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8085" firstSheet="2" activeTab="12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Munka1" sheetId="14" r:id="rId14"/>
    <sheet name="Munka2" sheetId="15" r:id="rId15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<sst xmlns="http://schemas.openxmlformats.org/spreadsheetml/2006/main" count="997" uniqueCount="493">
  <si>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</si>
  <si>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</si>
  <si>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</si>
  <si>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</si>
  <si>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</si>
  <si>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</si>
  <si>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</si>
  <si>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</si>
  <si>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</si>
  <si>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</si>
  <si>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</si>
  <si>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</si>
  <si>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</si>
  <si>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</si>
  <si>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kívülre(K511)</t>
  </si>
  <si>
    <t>Tartalékok (K512)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</si>
  <si>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</si>
  <si>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</si>
  <si>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</si>
  <si>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</si>
  <si>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</si>
  <si>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</si>
  <si>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</si>
  <si>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</si>
  <si>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</si>
  <si>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</si>
  <si>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</si>
  <si>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</si>
  <si>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</si>
  <si>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</si>
  <si>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</si>
  <si>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</si>
  <si>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</si>
  <si>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</si>
  <si>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</si>
  <si>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</si>
  <si>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</si>
  <si>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</si>
  <si>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</si>
  <si>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</si>
  <si>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</si>
  <si>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</si>
  <si>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</si>
  <si>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</si>
  <si>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</si>
  <si>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</si>
  <si>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</si>
  <si>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</si>
  <si>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</si>
  <si>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</si>
  <si>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</si>
  <si>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</si>
  <si>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</si>
  <si>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</si>
  <si>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</si>
  <si>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</si>
  <si>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</si>
  <si>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</si>
  <si>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</si>
  <si>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</si>
  <si>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</si>
  <si>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</si>
  <si>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</si>
  <si>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</si>
  <si>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</si>
  <si>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</si>
  <si>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</si>
  <si>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</si>
  <si>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</si>
  <si>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</si>
  <si>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</si>
  <si>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</si>
  <si>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</si>
  <si>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</si>
  <si>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</si>
  <si>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</si>
  <si>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</si>
  <si>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</si>
  <si>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</si>
  <si>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</si>
  <si>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</si>
  <si>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</si>
  <si>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</si>
  <si>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</si>
  <si>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</si>
  <si>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</si>
  <si>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</si>
  <si>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</si>
  <si>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</si>
  <si>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</si>
  <si>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</si>
  <si>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</si>
  <si>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</si>
  <si>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</si>
  <si>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</si>
  <si>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</si>
  <si>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</si>
  <si>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</si>
  <si>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</si>
  <si>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</si>
  <si>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</si>
  <si>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</si>
  <si>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</si>
  <si>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</si>
  <si>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</si>
  <si>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</si>
  <si>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</si>
  <si>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</si>
  <si>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</si>
  <si>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</si>
  <si>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</si>
  <si>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</si>
  <si>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</si>
  <si>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</si>
  <si>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</si>
  <si>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</si>
  <si>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</si>
  <si>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</si>
  <si>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</si>
  <si>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</si>
  <si>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</si>
  <si>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</si>
  <si>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</si>
  <si>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</si>
  <si>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</si>
  <si>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</si>
  <si>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</si>
  <si>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</si>
  <si>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</si>
  <si>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</si>
  <si>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</si>
  <si>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</si>
  <si>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</si>
  <si>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</si>
  <si>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</si>
  <si>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</si>
  <si>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</si>
  <si>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</si>
  <si>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</si>
  <si>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</si>
  <si>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</si>
  <si>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</si>
  <si>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</si>
  <si>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</si>
  <si>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</si>
  <si>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</si>
  <si>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</si>
  <si>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</si>
  <si>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</si>
  <si>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</si>
  <si>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</si>
  <si>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</si>
  <si>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</si>
  <si>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</si>
  <si>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</si>
  <si>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</si>
  <si>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</si>
  <si>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</si>
  <si>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</si>
  <si>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</si>
  <si>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</si>
  <si>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</si>
  <si>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</si>
  <si>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</si>
  <si>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</si>
  <si>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</si>
  <si>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</si>
  <si>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</si>
  <si>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</si>
  <si>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</si>
  <si>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</si>
  <si>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</si>
  <si>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</si>
  <si>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</si>
  <si>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</si>
  <si>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</si>
  <si>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</si>
  <si>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</si>
  <si>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</si>
  <si>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</si>
  <si>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</si>
  <si>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</si>
  <si>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</si>
  <si>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</si>
  <si>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</si>
  <si>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</si>
  <si>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</si>
  <si>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</si>
  <si>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</si>
  <si>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</si>
  <si>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</si>
  <si>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</si>
  <si>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</si>
  <si>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</si>
  <si>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</si>
  <si>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</si>
  <si>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</si>
  <si>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</si>
  <si>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</si>
  <si>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</si>
  <si>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</si>
  <si>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</si>
  <si>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</si>
  <si>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</si>
  <si>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</si>
  <si>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</si>
  <si>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</si>
  <si>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</si>
  <si>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</si>
  <si>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</si>
  <si>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</si>
  <si>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</si>
  <si>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</si>
  <si>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</si>
  <si>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</si>
  <si>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</si>
  <si>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</si>
  <si>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</si>
  <si>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</si>
  <si>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</si>
  <si>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</si>
  <si>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</si>
  <si>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</si>
  <si>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</si>
  <si>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</si>
  <si>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</si>
  <si>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</si>
  <si>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</si>
  <si>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</si>
  <si>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</si>
  <si>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</si>
  <si>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</si>
  <si>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</si>
  <si>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</si>
  <si>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</si>
  <si>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</si>
  <si>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</si>
  <si>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</si>
  <si>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</si>
  <si>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</si>
  <si>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</si>
  <si>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</si>
  <si>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</si>
  <si>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</si>
  <si>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</si>
  <si>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</si>
  <si>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</si>
  <si>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</si>
  <si>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</si>
  <si>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</si>
  <si>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</si>
  <si>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</si>
  <si>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</si>
  <si>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</si>
  <si>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</si>
  <si>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</si>
  <si>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</si>
  <si>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</si>
  <si>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</si>
  <si>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</si>
  <si>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</si>
  <si>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</si>
  <si>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</si>
  <si>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</si>
  <si>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</si>
  <si>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</si>
  <si>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</si>
  <si>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</si>
  <si>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</si>
  <si>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</si>
  <si>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</si>
  <si>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</si>
  <si>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</si>
  <si>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</si>
  <si>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</si>
  <si>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</si>
  <si>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</si>
  <si>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</si>
  <si>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</si>
  <si>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</si>
  <si>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</si>
  <si>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</si>
  <si>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</si>
  <si>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</si>
  <si>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</si>
  <si>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</si>
  <si>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</si>
  <si>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</si>
  <si>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</si>
  <si>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</si>
  <si>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</si>
  <si>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</si>
  <si>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</si>
  <si>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</si>
  <si>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</si>
  <si>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</si>
  <si>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</si>
  <si>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</si>
  <si>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</si>
  <si>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</si>
  <si>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</si>
  <si>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</si>
  <si>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</si>
  <si>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</si>
  <si>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</si>
  <si>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</si>
  <si>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</si>
  <si>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</si>
  <si>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</si>
  <si>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II. Felújítási kiadások feladatonként</t>
  </si>
  <si>
    <t>Felújítás  megnevezése</t>
  </si>
  <si>
    <t>Ingatlanok beszerzése, létesítése(K62)</t>
  </si>
  <si>
    <t>Informatikai eszközök beszerzése, létesítése(K63)</t>
  </si>
  <si>
    <t>Részesedések beszerzése (K65)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</si>
  <si>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</si>
  <si>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</si>
  <si>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</si>
  <si>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</si>
  <si>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</si>
  <si>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</si>
  <si>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</si>
  <si>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</si>
  <si>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</si>
  <si>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</si>
  <si>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</si>
  <si>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</si>
  <si>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</si>
  <si>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</si>
  <si>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</si>
  <si>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</si>
  <si>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</si>
  <si>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</si>
  <si>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</si>
  <si>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</si>
  <si>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</si>
  <si>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</si>
  <si>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</si>
  <si>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</si>
  <si>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</si>
  <si>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</si>
  <si>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</si>
  <si>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</si>
  <si>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</si>
  <si>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</si>
  <si>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</si>
  <si>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</si>
  <si>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</si>
  <si>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</si>
  <si>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</si>
  <si>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</si>
  <si>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</si>
  <si>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</si>
  <si>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</si>
  <si>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</si>
  <si>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</si>
  <si>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</si>
  <si>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</si>
  <si>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</si>
  <si>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</si>
  <si>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</si>
  <si>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</si>
  <si>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</si>
  <si>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</si>
  <si>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</si>
  <si>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</si>
  <si>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</si>
  <si>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</si>
  <si>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</si>
  <si>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</si>
  <si>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</si>
  <si>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</si>
  <si>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</si>
  <si>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</si>
  <si>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</si>
  <si>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</si>
  <si>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</si>
  <si>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</si>
  <si>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</si>
  <si>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</si>
  <si>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</si>
  <si>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</si>
  <si>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</si>
  <si>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</si>
  <si>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</si>
  <si>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</si>
  <si>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</si>
  <si>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</si>
  <si>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</si>
  <si>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</si>
  <si>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</si>
  <si>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</si>
  <si>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</si>
  <si>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</si>
  <si>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</si>
  <si>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</si>
  <si>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</si>
  <si>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</si>
  <si>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</si>
  <si>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</si>
  <si>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</si>
  <si>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</si>
  <si>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</si>
  <si>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</si>
  <si>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</si>
  <si>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</si>
  <si>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</si>
  <si>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</si>
  <si>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</si>
  <si>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</si>
  <si>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</si>
  <si>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</si>
  <si>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</si>
  <si>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</si>
  <si>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</si>
  <si>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</si>
  <si>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</si>
  <si>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</si>
  <si>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</si>
  <si>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</si>
  <si>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</si>
  <si>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</si>
  <si>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</si>
  <si>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</si>
  <si>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</si>
  <si>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</si>
  <si>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</si>
  <si>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</si>
  <si>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</si>
  <si>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</si>
  <si>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</si>
  <si>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</si>
  <si>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</si>
  <si>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</si>
  <si>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</si>
  <si>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</si>
  <si>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</si>
  <si>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GULÁCS KÖZSÉG ÖNKORMÁNYZATA</t>
  </si>
  <si>
    <t>Gulács Község Önkormányzat Gondozási Központja</t>
  </si>
  <si>
    <t>Gulács Község Önkormányzata</t>
  </si>
  <si>
    <t>Működési célú költségvetési támogatások és kiegészítő támogatások        (B115)</t>
  </si>
  <si>
    <t>Gulács Község Önkormányzat</t>
  </si>
  <si>
    <t>Gulács község Önkormányzat</t>
  </si>
  <si>
    <t>Gulács község Önkormányzatának Gondozási Központja</t>
  </si>
  <si>
    <t>AGT kölcsön</t>
  </si>
  <si>
    <t xml:space="preserve">Az önkormányzat által felvett hitelek, kölcsönök állománya </t>
  </si>
  <si>
    <t>Elvonások, egyéb befizetések, működési célú támogatások államháztartáson belülre (K506)</t>
  </si>
  <si>
    <t>Immateriális javak beszerzése, létesítése</t>
  </si>
  <si>
    <t>Egyéb tárgyi eszközök beszerzése,létesítése</t>
  </si>
  <si>
    <t>ingatlanok felújítása</t>
  </si>
  <si>
    <t>6=(4+5)</t>
  </si>
  <si>
    <t>Felhalmozási célú hitel,  kölcsön törlesztés (tőke+kamat)</t>
  </si>
  <si>
    <t>Hitel-, kölcsön törlesztés államháztartáson kívülre (K911)</t>
  </si>
  <si>
    <t>Települési támogatásoknem Intézményi ellátottak pénzbeli juttatásai (&gt;=101+102) (K47)</t>
  </si>
  <si>
    <t>Előző évi       Ft</t>
  </si>
  <si>
    <t>Tárgyévi      Ft</t>
  </si>
  <si>
    <t xml:space="preserve">  forintban !</t>
  </si>
  <si>
    <t xml:space="preserve"> forintban !</t>
  </si>
  <si>
    <t>2018.</t>
  </si>
  <si>
    <t>2018. elötti kifizetés</t>
  </si>
  <si>
    <t>2019.</t>
  </si>
  <si>
    <t>Elszámolásból származó bevételek       (B116)</t>
  </si>
  <si>
    <t>%</t>
  </si>
  <si>
    <t>egyéb tárgyi eszköz felújítása</t>
  </si>
  <si>
    <t>2020.</t>
  </si>
  <si>
    <t>2020
után</t>
  </si>
  <si>
    <t>Vagyonmérleg 2019. december 31.</t>
  </si>
  <si>
    <t>2019 ÉV</t>
  </si>
  <si>
    <t>2018-2019</t>
  </si>
  <si>
    <t xml:space="preserve">
2019. évi teljesítés
</t>
  </si>
  <si>
    <t>A 2019 évi előirányzatból kötelező feladat</t>
  </si>
  <si>
    <t xml:space="preserve">A 2019 évi előirányzatból önként vállalt feladat </t>
  </si>
  <si>
    <t xml:space="preserve">A 2019 évi előirányzatból államigazgatási feladat </t>
  </si>
  <si>
    <t>2019. évi tervadatok</t>
  </si>
  <si>
    <t>2019. évi módosított előirányzat</t>
  </si>
  <si>
    <t>2019. évi teljesítés</t>
  </si>
  <si>
    <t>2019 évi teljesítés %</t>
  </si>
  <si>
    <t>2019 auditált egyszerűsített beszámoló záró adatai</t>
  </si>
  <si>
    <t>2019 költségvetési beszámoló záró adatai</t>
  </si>
  <si>
    <t>Költségvetési  kiadások (K1-K5)</t>
  </si>
  <si>
    <t>1. melléklet a 4/2020.(VII.6.) önkormányzati rendelethez</t>
  </si>
  <si>
    <t>2. melléklet a 4/2020.(VII.6.) önkormányzati rendelethez</t>
  </si>
  <si>
    <t>3. melléklet a 4/2020.(VII.6.) önkormányzati rendelethez</t>
  </si>
  <si>
    <t>4. melléklet a 4/2020.(VII.6.) önkormányzati rendelethez</t>
  </si>
  <si>
    <t>5. melléklet a 4/2020.(VII.6.) önkormányzati rendelethez</t>
  </si>
  <si>
    <t>6. melléklet a 4/2020.(VII.6.) önkormányzati rendelethez</t>
  </si>
  <si>
    <t>7. melléklet a 4/2020.(VII.6.) önkormányzati rendelethez</t>
  </si>
  <si>
    <t>8. melléklet a 4/2020.(VII.6.) önkormányzati rendelethez</t>
  </si>
  <si>
    <t>9. melléklet a 4/2020.(VII.6.) önkormányzati rendelethez</t>
  </si>
  <si>
    <t>10. melléklet a 4/2020.(VII.6.) önkormányzati rendelethez</t>
  </si>
  <si>
    <t>11. melléklet a 4/2020.(VII.6.) önkormányzati rendelethez</t>
  </si>
  <si>
    <t>12. melléklet a 4/2020.(VII.6.) önkormányzati rendelethez</t>
  </si>
  <si>
    <t>13. melléklet a 4/2020.(VII.6.) önkormányzati rendelethez</t>
  </si>
  <si>
    <t>14. melléklet a 4/2020.(VII.6.)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</si>
</sst>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#"/>
    <numFmt numFmtId="167" formatCode="#,###__"/>
    <numFmt numFmtId="168" formatCode="#,##0.00__;\-#,##0.00__"/>
    <numFmt numFmtId="169" formatCode="00"/>
    <numFmt numFmtId="170" formatCode="#,###__;\-\ #,###__"/>
  </numFmts>
  <fonts count="5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centerContinuous" vertical="center"/>
    </xf>
    <xf numFmtId="165" fontId="10" fillId="0" borderId="0" xfId="0" applyNumberFormat="1" applyFont="1" applyAlignment="1">
      <alignment horizontal="right" vertical="center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165" fontId="3" fillId="26" borderId="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5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5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5" fontId="13" fillId="0" borderId="21" xfId="0" applyNumberFormat="1" applyFont="1" applyBorder="1" applyAlignment="1" applyProtection="1">
      <alignment vertical="center" wrapText="1"/>
      <protection locked="0"/>
    </xf>
    <xf numFmtId="165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5" fontId="15" fillId="30" borderId="24" xfId="0" applyNumberFormat="1" applyFont="1" applyFill="1" applyBorder="1" applyAlignment="1">
      <alignment vertical="center" wrapText="1"/>
    </xf>
    <xf numFmtId="165" fontId="15" fillId="30" borderId="25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 applyProtection="1">
      <alignment vertical="center" wrapText="1"/>
      <protection locked="0"/>
    </xf>
    <xf numFmtId="167" fontId="3" fillId="29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18" fillId="26" borderId="10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" fillId="29" borderId="10" xfId="0" applyFont="1" applyFill="1" applyBorder="1" applyAlignment="1" applyProtection="1">
      <alignment vertical="center"/>
      <protection/>
    </xf>
    <xf numFmtId="167" fontId="1" fillId="29" borderId="10" xfId="0" applyNumberFormat="1" applyFont="1" applyFill="1" applyBorder="1" applyAlignment="1" applyProtection="1">
      <alignment vertical="center"/>
      <protection/>
    </xf>
    <xf numFmtId="168" fontId="1" fillId="29" borderId="10" xfId="0" applyNumberFormat="1" applyFont="1" applyFill="1" applyBorder="1" applyAlignment="1" applyProtection="1">
      <alignment horizontal="right" vertical="center"/>
      <protection/>
    </xf>
    <xf numFmtId="0" fontId="3" fillId="29" borderId="10" xfId="0" applyFont="1" applyFill="1" applyBorder="1" applyAlignment="1" applyProtection="1">
      <alignment vertical="center"/>
      <protection/>
    </xf>
    <xf numFmtId="167" fontId="3" fillId="29" borderId="10" xfId="0" applyNumberFormat="1" applyFont="1" applyFill="1" applyBorder="1" applyAlignment="1" applyProtection="1">
      <alignment vertical="center"/>
      <protection/>
    </xf>
    <xf numFmtId="168" fontId="10" fillId="29" borderId="10" xfId="0" applyNumberFormat="1" applyFont="1" applyFill="1" applyBorder="1" applyAlignment="1" applyProtection="1">
      <alignment horizontal="right" vertical="center"/>
      <protection/>
    </xf>
    <xf numFmtId="0" fontId="10" fillId="29" borderId="10" xfId="0" applyFont="1" applyFill="1" applyBorder="1" applyAlignment="1" applyProtection="1">
      <alignment vertical="center"/>
      <protection/>
    </xf>
    <xf numFmtId="167" fontId="10" fillId="29" borderId="10" xfId="0" applyNumberFormat="1" applyFont="1" applyFill="1" applyBorder="1" applyAlignment="1" applyProtection="1">
      <alignment vertical="center"/>
      <protection/>
    </xf>
    <xf numFmtId="0" fontId="15" fillId="26" borderId="10" xfId="58" applyFont="1" applyFill="1" applyBorder="1" applyAlignment="1" quotePrefix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 quotePrefix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170" fontId="1" fillId="29" borderId="10" xfId="40" applyNumberFormat="1" applyFont="1" applyFill="1" applyBorder="1" applyAlignment="1" applyProtection="1" quotePrefix="1">
      <alignment horizontal="right" vertical="center"/>
      <protection locked="0"/>
    </xf>
    <xf numFmtId="170" fontId="1" fillId="29" borderId="10" xfId="40" applyNumberFormat="1" applyFont="1" applyFill="1" applyBorder="1" applyAlignment="1" applyProtection="1">
      <alignment horizontal="right" vertical="center"/>
      <protection locked="0"/>
    </xf>
    <xf numFmtId="170" fontId="1" fillId="29" borderId="10" xfId="58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3" fillId="29" borderId="10" xfId="58" applyNumberFormat="1" applyFont="1" applyFill="1" applyBorder="1" applyAlignment="1" applyProtection="1">
      <alignment horizontal="right" vertical="center"/>
      <protection/>
    </xf>
    <xf numFmtId="170" fontId="3" fillId="29" borderId="10" xfId="58" applyNumberFormat="1" applyFont="1" applyFill="1" applyBorder="1" applyAlignment="1">
      <alignment horizontal="right" vertical="center"/>
      <protection/>
    </xf>
    <xf numFmtId="170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29" borderId="0" xfId="0" applyNumberFormat="1" applyFont="1" applyFill="1" applyBorder="1" applyAlignment="1">
      <alignment horizontal="right" vertical="top" wrapText="1"/>
    </xf>
    <xf numFmtId="0" fontId="2" fillId="29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1" fillId="29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29" borderId="10" xfId="0" applyNumberFormat="1" applyFont="1" applyFill="1" applyBorder="1" applyAlignment="1">
      <alignment horizontal="right" vertical="top" wrapText="1"/>
    </xf>
    <xf numFmtId="165" fontId="3" fillId="26" borderId="10" xfId="0" applyNumberFormat="1" applyFont="1" applyFill="1" applyBorder="1" applyAlignment="1">
      <alignment horizontal="centerContinuous"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10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10" fontId="12" fillId="0" borderId="10" xfId="57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65" fontId="13" fillId="0" borderId="10" xfId="0" applyNumberFormat="1" applyFont="1" applyBorder="1" applyAlignment="1">
      <alignment horizontal="left" vertical="center" wrapText="1" indent="1"/>
    </xf>
    <xf numFmtId="0" fontId="12" fillId="0" borderId="10" xfId="57" applyFont="1" applyBorder="1">
      <alignment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57" applyFont="1" applyBorder="1">
      <alignment/>
      <protection/>
    </xf>
    <xf numFmtId="165" fontId="15" fillId="0" borderId="10" xfId="0" applyNumberFormat="1" applyFont="1" applyFill="1" applyBorder="1" applyAlignment="1">
      <alignment horizontal="left" vertical="center" wrapText="1" indent="1"/>
    </xf>
    <xf numFmtId="165" fontId="15" fillId="29" borderId="10" xfId="0" applyNumberFormat="1" applyFont="1" applyFill="1" applyBorder="1" applyAlignment="1">
      <alignment vertical="center" wrapText="1"/>
    </xf>
    <xf numFmtId="10" fontId="15" fillId="29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>
      <alignment horizontal="left" vertical="center" wrapText="1" indent="1"/>
    </xf>
    <xf numFmtId="0" fontId="2" fillId="29" borderId="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/>
    </xf>
    <xf numFmtId="3" fontId="10" fillId="29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Continuous" vertical="center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left" vertical="center" wrapText="1" indent="1"/>
    </xf>
    <xf numFmtId="165" fontId="13" fillId="31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 applyProtection="1">
      <alignment vertical="center" wrapText="1"/>
      <protection/>
    </xf>
    <xf numFmtId="166" fontId="13" fillId="29" borderId="10" xfId="0" applyNumberFormat="1" applyFont="1" applyFill="1" applyBorder="1" applyAlignment="1" applyProtection="1">
      <alignment vertical="center" wrapText="1"/>
      <protection locked="0"/>
    </xf>
    <xf numFmtId="165" fontId="13" fillId="29" borderId="10" xfId="0" applyNumberFormat="1" applyFont="1" applyFill="1" applyBorder="1" applyAlignment="1" applyProtection="1">
      <alignment vertical="center" wrapText="1"/>
      <protection locked="0"/>
    </xf>
    <xf numFmtId="0" fontId="3" fillId="2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29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10" fontId="12" fillId="29" borderId="10" xfId="57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/>
    </xf>
    <xf numFmtId="3" fontId="15" fillId="29" borderId="10" xfId="0" applyNumberFormat="1" applyFont="1" applyFill="1" applyBorder="1" applyAlignment="1">
      <alignment vertical="center" wrapText="1"/>
    </xf>
    <xf numFmtId="0" fontId="2" fillId="29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11" fillId="26" borderId="10" xfId="0" applyNumberFormat="1" applyFont="1" applyFill="1" applyBorder="1" applyAlignment="1">
      <alignment horizontal="center" vertical="center" wrapText="1"/>
    </xf>
    <xf numFmtId="165" fontId="3" fillId="29" borderId="10" xfId="0" applyNumberFormat="1" applyFont="1" applyFill="1" applyBorder="1" applyAlignment="1">
      <alignment horizontal="center" vertical="center" wrapText="1"/>
    </xf>
    <xf numFmtId="165" fontId="13" fillId="29" borderId="10" xfId="0" applyNumberFormat="1" applyFont="1" applyFill="1" applyBorder="1" applyAlignment="1" applyProtection="1">
      <alignment vertical="center" wrapText="1"/>
      <protection/>
    </xf>
    <xf numFmtId="165" fontId="13" fillId="29" borderId="10" xfId="0" applyNumberFormat="1" applyFont="1" applyFill="1" applyBorder="1" applyAlignment="1">
      <alignment vertical="center" wrapText="1"/>
    </xf>
    <xf numFmtId="165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29" borderId="10" xfId="0" applyNumberFormat="1" applyFont="1" applyFill="1" applyBorder="1" applyAlignment="1">
      <alignment horizontal="left" vertical="center" wrapText="1" indent="1"/>
    </xf>
    <xf numFmtId="165" fontId="15" fillId="26" borderId="10" xfId="0" applyNumberFormat="1" applyFont="1" applyFill="1" applyBorder="1" applyAlignment="1">
      <alignment horizontal="centerContinuous" vertical="center" wrapText="1"/>
    </xf>
    <xf numFmtId="165" fontId="13" fillId="32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right"/>
    </xf>
    <xf numFmtId="3" fontId="15" fillId="29" borderId="10" xfId="0" applyNumberFormat="1" applyFont="1" applyFill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vertical="center" wrapText="1"/>
      <protection locked="0"/>
    </xf>
    <xf numFmtId="10" fontId="15" fillId="0" borderId="10" xfId="0" applyNumberFormat="1" applyFont="1" applyBorder="1" applyAlignment="1" applyProtection="1">
      <alignment vertical="center" wrapText="1"/>
      <protection locked="0"/>
    </xf>
    <xf numFmtId="3" fontId="11" fillId="0" borderId="10" xfId="57" applyNumberFormat="1" applyFont="1" applyFill="1" applyBorder="1" applyAlignment="1" applyProtection="1">
      <alignment vertical="center" wrapText="1"/>
      <protection locked="0"/>
    </xf>
    <xf numFmtId="10" fontId="11" fillId="29" borderId="10" xfId="57" applyNumberFormat="1" applyFont="1" applyFill="1" applyBorder="1" applyAlignment="1" applyProtection="1">
      <alignment vertical="center" wrapText="1"/>
      <protection/>
    </xf>
    <xf numFmtId="10" fontId="11" fillId="0" borderId="10" xfId="57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165" fontId="3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2" fillId="1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9" fillId="26" borderId="10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5.7109375" style="0" customWidth="1"/>
    <col min="6" max="6" width="17.57421875" style="0" customWidth="1"/>
    <col min="7" max="7" width="18.140625" style="0" customWidth="1"/>
    <col min="8" max="8" width="19.140625" style="0" customWidth="1"/>
  </cols>
  <sheetData>
    <row r="1" spans="1:8" ht="12.75">
      <c r="A1" s="166" t="s">
        <v>479</v>
      </c>
      <c r="B1" s="166"/>
      <c r="C1" s="166"/>
      <c r="D1" s="166"/>
      <c r="E1" s="166"/>
      <c r="F1" s="166"/>
      <c r="G1" s="167"/>
      <c r="H1" s="167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298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296</v>
      </c>
      <c r="B4" s="164"/>
      <c r="C4" s="164"/>
      <c r="D4" s="164"/>
      <c r="E4" s="164"/>
      <c r="F4" s="164"/>
      <c r="G4" s="165"/>
      <c r="H4" s="165"/>
    </row>
    <row r="5" spans="1:8" ht="15">
      <c r="A5" s="112"/>
      <c r="B5" s="3"/>
      <c r="C5" s="163"/>
      <c r="D5" s="163"/>
      <c r="E5" s="163"/>
      <c r="F5" s="3"/>
      <c r="G5" s="3"/>
      <c r="H5" s="3"/>
    </row>
    <row r="6" spans="1:8" ht="63.75" customHeight="1">
      <c r="A6" s="87"/>
      <c r="B6" s="87" t="s">
        <v>106</v>
      </c>
      <c r="C6" s="87" t="s">
        <v>107</v>
      </c>
      <c r="D6" s="87" t="s">
        <v>108</v>
      </c>
      <c r="E6" s="87" t="s">
        <v>109</v>
      </c>
      <c r="F6" s="87" t="s">
        <v>469</v>
      </c>
      <c r="G6" s="87" t="s">
        <v>470</v>
      </c>
      <c r="H6" s="87" t="s">
        <v>471</v>
      </c>
    </row>
    <row r="7" spans="1:8" ht="25.5">
      <c r="A7" s="71" t="s">
        <v>100</v>
      </c>
      <c r="B7" s="72" t="s">
        <v>259</v>
      </c>
      <c r="C7" s="89">
        <f>SUM('06.mell'!O9)</f>
        <v>19504180</v>
      </c>
      <c r="D7" s="89">
        <f>SUM('06.mell'!P9)</f>
        <v>19504180</v>
      </c>
      <c r="E7" s="89">
        <f>SUM('06.mell'!Q9)</f>
        <v>21170388</v>
      </c>
      <c r="F7" s="89">
        <f>SUM('06.mell'!Q9)</f>
        <v>21170388</v>
      </c>
      <c r="G7" s="83"/>
      <c r="H7" s="89"/>
    </row>
    <row r="8" spans="1:8" ht="38.25">
      <c r="A8" s="71" t="s">
        <v>101</v>
      </c>
      <c r="B8" s="72" t="s">
        <v>260</v>
      </c>
      <c r="C8" s="89">
        <f>SUM('06.mell'!O10)</f>
        <v>0</v>
      </c>
      <c r="D8" s="89">
        <f>SUM('06.mell'!P10)</f>
        <v>0</v>
      </c>
      <c r="E8" s="89">
        <f>SUM('06.mell'!Q10)</f>
        <v>0</v>
      </c>
      <c r="F8" s="89">
        <f>SUM('06.mell'!Q10)</f>
        <v>0</v>
      </c>
      <c r="G8" s="83"/>
      <c r="H8" s="83"/>
    </row>
    <row r="9" spans="1:8" ht="38.25">
      <c r="A9" s="71" t="s">
        <v>102</v>
      </c>
      <c r="B9" s="72" t="s">
        <v>261</v>
      </c>
      <c r="C9" s="89">
        <f>SUM('06.mell'!O11)</f>
        <v>32245190</v>
      </c>
      <c r="D9" s="89">
        <f>SUM('06.mell'!P11)</f>
        <v>32245190</v>
      </c>
      <c r="E9" s="89">
        <f>SUM('06.mell'!Q11)</f>
        <v>34784980</v>
      </c>
      <c r="F9" s="89">
        <f>SUM('06.mell'!Q11)</f>
        <v>34784980</v>
      </c>
      <c r="G9" s="83"/>
      <c r="H9" s="93"/>
    </row>
    <row r="10" spans="1:8" ht="25.5">
      <c r="A10" s="71" t="s">
        <v>103</v>
      </c>
      <c r="B10" s="72" t="s">
        <v>262</v>
      </c>
      <c r="C10" s="89">
        <f>SUM('06.mell'!O12)</f>
        <v>1800000</v>
      </c>
      <c r="D10" s="89">
        <f>SUM('06.mell'!P12)</f>
        <v>1800000</v>
      </c>
      <c r="E10" s="89">
        <f>SUM('06.mell'!Q12)</f>
        <v>1800000</v>
      </c>
      <c r="F10" s="89">
        <f>SUM('06.mell'!Q12)</f>
        <v>1800000</v>
      </c>
      <c r="G10" s="83"/>
      <c r="H10" s="83"/>
    </row>
    <row r="11" spans="1:8" ht="25.5">
      <c r="A11" s="71" t="s">
        <v>110</v>
      </c>
      <c r="B11" s="72" t="s">
        <v>263</v>
      </c>
      <c r="C11" s="89">
        <f>SUM('06.mell'!O13)</f>
        <v>43331836</v>
      </c>
      <c r="D11" s="89">
        <f>SUM('06.mell'!P13)</f>
        <v>43331836</v>
      </c>
      <c r="E11" s="89">
        <f>SUM('06.mell'!Q13)</f>
        <v>12686637</v>
      </c>
      <c r="F11" s="89">
        <f>SUM('06.mell'!Q13)</f>
        <v>12686637</v>
      </c>
      <c r="G11" s="83"/>
      <c r="H11" s="83"/>
    </row>
    <row r="12" spans="1:8" ht="25.5">
      <c r="A12" s="71" t="s">
        <v>111</v>
      </c>
      <c r="B12" s="72" t="s">
        <v>264</v>
      </c>
      <c r="C12" s="89">
        <f>SUM('06.mell'!O14)</f>
        <v>0</v>
      </c>
      <c r="D12" s="89">
        <f>SUM('06.mell'!P14)</f>
        <v>0</v>
      </c>
      <c r="E12" s="89">
        <f>SUM('06.mell'!Q14)</f>
        <v>0</v>
      </c>
      <c r="F12" s="89">
        <f>SUM('06.mell'!Q14)</f>
        <v>0</v>
      </c>
      <c r="G12" s="83"/>
      <c r="H12" s="83"/>
    </row>
    <row r="13" spans="1:8" s="7" customFormat="1" ht="25.5">
      <c r="A13" s="77" t="s">
        <v>112</v>
      </c>
      <c r="B13" s="78" t="s">
        <v>265</v>
      </c>
      <c r="C13" s="96">
        <f>SUM('06.mell'!O15)</f>
        <v>96881206</v>
      </c>
      <c r="D13" s="96">
        <f>SUM('06.mell'!P15)</f>
        <v>96881206</v>
      </c>
      <c r="E13" s="96">
        <f>SUM('06.mell'!Q15)</f>
        <v>70442005</v>
      </c>
      <c r="F13" s="113">
        <f>SUM(F7:F12)</f>
        <v>70442005</v>
      </c>
      <c r="G13" s="95">
        <f>SUM(G7:G12)</f>
        <v>0</v>
      </c>
      <c r="H13" s="95">
        <f>SUM(H7:H12)</f>
        <v>0</v>
      </c>
    </row>
    <row r="14" spans="1:8" ht="25.5">
      <c r="A14" s="71" t="s">
        <v>104</v>
      </c>
      <c r="B14" s="72" t="s">
        <v>266</v>
      </c>
      <c r="C14" s="89">
        <f>SUM('06.mell'!O16)</f>
        <v>0</v>
      </c>
      <c r="D14" s="89">
        <f>SUM('06.mell'!P16)</f>
        <v>0</v>
      </c>
      <c r="E14" s="89">
        <f>SUM('06.mell'!Q16)</f>
        <v>0</v>
      </c>
      <c r="F14" s="89">
        <f>SUM('06.mell'!Q16)</f>
        <v>0</v>
      </c>
      <c r="G14" s="83"/>
      <c r="H14" s="83"/>
    </row>
    <row r="15" spans="1:8" ht="51">
      <c r="A15" s="71" t="s">
        <v>113</v>
      </c>
      <c r="B15" s="72" t="s">
        <v>267</v>
      </c>
      <c r="C15" s="89">
        <f>SUM('06.mell'!O17)</f>
        <v>0</v>
      </c>
      <c r="D15" s="89">
        <f>SUM('06.mell'!P17)</f>
        <v>0</v>
      </c>
      <c r="E15" s="89">
        <f>SUM('06.mell'!Q17)</f>
        <v>0</v>
      </c>
      <c r="F15" s="89">
        <f>SUM('06.mell'!Q17)</f>
        <v>0</v>
      </c>
      <c r="G15" s="83"/>
      <c r="H15" s="83"/>
    </row>
    <row r="16" spans="1:8" ht="51">
      <c r="A16" s="71" t="s">
        <v>114</v>
      </c>
      <c r="B16" s="72" t="s">
        <v>268</v>
      </c>
      <c r="C16" s="89">
        <f>SUM('06.mell'!O18)</f>
        <v>0</v>
      </c>
      <c r="D16" s="89">
        <f>SUM('06.mell'!P18)</f>
        <v>0</v>
      </c>
      <c r="E16" s="89">
        <f>SUM('06.mell'!Q18)</f>
        <v>0</v>
      </c>
      <c r="F16" s="89">
        <f>SUM('06.mell'!Q18)</f>
        <v>0</v>
      </c>
      <c r="G16" s="83"/>
      <c r="H16" s="83"/>
    </row>
    <row r="17" spans="1:8" ht="51">
      <c r="A17" s="71" t="s">
        <v>125</v>
      </c>
      <c r="B17" s="72" t="s">
        <v>269</v>
      </c>
      <c r="C17" s="89">
        <f>SUM('06.mell'!O19)</f>
        <v>0</v>
      </c>
      <c r="D17" s="89">
        <f>SUM('06.mell'!P19)</f>
        <v>0</v>
      </c>
      <c r="E17" s="89">
        <f>SUM('06.mell'!Q19)</f>
        <v>0</v>
      </c>
      <c r="F17" s="89">
        <f>SUM('06.mell'!Q19)</f>
        <v>0</v>
      </c>
      <c r="G17" s="83"/>
      <c r="H17" s="83"/>
    </row>
    <row r="18" spans="1:8" ht="38.25">
      <c r="A18" s="71" t="s">
        <v>136</v>
      </c>
      <c r="B18" s="72" t="s">
        <v>270</v>
      </c>
      <c r="C18" s="89">
        <f>SUM('06.mell'!O20)</f>
        <v>75006612</v>
      </c>
      <c r="D18" s="89">
        <f>SUM('06.mell'!P20)</f>
        <v>86450205</v>
      </c>
      <c r="E18" s="89">
        <f>SUM('06.mell'!Q20)</f>
        <v>86047185</v>
      </c>
      <c r="F18" s="89">
        <f>SUM('06.mell'!Q20)</f>
        <v>86047185</v>
      </c>
      <c r="G18" s="83"/>
      <c r="H18" s="83"/>
    </row>
    <row r="19" spans="1:8" s="7" customFormat="1" ht="38.25">
      <c r="A19" s="77" t="s">
        <v>144</v>
      </c>
      <c r="B19" s="78" t="s">
        <v>271</v>
      </c>
      <c r="C19" s="96">
        <f>SUM('06.mell'!O21)</f>
        <v>171887818</v>
      </c>
      <c r="D19" s="96">
        <f>SUM('06.mell'!P21)</f>
        <v>183331411</v>
      </c>
      <c r="E19" s="96">
        <f>SUM('06.mell'!Q21)</f>
        <v>156489190</v>
      </c>
      <c r="F19" s="113">
        <f>SUM(F13:F18)</f>
        <v>156489190</v>
      </c>
      <c r="G19" s="95">
        <f>SUM(G13:G18)</f>
        <v>0</v>
      </c>
      <c r="H19" s="95">
        <f>SUM(H13:H18)</f>
        <v>0</v>
      </c>
    </row>
    <row r="20" spans="1:8" ht="25.5">
      <c r="A20" s="71" t="s">
        <v>145</v>
      </c>
      <c r="B20" s="72" t="s">
        <v>272</v>
      </c>
      <c r="C20" s="89">
        <f>SUM('06.mell'!O22)</f>
        <v>53296549</v>
      </c>
      <c r="D20" s="89">
        <f>SUM('06.mell'!P22)</f>
        <v>81746911</v>
      </c>
      <c r="E20" s="89">
        <f>SUM('06.mell'!Q22)</f>
        <v>28450362</v>
      </c>
      <c r="F20" s="89">
        <f>SUM('06.mell'!Q22)</f>
        <v>28450362</v>
      </c>
      <c r="G20" s="83"/>
      <c r="H20" s="83"/>
    </row>
    <row r="21" spans="1:8" ht="51">
      <c r="A21" s="71" t="s">
        <v>146</v>
      </c>
      <c r="B21" s="72" t="s">
        <v>273</v>
      </c>
      <c r="C21" s="89">
        <f>SUM('06.mell'!O23)</f>
        <v>0</v>
      </c>
      <c r="D21" s="89">
        <f>SUM('06.mell'!P23)</f>
        <v>0</v>
      </c>
      <c r="E21" s="89">
        <f>SUM('06.mell'!Q23)</f>
        <v>0</v>
      </c>
      <c r="F21" s="89">
        <f>SUM('06.mell'!Q23)</f>
        <v>0</v>
      </c>
      <c r="G21" s="83"/>
      <c r="H21" s="83"/>
    </row>
    <row r="22" spans="1:8" ht="51">
      <c r="A22" s="71" t="s">
        <v>148</v>
      </c>
      <c r="B22" s="72" t="s">
        <v>274</v>
      </c>
      <c r="C22" s="89">
        <f>SUM('06.mell'!O24)</f>
        <v>0</v>
      </c>
      <c r="D22" s="89">
        <f>SUM('06.mell'!P24)</f>
        <v>0</v>
      </c>
      <c r="E22" s="89">
        <f>SUM('06.mell'!Q24)</f>
        <v>0</v>
      </c>
      <c r="F22" s="89">
        <f>SUM('06.mell'!Q24)</f>
        <v>0</v>
      </c>
      <c r="G22" s="83"/>
      <c r="H22" s="83"/>
    </row>
    <row r="23" spans="1:8" ht="51">
      <c r="A23" s="71" t="s">
        <v>151</v>
      </c>
      <c r="B23" s="72" t="s">
        <v>275</v>
      </c>
      <c r="C23" s="89">
        <f>SUM('06.mell'!O25)</f>
        <v>0</v>
      </c>
      <c r="D23" s="89">
        <f>SUM('06.mell'!P25)</f>
        <v>0</v>
      </c>
      <c r="E23" s="89">
        <f>SUM('06.mell'!Q25)</f>
        <v>0</v>
      </c>
      <c r="F23" s="89">
        <f>SUM('06.mell'!Q25)</f>
        <v>0</v>
      </c>
      <c r="G23" s="83"/>
      <c r="H23" s="83"/>
    </row>
    <row r="24" spans="1:8" ht="38.25">
      <c r="A24" s="71" t="s">
        <v>158</v>
      </c>
      <c r="B24" s="72" t="s">
        <v>276</v>
      </c>
      <c r="C24" s="89">
        <f>SUM('06.mell'!O26)</f>
        <v>0</v>
      </c>
      <c r="D24" s="89">
        <f>SUM('06.mell'!P26)</f>
        <v>0</v>
      </c>
      <c r="E24" s="89">
        <f>SUM('06.mell'!Q26)</f>
        <v>9152675</v>
      </c>
      <c r="F24" s="89">
        <f>SUM('06.mell'!Q26)</f>
        <v>9152675</v>
      </c>
      <c r="G24" s="83"/>
      <c r="H24" s="83"/>
    </row>
    <row r="25" spans="1:8" ht="38.25">
      <c r="A25" s="77" t="s">
        <v>163</v>
      </c>
      <c r="B25" s="78" t="s">
        <v>94</v>
      </c>
      <c r="C25" s="89">
        <f>SUM('06.mell'!O27)</f>
        <v>53296549</v>
      </c>
      <c r="D25" s="89">
        <f>SUM('06.mell'!P27)</f>
        <v>81746911</v>
      </c>
      <c r="E25" s="89">
        <f>SUM('06.mell'!Q27)</f>
        <v>37603037</v>
      </c>
      <c r="F25" s="113">
        <f>SUM(F20:F24)</f>
        <v>37603037</v>
      </c>
      <c r="G25" s="95">
        <f>SUM(G20:G24)</f>
        <v>0</v>
      </c>
      <c r="H25" s="95">
        <f>SUM(H20:H24)</f>
        <v>0</v>
      </c>
    </row>
    <row r="26" spans="1:8" ht="12.75">
      <c r="A26" s="77" t="s">
        <v>166</v>
      </c>
      <c r="B26" s="78" t="s">
        <v>95</v>
      </c>
      <c r="C26" s="89">
        <f>SUM('06.mell'!O28)</f>
        <v>0</v>
      </c>
      <c r="D26" s="89">
        <f>SUM('06.mell'!P28)</f>
        <v>0</v>
      </c>
      <c r="E26" s="89">
        <f>SUM('06.mell'!Q28)</f>
        <v>0</v>
      </c>
      <c r="F26" s="90"/>
      <c r="G26" s="83"/>
      <c r="H26" s="83"/>
    </row>
    <row r="27" spans="1:8" ht="25.5">
      <c r="A27" s="71" t="s">
        <v>168</v>
      </c>
      <c r="B27" s="72" t="s">
        <v>96</v>
      </c>
      <c r="C27" s="89">
        <f>SUM('06.mell'!O29)</f>
        <v>0</v>
      </c>
      <c r="D27" s="89">
        <f>SUM('06.mell'!P29)</f>
        <v>0</v>
      </c>
      <c r="E27" s="89">
        <f>SUM('06.mell'!Q29)</f>
        <v>0</v>
      </c>
      <c r="F27" s="89">
        <f>SUM('06.mell'!Q29)</f>
        <v>0</v>
      </c>
      <c r="G27" s="83"/>
      <c r="H27" s="83"/>
    </row>
    <row r="28" spans="1:8" ht="25.5">
      <c r="A28" s="71" t="s">
        <v>170</v>
      </c>
      <c r="B28" s="78" t="s">
        <v>410</v>
      </c>
      <c r="C28" s="120">
        <f>SUM('06.mell'!O30)</f>
        <v>1500000</v>
      </c>
      <c r="D28" s="120">
        <f>SUM('06.mell'!P30)</f>
        <v>1500000</v>
      </c>
      <c r="E28" s="120">
        <f>SUM('06.mell'!Q30)</f>
        <v>1425634</v>
      </c>
      <c r="F28" s="89">
        <f>SUM('06.mell'!Q30)</f>
        <v>1425634</v>
      </c>
      <c r="G28" s="83"/>
      <c r="H28" s="83"/>
    </row>
    <row r="29" spans="1:8" ht="25.5">
      <c r="A29" s="71" t="s">
        <v>171</v>
      </c>
      <c r="B29" s="72" t="s">
        <v>277</v>
      </c>
      <c r="C29" s="89">
        <f>SUM('06.mell'!O31)</f>
        <v>6000000</v>
      </c>
      <c r="D29" s="89">
        <f>SUM('06.mell'!P31)</f>
        <v>6000000</v>
      </c>
      <c r="E29" s="89">
        <f>SUM('06.mell'!Q31)</f>
        <v>6938612</v>
      </c>
      <c r="F29" s="89">
        <f>SUM('06.mell'!Q31)</f>
        <v>6938612</v>
      </c>
      <c r="G29" s="83"/>
      <c r="H29" s="83"/>
    </row>
    <row r="30" spans="1:8" ht="25.5">
      <c r="A30" s="71" t="s">
        <v>182</v>
      </c>
      <c r="B30" s="72" t="s">
        <v>278</v>
      </c>
      <c r="C30" s="89">
        <f>SUM('06.mell'!O32)</f>
        <v>0</v>
      </c>
      <c r="D30" s="89">
        <f>SUM('06.mell'!P32)</f>
        <v>0</v>
      </c>
      <c r="E30" s="89">
        <f>SUM('06.mell'!Q32)</f>
        <v>0</v>
      </c>
      <c r="F30" s="89">
        <f>SUM('06.mell'!Q32)</f>
        <v>0</v>
      </c>
      <c r="G30" s="83"/>
      <c r="H30" s="83"/>
    </row>
    <row r="31" spans="1:8" ht="12.75">
      <c r="A31" s="71" t="s">
        <v>183</v>
      </c>
      <c r="B31" s="72" t="s">
        <v>279</v>
      </c>
      <c r="C31" s="89">
        <f>SUM('06.mell'!O33)</f>
        <v>1600000</v>
      </c>
      <c r="D31" s="89">
        <f>SUM('06.mell'!P33)</f>
        <v>1600000</v>
      </c>
      <c r="E31" s="89">
        <f>SUM('06.mell'!Q33)</f>
        <v>2080539</v>
      </c>
      <c r="F31" s="89">
        <f>SUM('06.mell'!Q33)</f>
        <v>2080539</v>
      </c>
      <c r="G31" s="83"/>
      <c r="H31" s="83"/>
    </row>
    <row r="32" spans="1:8" ht="25.5">
      <c r="A32" s="71" t="s">
        <v>185</v>
      </c>
      <c r="B32" s="72" t="s">
        <v>280</v>
      </c>
      <c r="C32" s="89">
        <f>SUM('06.mell'!O34)</f>
        <v>0</v>
      </c>
      <c r="D32" s="89">
        <f>SUM('06.mell'!P34)</f>
        <v>0</v>
      </c>
      <c r="E32" s="89">
        <f>SUM('06.mell'!Q34)</f>
        <v>0</v>
      </c>
      <c r="F32" s="89">
        <f>SUM('06.mell'!Q34)</f>
        <v>0</v>
      </c>
      <c r="G32" s="83"/>
      <c r="H32" s="83"/>
    </row>
    <row r="33" spans="1:8" ht="25.5">
      <c r="A33" s="77" t="s">
        <v>188</v>
      </c>
      <c r="B33" s="78" t="s">
        <v>411</v>
      </c>
      <c r="C33" s="120">
        <f>SUM('06.mell'!O35)</f>
        <v>9100000</v>
      </c>
      <c r="D33" s="120">
        <f>SUM('06.mell'!P35)</f>
        <v>9100000</v>
      </c>
      <c r="E33" s="120">
        <f>SUM('06.mell'!Q35)</f>
        <v>10444785</v>
      </c>
      <c r="F33" s="89">
        <f>SUM('06.mell'!Q35)</f>
        <v>10444785</v>
      </c>
      <c r="G33" s="114"/>
      <c r="H33" s="114"/>
    </row>
    <row r="34" spans="1:8" ht="25.5">
      <c r="A34" s="71" t="s">
        <v>190</v>
      </c>
      <c r="B34" s="72" t="s">
        <v>412</v>
      </c>
      <c r="C34" s="120">
        <f>SUM('06.mell'!O36)</f>
        <v>200000</v>
      </c>
      <c r="D34" s="120">
        <f>SUM('06.mell'!P36)</f>
        <v>200000</v>
      </c>
      <c r="E34" s="120">
        <f>SUM('06.mell'!Q36)</f>
        <v>56975</v>
      </c>
      <c r="F34" s="89">
        <f>SUM('06.mell'!Q36)</f>
        <v>56975</v>
      </c>
      <c r="G34" s="83"/>
      <c r="H34" s="83"/>
    </row>
    <row r="35" spans="1:8" ht="25.5">
      <c r="A35" s="77" t="s">
        <v>193</v>
      </c>
      <c r="B35" s="78" t="s">
        <v>413</v>
      </c>
      <c r="C35" s="96">
        <f>SUM('06.mell'!O37)</f>
        <v>9300000</v>
      </c>
      <c r="D35" s="96">
        <f>SUM('06.mell'!P37)</f>
        <v>9300000</v>
      </c>
      <c r="E35" s="96">
        <f>SUM('06.mell'!Q37)</f>
        <v>10501760</v>
      </c>
      <c r="F35" s="113">
        <f>SUM(F33+F34)</f>
        <v>10501760</v>
      </c>
      <c r="G35" s="95">
        <f>SUM(G28+G33+G34)</f>
        <v>0</v>
      </c>
      <c r="H35" s="95">
        <f>SUM(H28+H33+H34)</f>
        <v>0</v>
      </c>
    </row>
    <row r="36" spans="1:8" ht="12.75">
      <c r="A36" s="71" t="s">
        <v>195</v>
      </c>
      <c r="B36" s="72" t="s">
        <v>414</v>
      </c>
      <c r="C36" s="89">
        <f>SUM('06.mell'!O38)</f>
        <v>2000000</v>
      </c>
      <c r="D36" s="89">
        <f>SUM('06.mell'!P38)</f>
        <v>2000000</v>
      </c>
      <c r="E36" s="89">
        <f>SUM('06.mell'!Q38)</f>
        <v>2755341</v>
      </c>
      <c r="F36" s="89">
        <f>SUM('06.mell'!Q38)</f>
        <v>2755341</v>
      </c>
      <c r="G36" s="83"/>
      <c r="H36" s="83"/>
    </row>
    <row r="37" spans="1:8" ht="25.5">
      <c r="A37" s="71" t="s">
        <v>197</v>
      </c>
      <c r="B37" s="72" t="s">
        <v>415</v>
      </c>
      <c r="C37" s="89">
        <f>SUM('06.mell'!O39)</f>
        <v>3730000</v>
      </c>
      <c r="D37" s="89">
        <f>SUM('06.mell'!P39)</f>
        <v>3730000</v>
      </c>
      <c r="E37" s="89">
        <f>SUM('06.mell'!Q39)</f>
        <v>3299765</v>
      </c>
      <c r="F37" s="89">
        <f>SUM('06.mell'!Q39)</f>
        <v>3299765</v>
      </c>
      <c r="G37" s="83"/>
      <c r="H37" s="83"/>
    </row>
    <row r="38" spans="1:8" ht="25.5">
      <c r="A38" s="71" t="s">
        <v>199</v>
      </c>
      <c r="B38" s="72" t="s">
        <v>416</v>
      </c>
      <c r="C38" s="89">
        <f>SUM('06.mell'!O40)</f>
        <v>0</v>
      </c>
      <c r="D38" s="89">
        <f>SUM('06.mell'!P40)</f>
        <v>0</v>
      </c>
      <c r="E38" s="89">
        <f>SUM('06.mell'!Q40)</f>
        <v>0</v>
      </c>
      <c r="F38" s="89">
        <f>SUM('06.mell'!Q40)</f>
        <v>0</v>
      </c>
      <c r="G38" s="83"/>
      <c r="H38" s="83"/>
    </row>
    <row r="39" spans="1:8" ht="25.5">
      <c r="A39" s="71" t="s">
        <v>200</v>
      </c>
      <c r="B39" s="72" t="s">
        <v>417</v>
      </c>
      <c r="C39" s="89">
        <f>SUM('06.mell'!O41)</f>
        <v>0</v>
      </c>
      <c r="D39" s="89">
        <f>SUM('06.mell'!P41)</f>
        <v>0</v>
      </c>
      <c r="E39" s="89">
        <f>SUM('06.mell'!Q41)</f>
        <v>0</v>
      </c>
      <c r="F39" s="89">
        <f>SUM('06.mell'!Q41)</f>
        <v>0</v>
      </c>
      <c r="G39" s="93"/>
      <c r="H39" s="83"/>
    </row>
    <row r="40" spans="1:8" ht="12.75">
      <c r="A40" s="71" t="s">
        <v>201</v>
      </c>
      <c r="B40" s="72" t="s">
        <v>418</v>
      </c>
      <c r="C40" s="89">
        <f>SUM('06.mell'!O42)</f>
        <v>3000000</v>
      </c>
      <c r="D40" s="89">
        <f>SUM('06.mell'!P42)</f>
        <v>3000000</v>
      </c>
      <c r="E40" s="89">
        <f>SUM('06.mell'!Q42)</f>
        <v>2455100</v>
      </c>
      <c r="F40" s="89">
        <f>SUM('06.mell'!Q42)</f>
        <v>2455100</v>
      </c>
      <c r="G40" s="83"/>
      <c r="H40" s="83"/>
    </row>
    <row r="41" spans="1:8" ht="25.5">
      <c r="A41" s="71" t="s">
        <v>203</v>
      </c>
      <c r="B41" s="72" t="s">
        <v>419</v>
      </c>
      <c r="C41" s="89">
        <f>SUM('06.mell'!O43)</f>
        <v>2489600</v>
      </c>
      <c r="D41" s="89">
        <f>SUM('06.mell'!P43)</f>
        <v>2489600</v>
      </c>
      <c r="E41" s="89">
        <f>SUM('06.mell'!Q43)</f>
        <v>1651885</v>
      </c>
      <c r="F41" s="89">
        <f>SUM('06.mell'!Q43)</f>
        <v>1651885</v>
      </c>
      <c r="G41" s="83"/>
      <c r="H41" s="83"/>
    </row>
    <row r="42" spans="1:8" ht="25.5">
      <c r="A42" s="71" t="s">
        <v>205</v>
      </c>
      <c r="B42" s="72" t="s">
        <v>420</v>
      </c>
      <c r="C42" s="89">
        <f>SUM('06.mell'!O44)</f>
        <v>0</v>
      </c>
      <c r="D42" s="89">
        <f>SUM('06.mell'!P44)</f>
        <v>0</v>
      </c>
      <c r="E42" s="89">
        <f>SUM('06.mell'!Q44)</f>
        <v>0</v>
      </c>
      <c r="F42" s="89">
        <f>SUM('06.mell'!Q44)</f>
        <v>0</v>
      </c>
      <c r="G42" s="83"/>
      <c r="H42" s="83"/>
    </row>
    <row r="43" spans="1:8" ht="25.5">
      <c r="A43" s="71" t="s">
        <v>207</v>
      </c>
      <c r="B43" s="72" t="s">
        <v>421</v>
      </c>
      <c r="C43" s="89">
        <f>SUM('06.mell'!O45)</f>
        <v>0</v>
      </c>
      <c r="D43" s="89">
        <f>SUM('06.mell'!P45)</f>
        <v>0</v>
      </c>
      <c r="E43" s="89">
        <f>SUM('06.mell'!Q45)</f>
        <v>0</v>
      </c>
      <c r="F43" s="89">
        <f>SUM('06.mell'!Q45)</f>
        <v>0</v>
      </c>
      <c r="G43" s="83"/>
      <c r="H43" s="83"/>
    </row>
    <row r="44" spans="1:8" ht="25.5">
      <c r="A44" s="71" t="s">
        <v>213</v>
      </c>
      <c r="B44" s="72" t="s">
        <v>422</v>
      </c>
      <c r="C44" s="89">
        <f>SUM('06.mell'!O46)</f>
        <v>0</v>
      </c>
      <c r="D44" s="89">
        <f>SUM('06.mell'!P46)</f>
        <v>0</v>
      </c>
      <c r="E44" s="89">
        <f>SUM('06.mell'!Q46)</f>
        <v>0</v>
      </c>
      <c r="F44" s="89">
        <f>SUM('06.mell'!Q46)</f>
        <v>0</v>
      </c>
      <c r="G44" s="83"/>
      <c r="H44" s="83"/>
    </row>
    <row r="45" spans="1:8" ht="25.5">
      <c r="A45" s="71" t="s">
        <v>223</v>
      </c>
      <c r="B45" s="72" t="s">
        <v>423</v>
      </c>
      <c r="C45" s="89">
        <f>SUM('06.mell'!O47)</f>
        <v>0</v>
      </c>
      <c r="D45" s="89">
        <f>SUM('06.mell'!P47)</f>
        <v>0</v>
      </c>
      <c r="E45" s="89">
        <f>SUM('06.mell'!Q47)</f>
        <v>1187329</v>
      </c>
      <c r="F45" s="89">
        <f>SUM('06.mell'!Q47)</f>
        <v>1187329</v>
      </c>
      <c r="G45" s="83"/>
      <c r="H45" s="83"/>
    </row>
    <row r="46" spans="1:8" ht="38.25">
      <c r="A46" s="77" t="s">
        <v>231</v>
      </c>
      <c r="B46" s="78" t="s">
        <v>281</v>
      </c>
      <c r="C46" s="96">
        <f>SUM('06.mell'!O48)</f>
        <v>11219600</v>
      </c>
      <c r="D46" s="96">
        <f>SUM('06.mell'!P48)</f>
        <v>11219600</v>
      </c>
      <c r="E46" s="96">
        <f>SUM('06.mell'!Q48)</f>
        <v>11349420</v>
      </c>
      <c r="F46" s="113">
        <f>SUM(F36:F45)</f>
        <v>11349420</v>
      </c>
      <c r="G46" s="95">
        <f>SUM(G37:G45)</f>
        <v>0</v>
      </c>
      <c r="H46" s="95">
        <f>SUM(H37:H45)</f>
        <v>0</v>
      </c>
    </row>
    <row r="47" spans="1:8" ht="25.5">
      <c r="A47" s="71" t="s">
        <v>233</v>
      </c>
      <c r="B47" s="72" t="s">
        <v>282</v>
      </c>
      <c r="C47" s="89">
        <f>SUM('06.mell'!O49)</f>
        <v>0</v>
      </c>
      <c r="D47" s="89">
        <f>SUM('06.mell'!P49)</f>
        <v>0</v>
      </c>
      <c r="E47" s="89">
        <f>SUM('06.mell'!Q49)</f>
        <v>0</v>
      </c>
      <c r="F47" s="89">
        <f>SUM('06.mell'!Q49)</f>
        <v>0</v>
      </c>
      <c r="G47" s="83"/>
      <c r="H47" s="83"/>
    </row>
    <row r="48" spans="1:8" ht="12.75">
      <c r="A48" s="71" t="s">
        <v>235</v>
      </c>
      <c r="B48" s="72" t="s">
        <v>283</v>
      </c>
      <c r="C48" s="89">
        <f>SUM('06.mell'!O50)</f>
        <v>5000000</v>
      </c>
      <c r="D48" s="89">
        <f>SUM('06.mell'!P50)</f>
        <v>5000000</v>
      </c>
      <c r="E48" s="89">
        <f>SUM('06.mell'!Q50)</f>
        <v>2700000</v>
      </c>
      <c r="F48" s="89">
        <f>SUM('06.mell'!Q50)</f>
        <v>2700000</v>
      </c>
      <c r="G48" s="83"/>
      <c r="H48" s="83"/>
    </row>
    <row r="49" spans="1:8" ht="25.5">
      <c r="A49" s="71" t="s">
        <v>236</v>
      </c>
      <c r="B49" s="72" t="s">
        <v>284</v>
      </c>
      <c r="C49" s="89">
        <f>SUM('06.mell'!O51)</f>
        <v>0</v>
      </c>
      <c r="D49" s="89">
        <f>SUM('06.mell'!P51)</f>
        <v>0</v>
      </c>
      <c r="E49" s="89">
        <f>SUM('06.mell'!Q51)</f>
        <v>0</v>
      </c>
      <c r="F49" s="89">
        <f>SUM('06.mell'!Q51)</f>
        <v>0</v>
      </c>
      <c r="G49" s="83"/>
      <c r="H49" s="83"/>
    </row>
    <row r="50" spans="1:8" ht="25.5">
      <c r="A50" s="71" t="s">
        <v>237</v>
      </c>
      <c r="B50" s="72" t="s">
        <v>285</v>
      </c>
      <c r="C50" s="89">
        <f>SUM('06.mell'!O52)</f>
        <v>0</v>
      </c>
      <c r="D50" s="89">
        <f>SUM('06.mell'!P52)</f>
        <v>0</v>
      </c>
      <c r="E50" s="89">
        <f>SUM('06.mell'!Q52)</f>
        <v>0</v>
      </c>
      <c r="F50" s="89">
        <f>SUM('06.mell'!Q52)</f>
        <v>0</v>
      </c>
      <c r="G50" s="83"/>
      <c r="H50" s="83"/>
    </row>
    <row r="51" spans="1:8" ht="25.5">
      <c r="A51" s="71" t="s">
        <v>238</v>
      </c>
      <c r="B51" s="72" t="s">
        <v>286</v>
      </c>
      <c r="C51" s="89">
        <f>SUM('06.mell'!O53)</f>
        <v>0</v>
      </c>
      <c r="D51" s="89">
        <f>SUM('06.mell'!P53)</f>
        <v>0</v>
      </c>
      <c r="E51" s="89">
        <f>SUM('06.mell'!Q53)</f>
        <v>0</v>
      </c>
      <c r="F51" s="89">
        <f>SUM('06.mell'!Q53)</f>
        <v>0</v>
      </c>
      <c r="G51" s="83"/>
      <c r="H51" s="83"/>
    </row>
    <row r="52" spans="1:8" ht="25.5">
      <c r="A52" s="77" t="s">
        <v>239</v>
      </c>
      <c r="B52" s="78" t="s">
        <v>287</v>
      </c>
      <c r="C52" s="96">
        <f>SUM('06.mell'!O54)</f>
        <v>5000000</v>
      </c>
      <c r="D52" s="96">
        <f>SUM('06.mell'!P54)</f>
        <v>5000000</v>
      </c>
      <c r="E52" s="96">
        <f>SUM('06.mell'!Q54)</f>
        <v>2700000</v>
      </c>
      <c r="F52" s="113">
        <f>SUM(F47:F51)</f>
        <v>2700000</v>
      </c>
      <c r="G52" s="114">
        <f>SUM(G47:G51)</f>
        <v>0</v>
      </c>
      <c r="H52" s="114">
        <f>SUM(H47:H51)</f>
        <v>0</v>
      </c>
    </row>
    <row r="53" spans="1:8" ht="51">
      <c r="A53" s="71" t="s">
        <v>240</v>
      </c>
      <c r="B53" s="72" t="s">
        <v>0</v>
      </c>
      <c r="C53" s="89">
        <f>SUM('06.mell'!O55)</f>
        <v>0</v>
      </c>
      <c r="D53" s="89">
        <f>SUM('06.mell'!P55)</f>
        <v>0</v>
      </c>
      <c r="E53" s="89">
        <f>SUM('06.mell'!Q55)</f>
        <v>0</v>
      </c>
      <c r="F53" s="89">
        <f>SUM('06.mell'!Q55)</f>
        <v>0</v>
      </c>
      <c r="G53" s="83"/>
      <c r="H53" s="83"/>
    </row>
    <row r="54" spans="1:8" ht="51">
      <c r="A54" s="71" t="s">
        <v>241</v>
      </c>
      <c r="B54" s="72" t="s">
        <v>1</v>
      </c>
      <c r="C54" s="89">
        <f>SUM('06.mell'!O56)</f>
        <v>0</v>
      </c>
      <c r="D54" s="89">
        <f>SUM('06.mell'!P56)</f>
        <v>0</v>
      </c>
      <c r="E54" s="89">
        <f>SUM('06.mell'!Q56)</f>
        <v>0</v>
      </c>
      <c r="F54" s="89">
        <f>SUM('06.mell'!Q56)</f>
        <v>0</v>
      </c>
      <c r="G54" s="83"/>
      <c r="H54" s="83"/>
    </row>
    <row r="55" spans="1:8" ht="25.5">
      <c r="A55" s="71" t="s">
        <v>244</v>
      </c>
      <c r="B55" s="72" t="s">
        <v>2</v>
      </c>
      <c r="C55" s="89">
        <f>SUM('06.mell'!O57)</f>
        <v>24000</v>
      </c>
      <c r="D55" s="89">
        <f>SUM('06.mell'!P57)</f>
        <v>24000</v>
      </c>
      <c r="E55" s="89">
        <f>SUM('06.mell'!Q57)</f>
        <v>24000</v>
      </c>
      <c r="F55" s="89">
        <f>SUM('06.mell'!Q57)</f>
        <v>24000</v>
      </c>
      <c r="G55" s="83"/>
      <c r="H55" s="83"/>
    </row>
    <row r="56" spans="1:8" ht="25.5">
      <c r="A56" s="77" t="s">
        <v>247</v>
      </c>
      <c r="B56" s="78" t="s">
        <v>3</v>
      </c>
      <c r="C56" s="96">
        <f>SUM('06.mell'!O58)</f>
        <v>24000</v>
      </c>
      <c r="D56" s="96">
        <f>SUM('06.mell'!P58)</f>
        <v>24000</v>
      </c>
      <c r="E56" s="96">
        <f>SUM('06.mell'!Q58)</f>
        <v>24000</v>
      </c>
      <c r="F56" s="113">
        <f>SUM(F53:F55)</f>
        <v>24000</v>
      </c>
      <c r="G56" s="114">
        <f>SUM(G53:G55)</f>
        <v>0</v>
      </c>
      <c r="H56" s="114">
        <f>SUM(H53:H55)</f>
        <v>0</v>
      </c>
    </row>
    <row r="57" spans="1:8" ht="51">
      <c r="A57" s="71" t="s">
        <v>248</v>
      </c>
      <c r="B57" s="72" t="s">
        <v>4</v>
      </c>
      <c r="C57" s="89">
        <f>SUM('06.mell'!O59)</f>
        <v>0</v>
      </c>
      <c r="D57" s="89">
        <f>SUM('06.mell'!P59)</f>
        <v>0</v>
      </c>
      <c r="E57" s="89">
        <f>SUM('06.mell'!Q59)</f>
        <v>0</v>
      </c>
      <c r="F57" s="89">
        <f>SUM('06.mell'!Q59)</f>
        <v>0</v>
      </c>
      <c r="G57" s="83"/>
      <c r="H57" s="83"/>
    </row>
    <row r="58" spans="1:8" ht="51">
      <c r="A58" s="71" t="s">
        <v>250</v>
      </c>
      <c r="B58" s="72" t="s">
        <v>5</v>
      </c>
      <c r="C58" s="89">
        <f>SUM('06.mell'!O60)</f>
        <v>0</v>
      </c>
      <c r="D58" s="89">
        <f>SUM('06.mell'!P60)</f>
        <v>0</v>
      </c>
      <c r="E58" s="89">
        <f>SUM('06.mell'!Q60)</f>
        <v>0</v>
      </c>
      <c r="F58" s="89">
        <f>SUM('06.mell'!Q60)</f>
        <v>0</v>
      </c>
      <c r="G58" s="83"/>
      <c r="H58" s="83"/>
    </row>
    <row r="59" spans="1:8" ht="25.5">
      <c r="A59" s="71" t="s">
        <v>253</v>
      </c>
      <c r="B59" s="72" t="s">
        <v>22</v>
      </c>
      <c r="C59" s="89">
        <f>SUM('06.mell'!O61)</f>
        <v>0</v>
      </c>
      <c r="D59" s="89">
        <f>SUM('06.mell'!P61)</f>
        <v>0</v>
      </c>
      <c r="E59" s="89">
        <f>SUM('06.mell'!Q61)</f>
        <v>0</v>
      </c>
      <c r="F59" s="89">
        <f>SUM('06.mell'!Q61)</f>
        <v>0</v>
      </c>
      <c r="G59" s="83"/>
      <c r="H59" s="83"/>
    </row>
    <row r="60" spans="1:8" ht="25.5">
      <c r="A60" s="77" t="s">
        <v>255</v>
      </c>
      <c r="B60" s="78" t="s">
        <v>23</v>
      </c>
      <c r="C60" s="89">
        <f>SUM('06.mell'!O62)</f>
        <v>0</v>
      </c>
      <c r="D60" s="89">
        <f>SUM('06.mell'!P62)</f>
        <v>0</v>
      </c>
      <c r="E60" s="89">
        <f>SUM('06.mell'!Q62)</f>
        <v>0</v>
      </c>
      <c r="F60" s="89">
        <f>SUM('06.mell'!Q62)</f>
        <v>0</v>
      </c>
      <c r="G60" s="83"/>
      <c r="H60" s="83"/>
    </row>
    <row r="61" spans="1:8" ht="38.25">
      <c r="A61" s="77" t="s">
        <v>257</v>
      </c>
      <c r="B61" s="78" t="s">
        <v>24</v>
      </c>
      <c r="C61" s="96">
        <f>SUM('06.mell'!O63)</f>
        <v>250727967</v>
      </c>
      <c r="D61" s="96">
        <f>SUM('06.mell'!P63)</f>
        <v>290621922</v>
      </c>
      <c r="E61" s="96">
        <f>SUM('06.mell'!Q63)</f>
        <v>218667407</v>
      </c>
      <c r="F61" s="113">
        <f>SUM(F19+F25+F35+F46+F52+F56+F60)</f>
        <v>218667407</v>
      </c>
      <c r="G61" s="95">
        <f>SUM(G19+G25+G35+G46+G52+G56+G60)</f>
        <v>0</v>
      </c>
      <c r="H61" s="95">
        <f>SUM(H19+H25+H35+H46+H52+H56+H60)</f>
        <v>0</v>
      </c>
    </row>
    <row r="62" spans="1:8" ht="25.5">
      <c r="A62" s="71" t="s">
        <v>100</v>
      </c>
      <c r="B62" s="72" t="s">
        <v>48</v>
      </c>
      <c r="C62" s="89">
        <f>SUM('06.mell'!O64)</f>
        <v>0</v>
      </c>
      <c r="D62" s="89">
        <f>SUM('06.mell'!P64)</f>
        <v>0</v>
      </c>
      <c r="E62" s="89">
        <f>SUM('06.mell'!Q64)</f>
        <v>0</v>
      </c>
      <c r="F62" s="89">
        <f>SUM('06.mell'!Q64)</f>
        <v>0</v>
      </c>
      <c r="G62" s="83"/>
      <c r="H62" s="83"/>
    </row>
    <row r="63" spans="1:8" ht="25.5">
      <c r="A63" s="71" t="s">
        <v>102</v>
      </c>
      <c r="B63" s="72" t="s">
        <v>49</v>
      </c>
      <c r="C63" s="89">
        <f>SUM('06.mell'!O65)</f>
        <v>8400000</v>
      </c>
      <c r="D63" s="89">
        <f>SUM('06.mell'!P65)</f>
        <v>8400000</v>
      </c>
      <c r="E63" s="89">
        <f>SUM('06.mell'!Q65)</f>
        <v>0</v>
      </c>
      <c r="F63" s="89">
        <f>SUM('06.mell'!Q65)</f>
        <v>0</v>
      </c>
      <c r="G63" s="83"/>
      <c r="H63" s="83"/>
    </row>
    <row r="64" spans="1:8" ht="25.5">
      <c r="A64" s="71" t="s">
        <v>103</v>
      </c>
      <c r="B64" s="72" t="s">
        <v>50</v>
      </c>
      <c r="C64" s="89">
        <f>SUM('06.mell'!O66)</f>
        <v>0</v>
      </c>
      <c r="D64" s="89">
        <f>SUM('06.mell'!P66)</f>
        <v>0</v>
      </c>
      <c r="E64" s="89">
        <f>SUM('06.mell'!Q66)</f>
        <v>0</v>
      </c>
      <c r="F64" s="89">
        <f>SUM('06.mell'!Q66)</f>
        <v>0</v>
      </c>
      <c r="G64" s="83"/>
      <c r="H64" s="83"/>
    </row>
    <row r="65" spans="1:8" ht="25.5">
      <c r="A65" s="77" t="s">
        <v>111</v>
      </c>
      <c r="B65" s="78" t="s">
        <v>51</v>
      </c>
      <c r="C65" s="89">
        <f>SUM('06.mell'!O67)</f>
        <v>8400000</v>
      </c>
      <c r="D65" s="89">
        <f>SUM('06.mell'!P67)</f>
        <v>8400000</v>
      </c>
      <c r="E65" s="89">
        <f>SUM('06.mell'!Q67)</f>
        <v>0</v>
      </c>
      <c r="F65" s="89">
        <f>SUM('06.mell'!Q67)</f>
        <v>0</v>
      </c>
      <c r="G65" s="83"/>
      <c r="H65" s="83"/>
    </row>
    <row r="66" spans="1:8" ht="38.25">
      <c r="A66" s="71" t="s">
        <v>112</v>
      </c>
      <c r="B66" s="72" t="s">
        <v>52</v>
      </c>
      <c r="C66" s="89">
        <f>SUM('06.mell'!O68)</f>
        <v>0</v>
      </c>
      <c r="D66" s="89">
        <f>SUM('06.mell'!P68)</f>
        <v>0</v>
      </c>
      <c r="E66" s="89">
        <f>SUM('06.mell'!Q68)</f>
        <v>0</v>
      </c>
      <c r="F66" s="89">
        <f>SUM('06.mell'!Q68)</f>
        <v>0</v>
      </c>
      <c r="G66" s="83"/>
      <c r="H66" s="83"/>
    </row>
    <row r="67" spans="1:8" ht="25.5">
      <c r="A67" s="71" t="s">
        <v>114</v>
      </c>
      <c r="B67" s="72" t="s">
        <v>53</v>
      </c>
      <c r="C67" s="89">
        <f>SUM('06.mell'!O69)</f>
        <v>0</v>
      </c>
      <c r="D67" s="89">
        <f>SUM('06.mell'!P69)</f>
        <v>0</v>
      </c>
      <c r="E67" s="89">
        <f>SUM('06.mell'!Q69)</f>
        <v>0</v>
      </c>
      <c r="F67" s="89">
        <f>SUM('06.mell'!Q69)</f>
        <v>0</v>
      </c>
      <c r="G67" s="83"/>
      <c r="H67" s="83"/>
    </row>
    <row r="68" spans="1:8" ht="25.5">
      <c r="A68" s="71" t="s">
        <v>115</v>
      </c>
      <c r="B68" s="72" t="s">
        <v>54</v>
      </c>
      <c r="C68" s="89">
        <f>SUM('06.mell'!O70)</f>
        <v>0</v>
      </c>
      <c r="D68" s="89">
        <f>SUM('06.mell'!P70)</f>
        <v>0</v>
      </c>
      <c r="E68" s="89">
        <f>SUM('06.mell'!Q70)</f>
        <v>0</v>
      </c>
      <c r="F68" s="89">
        <f>SUM('06.mell'!Q70)</f>
        <v>0</v>
      </c>
      <c r="G68" s="83"/>
      <c r="H68" s="83"/>
    </row>
    <row r="69" spans="1:8" ht="25.5">
      <c r="A69" s="71" t="s">
        <v>116</v>
      </c>
      <c r="B69" s="72" t="s">
        <v>55</v>
      </c>
      <c r="C69" s="89">
        <f>SUM('06.mell'!O71)</f>
        <v>0</v>
      </c>
      <c r="D69" s="89">
        <f>SUM('06.mell'!P71)</f>
        <v>0</v>
      </c>
      <c r="E69" s="89">
        <f>SUM('06.mell'!Q71)</f>
        <v>0</v>
      </c>
      <c r="F69" s="89">
        <f>SUM('06.mell'!Q71)</f>
        <v>0</v>
      </c>
      <c r="G69" s="83"/>
      <c r="H69" s="83"/>
    </row>
    <row r="70" spans="1:8" ht="25.5">
      <c r="A70" s="77" t="s">
        <v>117</v>
      </c>
      <c r="B70" s="78" t="s">
        <v>56</v>
      </c>
      <c r="C70" s="89">
        <f>SUM('06.mell'!O72)</f>
        <v>0</v>
      </c>
      <c r="D70" s="89">
        <f>SUM('06.mell'!P72)</f>
        <v>0</v>
      </c>
      <c r="E70" s="89">
        <f>SUM('06.mell'!Q72)</f>
        <v>0</v>
      </c>
      <c r="F70" s="89">
        <f>SUM('06.mell'!Q72)</f>
        <v>0</v>
      </c>
      <c r="G70" s="83"/>
      <c r="H70" s="83"/>
    </row>
    <row r="71" spans="1:8" ht="25.5">
      <c r="A71" s="71" t="s">
        <v>118</v>
      </c>
      <c r="B71" s="72" t="s">
        <v>57</v>
      </c>
      <c r="C71" s="89">
        <f>SUM('06.mell'!O73)</f>
        <v>51007256</v>
      </c>
      <c r="D71" s="89">
        <f>SUM('06.mell'!P73)</f>
        <v>51788405</v>
      </c>
      <c r="E71" s="89">
        <f>SUM('06.mell'!Q73)</f>
        <v>51788405</v>
      </c>
      <c r="F71" s="89">
        <f>SUM('06.mell'!Q73)</f>
        <v>51788405</v>
      </c>
      <c r="G71" s="83"/>
      <c r="H71" s="83"/>
    </row>
    <row r="72" spans="1:8" ht="25.5">
      <c r="A72" s="71" t="s">
        <v>99</v>
      </c>
      <c r="B72" s="72" t="s">
        <v>58</v>
      </c>
      <c r="C72" s="89">
        <f>SUM('06.mell'!O74)</f>
        <v>0</v>
      </c>
      <c r="D72" s="89">
        <f>SUM('06.mell'!P74)</f>
        <v>0</v>
      </c>
      <c r="E72" s="89">
        <f>SUM('06.mell'!Q74)</f>
        <v>0</v>
      </c>
      <c r="F72" s="89">
        <f>SUM('06.mell'!Q74)</f>
        <v>0</v>
      </c>
      <c r="G72" s="83"/>
      <c r="H72" s="83"/>
    </row>
    <row r="73" spans="1:8" ht="25.5">
      <c r="A73" s="77" t="s">
        <v>119</v>
      </c>
      <c r="B73" s="78" t="s">
        <v>59</v>
      </c>
      <c r="C73" s="96">
        <f>SUM('06.mell'!O75)</f>
        <v>51007256</v>
      </c>
      <c r="D73" s="96">
        <f>SUM('06.mell'!P75)</f>
        <v>51788405</v>
      </c>
      <c r="E73" s="96">
        <f>SUM('06.mell'!Q75)</f>
        <v>51788405</v>
      </c>
      <c r="F73" s="113">
        <f>SUM(F71:F72)</f>
        <v>51788405</v>
      </c>
      <c r="G73" s="95">
        <f>SUM(G71:G72)</f>
        <v>0</v>
      </c>
      <c r="H73" s="95">
        <f>SUM(H71:H72)</f>
        <v>0</v>
      </c>
    </row>
    <row r="74" spans="1:8" ht="25.5">
      <c r="A74" s="71" t="s">
        <v>120</v>
      </c>
      <c r="B74" s="72" t="s">
        <v>60</v>
      </c>
      <c r="C74" s="89">
        <f>SUM('06.mell'!O76)</f>
        <v>0</v>
      </c>
      <c r="D74" s="89">
        <f>SUM('06.mell'!P76)</f>
        <v>0</v>
      </c>
      <c r="E74" s="89">
        <f>SUM('06.mell'!Q76)</f>
        <v>2469007</v>
      </c>
      <c r="F74" s="89">
        <f>SUM('06.mell'!Q76)</f>
        <v>2469007</v>
      </c>
      <c r="G74" s="83"/>
      <c r="H74" s="83"/>
    </row>
    <row r="75" spans="1:8" ht="25.5">
      <c r="A75" s="71" t="s">
        <v>121</v>
      </c>
      <c r="B75" s="72" t="s">
        <v>61</v>
      </c>
      <c r="C75" s="89">
        <f>SUM('06.mell'!O77)</f>
        <v>0</v>
      </c>
      <c r="D75" s="89">
        <f>SUM('06.mell'!P77)</f>
        <v>0</v>
      </c>
      <c r="E75" s="89">
        <f>SUM('06.mell'!Q77)</f>
        <v>0</v>
      </c>
      <c r="F75" s="89">
        <f>SUM('06.mell'!Q77)</f>
        <v>0</v>
      </c>
      <c r="G75" s="83"/>
      <c r="H75" s="83"/>
    </row>
    <row r="76" spans="1:8" ht="25.5">
      <c r="A76" s="71" t="s">
        <v>122</v>
      </c>
      <c r="B76" s="72" t="s">
        <v>62</v>
      </c>
      <c r="C76" s="89">
        <f>SUM('06.mell'!O78)</f>
        <v>25790060</v>
      </c>
      <c r="D76" s="89">
        <f>SUM('06.mell'!P78)</f>
        <v>25790060</v>
      </c>
      <c r="E76" s="89">
        <f>SUM('06.mell'!Q78)</f>
        <v>24164032</v>
      </c>
      <c r="F76" s="89">
        <f>SUM('06.mell'!Q78)</f>
        <v>24164032</v>
      </c>
      <c r="G76" s="83"/>
      <c r="H76" s="83"/>
    </row>
    <row r="77" spans="1:8" ht="12.75">
      <c r="A77" s="71" t="s">
        <v>123</v>
      </c>
      <c r="B77" s="72" t="s">
        <v>63</v>
      </c>
      <c r="C77" s="89">
        <f>SUM('06.mell'!O79)</f>
        <v>0</v>
      </c>
      <c r="D77" s="89">
        <f>SUM('06.mell'!P79)</f>
        <v>0</v>
      </c>
      <c r="E77" s="89">
        <f>SUM('06.mell'!Q79)</f>
        <v>0</v>
      </c>
      <c r="F77" s="89">
        <f>SUM('06.mell'!Q79)</f>
        <v>0</v>
      </c>
      <c r="G77" s="83"/>
      <c r="H77" s="83"/>
    </row>
    <row r="78" spans="1:8" ht="25.5">
      <c r="A78" s="71" t="s">
        <v>125</v>
      </c>
      <c r="B78" s="72" t="s">
        <v>64</v>
      </c>
      <c r="C78" s="89">
        <f>SUM('06.mell'!O80)</f>
        <v>0</v>
      </c>
      <c r="D78" s="89">
        <f>SUM('06.mell'!P80)</f>
        <v>0</v>
      </c>
      <c r="E78" s="89">
        <f>SUM('06.mell'!Q80)</f>
        <v>0</v>
      </c>
      <c r="F78" s="89">
        <f>SUM('06.mell'!Q80)</f>
        <v>0</v>
      </c>
      <c r="G78" s="83"/>
      <c r="H78" s="83"/>
    </row>
    <row r="79" spans="1:8" ht="25.5">
      <c r="A79" s="77" t="s">
        <v>128</v>
      </c>
      <c r="B79" s="78" t="s">
        <v>65</v>
      </c>
      <c r="C79" s="96">
        <f>SUM('06.mell'!O81)</f>
        <v>25790060</v>
      </c>
      <c r="D79" s="96">
        <f>SUM('06.mell'!P81)</f>
        <v>25790060</v>
      </c>
      <c r="E79" s="96">
        <f>SUM('06.mell'!Q81)</f>
        <v>26633039</v>
      </c>
      <c r="F79" s="113">
        <f>SUM(F74:F78)</f>
        <v>26633039</v>
      </c>
      <c r="G79" s="95">
        <f>SUM(G74:G78)</f>
        <v>0</v>
      </c>
      <c r="H79" s="95">
        <f>SUM(H74:H78)</f>
        <v>0</v>
      </c>
    </row>
    <row r="80" spans="1:8" ht="25.5">
      <c r="A80" s="71" t="s">
        <v>129</v>
      </c>
      <c r="B80" s="72" t="s">
        <v>66</v>
      </c>
      <c r="C80" s="89">
        <f>SUM('06.mell'!O82)</f>
        <v>0</v>
      </c>
      <c r="D80" s="89">
        <f>SUM('06.mell'!P82)</f>
        <v>0</v>
      </c>
      <c r="E80" s="89">
        <f>SUM('06.mell'!Q82)</f>
        <v>0</v>
      </c>
      <c r="F80" s="115"/>
      <c r="G80" s="83"/>
      <c r="H80" s="83"/>
    </row>
    <row r="81" spans="1:8" ht="25.5">
      <c r="A81" s="71" t="s">
        <v>130</v>
      </c>
      <c r="B81" s="72" t="s">
        <v>67</v>
      </c>
      <c r="C81" s="89">
        <f>SUM('06.mell'!O83)</f>
        <v>0</v>
      </c>
      <c r="D81" s="89">
        <f>SUM('06.mell'!P83)</f>
        <v>0</v>
      </c>
      <c r="E81" s="89">
        <f>SUM('06.mell'!Q83)</f>
        <v>0</v>
      </c>
      <c r="F81" s="115"/>
      <c r="G81" s="83"/>
      <c r="H81" s="83"/>
    </row>
    <row r="82" spans="1:8" ht="25.5">
      <c r="A82" s="71" t="s">
        <v>131</v>
      </c>
      <c r="B82" s="72" t="s">
        <v>68</v>
      </c>
      <c r="C82" s="89">
        <f>SUM('06.mell'!O84)</f>
        <v>0</v>
      </c>
      <c r="D82" s="89">
        <f>SUM('06.mell'!P84)</f>
        <v>0</v>
      </c>
      <c r="E82" s="89">
        <f>SUM('06.mell'!Q84)</f>
        <v>0</v>
      </c>
      <c r="F82" s="115"/>
      <c r="G82" s="83"/>
      <c r="H82" s="83"/>
    </row>
    <row r="83" spans="1:8" ht="25.5">
      <c r="A83" s="71" t="s">
        <v>132</v>
      </c>
      <c r="B83" s="72" t="s">
        <v>69</v>
      </c>
      <c r="C83" s="89">
        <f>SUM('06.mell'!O85)</f>
        <v>0</v>
      </c>
      <c r="D83" s="89">
        <f>SUM('06.mell'!P85)</f>
        <v>0</v>
      </c>
      <c r="E83" s="89">
        <f>SUM('06.mell'!Q85)</f>
        <v>0</v>
      </c>
      <c r="F83" s="115"/>
      <c r="G83" s="83"/>
      <c r="H83" s="83"/>
    </row>
    <row r="84" spans="1:8" ht="25.5">
      <c r="A84" s="77" t="s">
        <v>135</v>
      </c>
      <c r="B84" s="78" t="s">
        <v>70</v>
      </c>
      <c r="C84" s="89">
        <f>SUM('06.mell'!O86)</f>
        <v>0</v>
      </c>
      <c r="D84" s="89">
        <f>SUM('06.mell'!P86)</f>
        <v>0</v>
      </c>
      <c r="E84" s="89">
        <f>SUM('06.mell'!Q86)</f>
        <v>0</v>
      </c>
      <c r="F84" s="113">
        <f>SUM(F80:F83)</f>
        <v>0</v>
      </c>
      <c r="G84" s="114">
        <f>SUM(G80:G83)</f>
        <v>0</v>
      </c>
      <c r="H84" s="114">
        <f>SUM(H80:H83)</f>
        <v>0</v>
      </c>
    </row>
    <row r="85" spans="1:8" ht="25.5">
      <c r="A85" s="71" t="s">
        <v>136</v>
      </c>
      <c r="B85" s="72" t="s">
        <v>71</v>
      </c>
      <c r="C85" s="89">
        <f>SUM('06.mell'!O87)</f>
        <v>0</v>
      </c>
      <c r="D85" s="89">
        <f>SUM('06.mell'!P87)</f>
        <v>0</v>
      </c>
      <c r="E85" s="89">
        <f>SUM('06.mell'!Q87)</f>
        <v>0</v>
      </c>
      <c r="F85" s="115"/>
      <c r="G85" s="83"/>
      <c r="H85" s="83"/>
    </row>
    <row r="86" spans="1:8" ht="25.5">
      <c r="A86" s="77" t="s">
        <v>138</v>
      </c>
      <c r="B86" s="78" t="s">
        <v>72</v>
      </c>
      <c r="C86" s="96">
        <f>SUM('06.mell'!O88)</f>
        <v>85197316</v>
      </c>
      <c r="D86" s="96">
        <f>SUM('06.mell'!P88)</f>
        <v>85978465</v>
      </c>
      <c r="E86" s="96">
        <f>SUM('06.mell'!Q88)</f>
        <v>78421444</v>
      </c>
      <c r="F86" s="113">
        <f>SUM(F65+F70+F73+F79+F84)</f>
        <v>78421444</v>
      </c>
      <c r="G86" s="95">
        <f>SUM(G65+G70+G73+G79+G84)</f>
        <v>0</v>
      </c>
      <c r="H86" s="95">
        <f>SUM(H65+H70+H73+H79+H84)</f>
        <v>0</v>
      </c>
    </row>
    <row r="87" spans="1:8" s="10" customFormat="1" ht="15">
      <c r="A87" s="116"/>
      <c r="B87" s="117" t="s">
        <v>93</v>
      </c>
      <c r="C87" s="121">
        <f>SUM('06.mell'!O89)</f>
        <v>335925283</v>
      </c>
      <c r="D87" s="121">
        <f>SUM('06.mell'!P89)</f>
        <v>376600387</v>
      </c>
      <c r="E87" s="121">
        <f>SUM('06.mell'!Q89)</f>
        <v>297088851</v>
      </c>
      <c r="F87" s="118">
        <f>SUM(F61+F86)</f>
        <v>297088851</v>
      </c>
      <c r="G87" s="119">
        <f>SUM(G61+G86)</f>
        <v>0</v>
      </c>
      <c r="H87" s="119">
        <f>SUM(H61+H86)</f>
        <v>0</v>
      </c>
    </row>
    <row r="88" spans="1:5" ht="12.75">
      <c r="A88" s="3"/>
      <c r="B88" s="3"/>
      <c r="C88" s="2"/>
      <c r="D88" s="2"/>
      <c r="E88" s="2"/>
    </row>
  </sheetData>
  <sheetProtection/>
  <mergeCells count="5">
    <mergeCell ref="C5:E5"/>
    <mergeCell ref="A3:H3"/>
    <mergeCell ref="A2:H2"/>
    <mergeCell ref="A1:H1"/>
    <mergeCell ref="A4:H4"/>
  </mergeCells>
  <printOptions/>
  <pageMargins left="0.25" right="0.25" top="0.75" bottom="0.75" header="0.3" footer="0.3"/>
  <pageSetup fitToHeight="0" fitToWidth="1" horizontalDpi="600" verticalDpi="600" orientation="portrait" paperSize="8" scale="98" r:id="rId1"/>
  <rowBreaks count="1" manualBreakCount="1">
    <brk id="3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166" t="s">
        <v>489</v>
      </c>
      <c r="B2" s="165"/>
      <c r="C2" s="165"/>
      <c r="D2" s="165"/>
      <c r="E2" s="165"/>
      <c r="F2" s="165"/>
      <c r="G2" s="165"/>
      <c r="H2" s="16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164" t="s">
        <v>344</v>
      </c>
      <c r="B5" s="164"/>
      <c r="C5" s="164"/>
      <c r="D5" s="164"/>
      <c r="E5" s="164"/>
      <c r="F5" s="164"/>
      <c r="G5" s="164"/>
      <c r="H5" s="164"/>
    </row>
    <row r="6" spans="1:8" ht="12.75" hidden="1">
      <c r="A6" s="3"/>
      <c r="B6" s="3"/>
      <c r="C6" s="3"/>
      <c r="D6" s="3"/>
      <c r="E6" s="3"/>
      <c r="F6" s="3"/>
      <c r="G6" s="3"/>
      <c r="H6" s="3"/>
    </row>
    <row r="7" spans="1:8" ht="24.75" customHeight="1">
      <c r="A7" s="189" t="s">
        <v>315</v>
      </c>
      <c r="B7" s="190" t="s">
        <v>345</v>
      </c>
      <c r="C7" s="189" t="s">
        <v>346</v>
      </c>
      <c r="D7" s="189" t="s">
        <v>347</v>
      </c>
      <c r="E7" s="153" t="s">
        <v>348</v>
      </c>
      <c r="F7" s="123"/>
      <c r="G7" s="123"/>
      <c r="H7" s="123"/>
    </row>
    <row r="8" spans="1:8" ht="30">
      <c r="A8" s="189"/>
      <c r="B8" s="190"/>
      <c r="C8" s="190"/>
      <c r="D8" s="189"/>
      <c r="E8" s="144" t="s">
        <v>457</v>
      </c>
      <c r="F8" s="144" t="s">
        <v>459</v>
      </c>
      <c r="G8" s="144" t="s">
        <v>463</v>
      </c>
      <c r="H8" s="145" t="s">
        <v>464</v>
      </c>
    </row>
    <row r="9" spans="1:8" ht="20.25" customHeigh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</row>
    <row r="10" spans="1:8" ht="12.75">
      <c r="A10" s="124" t="s">
        <v>320</v>
      </c>
      <c r="B10" s="125" t="s">
        <v>349</v>
      </c>
      <c r="C10" s="154"/>
      <c r="D10" s="154"/>
      <c r="E10" s="109">
        <f>SUM(E11:E14)</f>
        <v>0</v>
      </c>
      <c r="F10" s="109">
        <f>SUM(F11:F14)</f>
        <v>0</v>
      </c>
      <c r="G10" s="109">
        <f>SUM(G11:G14)</f>
        <v>0</v>
      </c>
      <c r="H10" s="109">
        <f>SUM(H11:H14)</f>
        <v>0</v>
      </c>
    </row>
    <row r="11" spans="1:8" ht="12.75">
      <c r="A11" s="124" t="s">
        <v>322</v>
      </c>
      <c r="B11" s="105" t="s">
        <v>336</v>
      </c>
      <c r="C11" s="155"/>
      <c r="D11" s="155"/>
      <c r="E11" s="129"/>
      <c r="F11" s="129"/>
      <c r="G11" s="129"/>
      <c r="H11" s="129"/>
    </row>
    <row r="12" spans="1:8" ht="12.75">
      <c r="A12" s="124" t="s">
        <v>323</v>
      </c>
      <c r="B12" s="105"/>
      <c r="C12" s="155"/>
      <c r="D12" s="155"/>
      <c r="E12" s="129"/>
      <c r="F12" s="129"/>
      <c r="G12" s="129"/>
      <c r="H12" s="129"/>
    </row>
    <row r="13" spans="1:8" ht="12.75">
      <c r="A13" s="124" t="s">
        <v>325</v>
      </c>
      <c r="B13" s="105"/>
      <c r="C13" s="155"/>
      <c r="D13" s="155"/>
      <c r="E13" s="129"/>
      <c r="F13" s="129"/>
      <c r="G13" s="129"/>
      <c r="H13" s="129"/>
    </row>
    <row r="14" spans="1:8" ht="12.75">
      <c r="A14" s="124" t="s">
        <v>326</v>
      </c>
      <c r="B14" s="105"/>
      <c r="C14" s="155"/>
      <c r="D14" s="155"/>
      <c r="E14" s="129"/>
      <c r="F14" s="129"/>
      <c r="G14" s="129"/>
      <c r="H14" s="129"/>
    </row>
    <row r="15" spans="1:8" ht="12.75">
      <c r="A15" s="124" t="s">
        <v>327</v>
      </c>
      <c r="B15" s="125" t="s">
        <v>350</v>
      </c>
      <c r="C15" s="154"/>
      <c r="D15" s="154"/>
      <c r="E15" s="109">
        <f>SUM(E16:E19)</f>
        <v>0</v>
      </c>
      <c r="F15" s="109">
        <f>SUM(F16:F19)</f>
        <v>0</v>
      </c>
      <c r="G15" s="109">
        <f>SUM(G16:G19)</f>
        <v>0</v>
      </c>
      <c r="H15" s="109">
        <f>SUM(H16:H19)</f>
        <v>0</v>
      </c>
    </row>
    <row r="16" spans="1:8" ht="12.75">
      <c r="A16" s="124" t="s">
        <v>328</v>
      </c>
      <c r="B16" s="105" t="s">
        <v>336</v>
      </c>
      <c r="C16" s="155"/>
      <c r="D16" s="155"/>
      <c r="E16" s="129"/>
      <c r="F16" s="129"/>
      <c r="G16" s="129"/>
      <c r="H16" s="129"/>
    </row>
    <row r="17" spans="1:8" ht="12.75">
      <c r="A17" s="124" t="s">
        <v>330</v>
      </c>
      <c r="B17" s="105"/>
      <c r="C17" s="155"/>
      <c r="D17" s="155"/>
      <c r="E17" s="129"/>
      <c r="F17" s="129"/>
      <c r="G17" s="129"/>
      <c r="H17" s="129"/>
    </row>
    <row r="18" spans="1:8" ht="12.75">
      <c r="A18" s="124" t="s">
        <v>331</v>
      </c>
      <c r="B18" s="105"/>
      <c r="C18" s="155"/>
      <c r="D18" s="155"/>
      <c r="E18" s="129"/>
      <c r="F18" s="129"/>
      <c r="G18" s="129"/>
      <c r="H18" s="129"/>
    </row>
    <row r="19" spans="1:8" ht="12.75">
      <c r="A19" s="124" t="s">
        <v>333</v>
      </c>
      <c r="B19" s="105"/>
      <c r="C19" s="155"/>
      <c r="D19" s="155"/>
      <c r="E19" s="129"/>
      <c r="F19" s="129"/>
      <c r="G19" s="129"/>
      <c r="H19" s="129"/>
    </row>
    <row r="20" spans="1:8" ht="12.75">
      <c r="A20" s="124" t="s">
        <v>334</v>
      </c>
      <c r="B20" s="125" t="s">
        <v>343</v>
      </c>
      <c r="C20" s="154"/>
      <c r="D20" s="154"/>
      <c r="E20" s="109">
        <f>E10+E15</f>
        <v>0</v>
      </c>
      <c r="F20" s="109">
        <f>F10+F15</f>
        <v>0</v>
      </c>
      <c r="G20" s="109">
        <f>G10+G15</f>
        <v>0</v>
      </c>
      <c r="H20" s="109">
        <f>H10+H15</f>
        <v>0</v>
      </c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166" t="s">
        <v>490</v>
      </c>
      <c r="B2" s="165"/>
      <c r="C2" s="165"/>
      <c r="D2" s="165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164" t="s">
        <v>351</v>
      </c>
      <c r="B5" s="164"/>
      <c r="C5" s="164"/>
      <c r="D5" s="164"/>
    </row>
    <row r="6" spans="1:4" ht="13.5" thickBot="1">
      <c r="A6" s="3"/>
      <c r="B6" s="3"/>
      <c r="C6" s="3"/>
      <c r="D6" s="3"/>
    </row>
    <row r="7" spans="1:4" ht="39" thickBot="1">
      <c r="A7" s="24" t="s">
        <v>352</v>
      </c>
      <c r="B7" s="25" t="s">
        <v>353</v>
      </c>
      <c r="C7" s="25" t="s">
        <v>354</v>
      </c>
      <c r="D7" s="26" t="s">
        <v>355</v>
      </c>
    </row>
    <row r="8" spans="1:4" ht="13.5" thickBot="1">
      <c r="A8" s="27">
        <v>1</v>
      </c>
      <c r="B8" s="28">
        <v>2</v>
      </c>
      <c r="C8" s="28">
        <v>3</v>
      </c>
      <c r="D8" s="29">
        <v>4</v>
      </c>
    </row>
    <row r="9" spans="1:4" ht="12.75">
      <c r="A9" s="30" t="s">
        <v>320</v>
      </c>
      <c r="B9" s="31"/>
      <c r="C9" s="48"/>
      <c r="D9" s="32"/>
    </row>
    <row r="10" spans="1:4" ht="12.75">
      <c r="A10" s="33" t="s">
        <v>322</v>
      </c>
      <c r="B10" s="34"/>
      <c r="C10" s="35"/>
      <c r="D10" s="23"/>
    </row>
    <row r="11" spans="1:4" ht="12.75">
      <c r="A11" s="33" t="s">
        <v>323</v>
      </c>
      <c r="B11" s="34"/>
      <c r="C11" s="35"/>
      <c r="D11" s="23"/>
    </row>
    <row r="12" spans="1:4" ht="12.75">
      <c r="A12" s="33" t="s">
        <v>325</v>
      </c>
      <c r="B12" s="34"/>
      <c r="C12" s="35"/>
      <c r="D12" s="23"/>
    </row>
    <row r="13" spans="1:4" ht="12.75">
      <c r="A13" s="33" t="s">
        <v>326</v>
      </c>
      <c r="B13" s="36"/>
      <c r="C13" s="37"/>
      <c r="D13" s="23"/>
    </row>
    <row r="14" spans="1:4" ht="12.75">
      <c r="A14" s="33" t="s">
        <v>328</v>
      </c>
      <c r="B14" s="36"/>
      <c r="C14" s="37"/>
      <c r="D14" s="23"/>
    </row>
    <row r="15" spans="1:4" ht="12.75">
      <c r="A15" s="33" t="s">
        <v>330</v>
      </c>
      <c r="B15" s="36"/>
      <c r="C15" s="37"/>
      <c r="D15" s="23"/>
    </row>
    <row r="16" spans="1:4" ht="12.75">
      <c r="A16" s="33" t="s">
        <v>333</v>
      </c>
      <c r="B16" s="36"/>
      <c r="C16" s="37"/>
      <c r="D16" s="23"/>
    </row>
    <row r="17" spans="1:4" ht="12.75">
      <c r="A17" s="33" t="s">
        <v>334</v>
      </c>
      <c r="B17" s="36"/>
      <c r="C17" s="37"/>
      <c r="D17" s="23"/>
    </row>
    <row r="18" spans="1:4" ht="12.75">
      <c r="A18" s="33" t="s">
        <v>356</v>
      </c>
      <c r="B18" s="36"/>
      <c r="C18" s="37"/>
      <c r="D18" s="23"/>
    </row>
    <row r="19" spans="1:4" ht="12.75">
      <c r="A19" s="33" t="s">
        <v>357</v>
      </c>
      <c r="B19" s="36"/>
      <c r="C19" s="37"/>
      <c r="D19" s="23"/>
    </row>
    <row r="20" spans="1:4" ht="12.75">
      <c r="A20" s="33" t="s">
        <v>358</v>
      </c>
      <c r="B20" s="36"/>
      <c r="C20" s="37"/>
      <c r="D20" s="23"/>
    </row>
    <row r="21" spans="1:4" ht="12.75">
      <c r="A21" s="33" t="s">
        <v>359</v>
      </c>
      <c r="B21" s="38"/>
      <c r="C21" s="37"/>
      <c r="D21" s="23"/>
    </row>
    <row r="22" spans="1:4" ht="12.75">
      <c r="A22" s="33" t="s">
        <v>360</v>
      </c>
      <c r="B22" s="39"/>
      <c r="C22" s="15"/>
      <c r="D22" s="23"/>
    </row>
    <row r="23" spans="1:4" ht="12.75">
      <c r="A23" s="33" t="s">
        <v>361</v>
      </c>
      <c r="B23" s="39"/>
      <c r="C23" s="15"/>
      <c r="D23" s="23"/>
    </row>
    <row r="24" spans="1:4" ht="12.75">
      <c r="A24" s="33" t="s">
        <v>362</v>
      </c>
      <c r="B24" s="39"/>
      <c r="C24" s="15"/>
      <c r="D24" s="23"/>
    </row>
    <row r="25" spans="1:4" ht="12.75">
      <c r="A25" s="33" t="s">
        <v>363</v>
      </c>
      <c r="B25" s="39"/>
      <c r="C25" s="15"/>
      <c r="D25" s="23"/>
    </row>
    <row r="26" spans="1:4" ht="12.75">
      <c r="A26" s="33" t="s">
        <v>364</v>
      </c>
      <c r="B26" s="39"/>
      <c r="C26" s="15"/>
      <c r="D26" s="23"/>
    </row>
    <row r="27" spans="1:4" ht="12.75">
      <c r="A27" s="33" t="s">
        <v>365</v>
      </c>
      <c r="B27" s="39"/>
      <c r="C27" s="15"/>
      <c r="D27" s="23"/>
    </row>
    <row r="28" spans="1:4" ht="12.75">
      <c r="A28" s="33" t="s">
        <v>366</v>
      </c>
      <c r="B28" s="39"/>
      <c r="C28" s="15"/>
      <c r="D28" s="23"/>
    </row>
    <row r="29" spans="1:4" ht="12.75">
      <c r="A29" s="33" t="s">
        <v>367</v>
      </c>
      <c r="B29" s="39"/>
      <c r="C29" s="15"/>
      <c r="D29" s="23"/>
    </row>
    <row r="30" spans="1:4" ht="12.75">
      <c r="A30" s="33" t="s">
        <v>368</v>
      </c>
      <c r="B30" s="39"/>
      <c r="C30" s="15"/>
      <c r="D30" s="23"/>
    </row>
    <row r="31" spans="1:4" ht="12.75">
      <c r="A31" s="33" t="s">
        <v>369</v>
      </c>
      <c r="B31" s="39"/>
      <c r="C31" s="15"/>
      <c r="D31" s="23"/>
    </row>
    <row r="32" spans="1:4" ht="12.75">
      <c r="A32" s="33" t="s">
        <v>370</v>
      </c>
      <c r="B32" s="39"/>
      <c r="C32" s="15"/>
      <c r="D32" s="23"/>
    </row>
    <row r="33" spans="1:4" ht="12.75">
      <c r="A33" s="33" t="s">
        <v>371</v>
      </c>
      <c r="B33" s="39"/>
      <c r="C33" s="15"/>
      <c r="D33" s="23"/>
    </row>
    <row r="34" spans="1:4" ht="13.5" thickBot="1">
      <c r="A34" s="40" t="s">
        <v>372</v>
      </c>
      <c r="B34" s="41"/>
      <c r="C34" s="42"/>
      <c r="D34" s="43"/>
    </row>
    <row r="35" spans="1:4" ht="13.5" thickBot="1">
      <c r="A35" s="44" t="s">
        <v>373</v>
      </c>
      <c r="B35" s="45" t="s">
        <v>374</v>
      </c>
      <c r="C35" s="46">
        <f>SUM(C9:C34)</f>
        <v>0</v>
      </c>
      <c r="D35" s="47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4" width="13.57421875" style="0" customWidth="1"/>
    <col min="5" max="5" width="10.421875" style="0" customWidth="1"/>
    <col min="6" max="6" width="9.28125" style="0" customWidth="1"/>
    <col min="7" max="7" width="14.28125" style="0" customWidth="1"/>
    <col min="8" max="8" width="12.140625" style="0" customWidth="1"/>
  </cols>
  <sheetData>
    <row r="1" spans="1:8" ht="12.75">
      <c r="A1" s="166" t="s">
        <v>491</v>
      </c>
      <c r="B1" s="165"/>
      <c r="C1" s="165"/>
      <c r="D1" s="165"/>
      <c r="E1" s="165"/>
      <c r="F1" s="165"/>
      <c r="G1" s="165"/>
      <c r="H1" s="16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191" t="s">
        <v>436</v>
      </c>
      <c r="B3" s="191"/>
      <c r="C3" s="191"/>
      <c r="D3" s="191"/>
      <c r="E3" s="191"/>
      <c r="F3" s="191"/>
      <c r="G3" s="191"/>
      <c r="H3" s="191"/>
    </row>
    <row r="4" spans="1:8" ht="15">
      <c r="A4" s="164" t="s">
        <v>465</v>
      </c>
      <c r="B4" s="164"/>
      <c r="C4" s="164"/>
      <c r="D4" s="164"/>
      <c r="E4" s="164"/>
      <c r="F4" s="164"/>
      <c r="G4" s="164"/>
      <c r="H4" s="164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30">
      <c r="A6" s="52" t="s">
        <v>375</v>
      </c>
      <c r="B6" s="53" t="s">
        <v>453</v>
      </c>
      <c r="C6" s="192" t="s">
        <v>454</v>
      </c>
      <c r="D6" s="192"/>
      <c r="E6" s="192"/>
      <c r="F6" s="192"/>
      <c r="G6" s="192"/>
      <c r="H6" s="53" t="s">
        <v>376</v>
      </c>
    </row>
    <row r="7" spans="1:8" ht="45">
      <c r="A7" s="52"/>
      <c r="B7" s="54"/>
      <c r="C7" s="54" t="s">
        <v>440</v>
      </c>
      <c r="D7" s="54" t="s">
        <v>437</v>
      </c>
      <c r="E7" s="55"/>
      <c r="F7" s="55"/>
      <c r="G7" s="54" t="s">
        <v>377</v>
      </c>
      <c r="H7" s="54"/>
    </row>
    <row r="8" spans="1:8" ht="12.75">
      <c r="A8" s="56" t="s">
        <v>378</v>
      </c>
      <c r="B8" s="57">
        <v>1354560</v>
      </c>
      <c r="C8" s="57">
        <v>1104500</v>
      </c>
      <c r="D8" s="57"/>
      <c r="E8" s="57"/>
      <c r="F8" s="57"/>
      <c r="G8" s="57">
        <f>SUM(C8:E8)</f>
        <v>1104500</v>
      </c>
      <c r="H8" s="58">
        <f aca="true" t="shared" si="0" ref="H8:H39">IF(B8&lt;&gt;0,ROUND(G8*100/B8,2),"-    ")</f>
        <v>81.54</v>
      </c>
    </row>
    <row r="9" spans="1:8" ht="12.75">
      <c r="A9" s="56" t="s">
        <v>379</v>
      </c>
      <c r="B9" s="57">
        <v>348087024</v>
      </c>
      <c r="C9" s="57">
        <v>329715967</v>
      </c>
      <c r="D9" s="57"/>
      <c r="E9" s="57"/>
      <c r="F9" s="57"/>
      <c r="G9" s="57">
        <f aca="true" t="shared" si="1" ref="G9:G38">SUM(C9:E9)</f>
        <v>329715967</v>
      </c>
      <c r="H9" s="58">
        <f t="shared" si="0"/>
        <v>94.72</v>
      </c>
    </row>
    <row r="10" spans="1:8" ht="12.75">
      <c r="A10" s="56" t="s">
        <v>380</v>
      </c>
      <c r="B10" s="57">
        <v>38200</v>
      </c>
      <c r="C10" s="57">
        <v>38200</v>
      </c>
      <c r="D10" s="57"/>
      <c r="E10" s="57"/>
      <c r="F10" s="57"/>
      <c r="G10" s="57">
        <f t="shared" si="1"/>
        <v>38200</v>
      </c>
      <c r="H10" s="58">
        <f t="shared" si="0"/>
        <v>100</v>
      </c>
    </row>
    <row r="11" spans="1:8" ht="12.75">
      <c r="A11" s="56" t="s">
        <v>383</v>
      </c>
      <c r="B11" s="57">
        <v>3701038</v>
      </c>
      <c r="C11" s="57">
        <v>86988274</v>
      </c>
      <c r="D11" s="57"/>
      <c r="E11" s="57"/>
      <c r="F11" s="57"/>
      <c r="G11" s="57">
        <f t="shared" si="1"/>
        <v>86988274</v>
      </c>
      <c r="H11" s="58">
        <f t="shared" si="0"/>
        <v>2350.38</v>
      </c>
    </row>
    <row r="12" spans="1:8" ht="12.75">
      <c r="A12" s="56" t="s">
        <v>384</v>
      </c>
      <c r="B12" s="57">
        <v>149059130</v>
      </c>
      <c r="C12" s="57">
        <v>143948719</v>
      </c>
      <c r="D12" s="57"/>
      <c r="E12" s="57"/>
      <c r="F12" s="57"/>
      <c r="G12" s="57">
        <f t="shared" si="1"/>
        <v>143948719</v>
      </c>
      <c r="H12" s="58">
        <f t="shared" si="0"/>
        <v>96.57</v>
      </c>
    </row>
    <row r="13" spans="1:8" ht="12.75">
      <c r="A13" s="59" t="s">
        <v>385</v>
      </c>
      <c r="B13" s="60">
        <v>502239952</v>
      </c>
      <c r="C13" s="60">
        <f>SUM(C8:C12)</f>
        <v>561795660</v>
      </c>
      <c r="D13" s="60">
        <f>SUM(D8:D12)</f>
        <v>0</v>
      </c>
      <c r="E13" s="60">
        <f>SUM(E8:E12)</f>
        <v>0</v>
      </c>
      <c r="F13" s="60">
        <f>SUM(F8:F12)</f>
        <v>0</v>
      </c>
      <c r="G13" s="60">
        <f t="shared" si="1"/>
        <v>561795660</v>
      </c>
      <c r="H13" s="61">
        <f t="shared" si="0"/>
        <v>111.86</v>
      </c>
    </row>
    <row r="14" spans="1:8" ht="12.75">
      <c r="A14" s="56" t="s">
        <v>390</v>
      </c>
      <c r="B14" s="57">
        <v>0</v>
      </c>
      <c r="C14" s="57"/>
      <c r="D14" s="57"/>
      <c r="E14" s="57"/>
      <c r="F14" s="57"/>
      <c r="G14" s="57">
        <f t="shared" si="1"/>
        <v>0</v>
      </c>
      <c r="H14" s="61" t="str">
        <f t="shared" si="0"/>
        <v>-    </v>
      </c>
    </row>
    <row r="15" spans="1:8" ht="12.75">
      <c r="A15" s="56" t="s">
        <v>386</v>
      </c>
      <c r="B15" s="57">
        <v>0</v>
      </c>
      <c r="C15" s="57"/>
      <c r="D15" s="57"/>
      <c r="E15" s="57"/>
      <c r="F15" s="57"/>
      <c r="G15" s="57">
        <f t="shared" si="1"/>
        <v>0</v>
      </c>
      <c r="H15" s="61" t="str">
        <f t="shared" si="0"/>
        <v>-    </v>
      </c>
    </row>
    <row r="16" spans="1:8" s="7" customFormat="1" ht="12.75">
      <c r="A16" s="59" t="s">
        <v>392</v>
      </c>
      <c r="B16" s="63">
        <v>0</v>
      </c>
      <c r="C16" s="60">
        <f>SUM(C14:C15)</f>
        <v>0</v>
      </c>
      <c r="D16" s="60">
        <f>SUM(D14:D15)</f>
        <v>0</v>
      </c>
      <c r="E16" s="60">
        <f>SUM(E14:E15)</f>
        <v>0</v>
      </c>
      <c r="F16" s="60">
        <f>SUM(F14:F15)</f>
        <v>0</v>
      </c>
      <c r="G16" s="60">
        <f>SUM(G14:G15)</f>
        <v>0</v>
      </c>
      <c r="H16" s="61" t="str">
        <f t="shared" si="0"/>
        <v>-    </v>
      </c>
    </row>
    <row r="17" spans="1:8" s="7" customFormat="1" ht="12.75">
      <c r="A17" s="59" t="s">
        <v>391</v>
      </c>
      <c r="B17" s="60">
        <v>51250665</v>
      </c>
      <c r="C17" s="60">
        <v>13793168</v>
      </c>
      <c r="D17" s="60">
        <v>0</v>
      </c>
      <c r="E17" s="60"/>
      <c r="F17" s="60"/>
      <c r="G17" s="60">
        <f t="shared" si="1"/>
        <v>13793168</v>
      </c>
      <c r="H17" s="61">
        <f t="shared" si="0"/>
        <v>26.91</v>
      </c>
    </row>
    <row r="18" spans="1:8" ht="12.75">
      <c r="A18" s="56" t="s">
        <v>387</v>
      </c>
      <c r="B18" s="57">
        <v>3751962</v>
      </c>
      <c r="C18" s="57">
        <v>4611762</v>
      </c>
      <c r="D18" s="57">
        <v>0</v>
      </c>
      <c r="E18" s="57"/>
      <c r="F18" s="57"/>
      <c r="G18" s="57">
        <f t="shared" si="1"/>
        <v>4611762</v>
      </c>
      <c r="H18" s="61">
        <f t="shared" si="0"/>
        <v>122.92</v>
      </c>
    </row>
    <row r="19" spans="1:8" ht="12.75">
      <c r="A19" s="56" t="s">
        <v>388</v>
      </c>
      <c r="B19" s="63"/>
      <c r="C19" s="57"/>
      <c r="D19" s="57"/>
      <c r="E19" s="57"/>
      <c r="F19" s="57"/>
      <c r="G19" s="57"/>
      <c r="H19" s="61" t="str">
        <f t="shared" si="0"/>
        <v>-    </v>
      </c>
    </row>
    <row r="20" spans="1:8" ht="12.75">
      <c r="A20" s="62" t="s">
        <v>389</v>
      </c>
      <c r="B20" s="63">
        <v>3751962</v>
      </c>
      <c r="C20" s="63">
        <v>4611762</v>
      </c>
      <c r="D20" s="63">
        <v>0</v>
      </c>
      <c r="E20" s="63">
        <f>SUM(E18:E19)</f>
        <v>0</v>
      </c>
      <c r="F20" s="63"/>
      <c r="G20" s="60">
        <f t="shared" si="1"/>
        <v>4611762</v>
      </c>
      <c r="H20" s="61">
        <f t="shared" si="0"/>
        <v>122.92</v>
      </c>
    </row>
    <row r="21" spans="1:8" s="7" customFormat="1" ht="12.75">
      <c r="A21" s="59" t="s">
        <v>393</v>
      </c>
      <c r="B21" s="63">
        <v>260427</v>
      </c>
      <c r="C21" s="60">
        <v>0</v>
      </c>
      <c r="D21" s="60"/>
      <c r="E21" s="60"/>
      <c r="F21" s="60"/>
      <c r="G21" s="60">
        <f>SUM(C21:E21)</f>
        <v>0</v>
      </c>
      <c r="H21" s="61">
        <f t="shared" si="0"/>
        <v>0</v>
      </c>
    </row>
    <row r="22" spans="1:8" s="7" customFormat="1" ht="12.75">
      <c r="A22" s="59" t="s">
        <v>394</v>
      </c>
      <c r="B22" s="60"/>
      <c r="C22" s="63"/>
      <c r="D22" s="63"/>
      <c r="E22" s="63"/>
      <c r="F22" s="63"/>
      <c r="G22" s="60"/>
      <c r="H22" s="61" t="str">
        <f t="shared" si="0"/>
        <v>-    </v>
      </c>
    </row>
    <row r="23" spans="1:8" ht="12.75">
      <c r="A23" s="59" t="s">
        <v>381</v>
      </c>
      <c r="B23" s="60">
        <v>557503006</v>
      </c>
      <c r="C23" s="60">
        <f>SUM(C13+C16+C17+C20+C21+C22)</f>
        <v>580200590</v>
      </c>
      <c r="D23" s="60">
        <f>SUM(D13+D16+D17+D20+D21+D22)</f>
        <v>0</v>
      </c>
      <c r="E23" s="60">
        <f>SUM(E13+E16+E17+E20+E21+E22)</f>
        <v>0</v>
      </c>
      <c r="F23" s="60">
        <f>SUM(F13+F16+F17+F20+F21+F22)</f>
        <v>0</v>
      </c>
      <c r="G23" s="60">
        <f t="shared" si="1"/>
        <v>580200590</v>
      </c>
      <c r="H23" s="61">
        <f t="shared" si="0"/>
        <v>104.07</v>
      </c>
    </row>
    <row r="24" spans="1:8" ht="12.75">
      <c r="A24" s="56"/>
      <c r="B24">
        <v>0</v>
      </c>
      <c r="C24" s="57"/>
      <c r="D24" s="57"/>
      <c r="E24" s="57"/>
      <c r="F24" s="57"/>
      <c r="G24" s="57">
        <f t="shared" si="1"/>
        <v>0</v>
      </c>
      <c r="H24" s="61" t="str">
        <f t="shared" si="0"/>
        <v>-    </v>
      </c>
    </row>
    <row r="25" spans="1:8" ht="12.75">
      <c r="A25" s="56" t="s">
        <v>395</v>
      </c>
      <c r="B25" s="57">
        <v>533912503</v>
      </c>
      <c r="C25" s="57">
        <v>533912503</v>
      </c>
      <c r="D25" s="57"/>
      <c r="E25" s="57"/>
      <c r="F25" s="57"/>
      <c r="G25" s="57">
        <f t="shared" si="1"/>
        <v>533912503</v>
      </c>
      <c r="H25" s="61">
        <f t="shared" si="0"/>
        <v>100</v>
      </c>
    </row>
    <row r="26" spans="1:8" ht="12.75">
      <c r="A26" s="56" t="s">
        <v>396</v>
      </c>
      <c r="B26" s="57">
        <v>0</v>
      </c>
      <c r="C26" s="57"/>
      <c r="D26" s="57"/>
      <c r="E26" s="57"/>
      <c r="F26" s="57"/>
      <c r="G26" s="57">
        <f t="shared" si="1"/>
        <v>0</v>
      </c>
      <c r="H26" s="61" t="str">
        <f t="shared" si="0"/>
        <v>-    </v>
      </c>
    </row>
    <row r="27" spans="1:8" ht="12.75">
      <c r="A27" s="56" t="s">
        <v>397</v>
      </c>
      <c r="B27" s="57">
        <v>29505280</v>
      </c>
      <c r="C27" s="57">
        <v>26213828</v>
      </c>
      <c r="D27" s="57">
        <v>3291452</v>
      </c>
      <c r="E27" s="57"/>
      <c r="F27" s="57"/>
      <c r="G27" s="57">
        <f t="shared" si="1"/>
        <v>29505280</v>
      </c>
      <c r="H27" s="61">
        <f t="shared" si="0"/>
        <v>100</v>
      </c>
    </row>
    <row r="28" spans="1:8" ht="12.75">
      <c r="A28" s="56" t="s">
        <v>398</v>
      </c>
      <c r="B28" s="57">
        <v>-54998364</v>
      </c>
      <c r="C28" s="57">
        <v>-17167304</v>
      </c>
      <c r="D28" s="57">
        <v>-5590824</v>
      </c>
      <c r="E28" s="57"/>
      <c r="F28" s="57"/>
      <c r="G28" s="57">
        <f t="shared" si="1"/>
        <v>-22758128</v>
      </c>
      <c r="H28" s="61">
        <f t="shared" si="0"/>
        <v>41.38</v>
      </c>
    </row>
    <row r="29" spans="1:8" ht="12.75">
      <c r="A29" s="56" t="s">
        <v>399</v>
      </c>
      <c r="B29" s="57">
        <v>0</v>
      </c>
      <c r="C29" s="57"/>
      <c r="D29" s="57"/>
      <c r="E29" s="57"/>
      <c r="F29" s="57"/>
      <c r="G29" s="57">
        <f t="shared" si="1"/>
        <v>0</v>
      </c>
      <c r="H29" s="61" t="str">
        <f t="shared" si="0"/>
        <v>-    </v>
      </c>
    </row>
    <row r="30" spans="1:8" ht="12.75">
      <c r="A30" s="56" t="s">
        <v>400</v>
      </c>
      <c r="B30" s="57">
        <v>32240236</v>
      </c>
      <c r="C30" s="57">
        <v>-25882709</v>
      </c>
      <c r="D30" s="57">
        <v>1381873</v>
      </c>
      <c r="E30" s="57"/>
      <c r="F30" s="57"/>
      <c r="G30" s="57">
        <f t="shared" si="1"/>
        <v>-24500836</v>
      </c>
      <c r="H30" s="61">
        <f>IF(B30&lt;&gt;0,ROUND(G30*100/B30,2),"-    ")</f>
        <v>-75.99</v>
      </c>
    </row>
    <row r="31" spans="1:8" ht="12.75">
      <c r="A31" s="59" t="s">
        <v>403</v>
      </c>
      <c r="B31" s="63">
        <v>540659655</v>
      </c>
      <c r="C31" s="63">
        <f>SUM(C25:C30)</f>
        <v>517076318</v>
      </c>
      <c r="D31" s="63">
        <f>SUM(D25:D30)</f>
        <v>-917499</v>
      </c>
      <c r="E31" s="63">
        <f>SUM(E25:E30)</f>
        <v>0</v>
      </c>
      <c r="F31" s="63">
        <f>SUM(F25:F30)</f>
        <v>0</v>
      </c>
      <c r="G31" s="63">
        <f>SUM(G25:G30)</f>
        <v>516158819</v>
      </c>
      <c r="H31" s="61">
        <f t="shared" si="0"/>
        <v>95.47</v>
      </c>
    </row>
    <row r="32" spans="1:8" ht="12.75">
      <c r="A32" s="56" t="s">
        <v>401</v>
      </c>
      <c r="B32" s="57">
        <v>6497500</v>
      </c>
      <c r="C32" s="57">
        <v>52442650</v>
      </c>
      <c r="D32" s="57">
        <v>917499</v>
      </c>
      <c r="E32" s="57"/>
      <c r="F32" s="57"/>
      <c r="G32" s="57">
        <f t="shared" si="1"/>
        <v>53360149</v>
      </c>
      <c r="H32" s="61">
        <f t="shared" si="0"/>
        <v>821.24</v>
      </c>
    </row>
    <row r="33" spans="1:8" ht="12.75">
      <c r="A33" s="56" t="s">
        <v>402</v>
      </c>
      <c r="B33" s="57">
        <v>2141974</v>
      </c>
      <c r="C33" s="57">
        <v>2469007</v>
      </c>
      <c r="D33" s="57"/>
      <c r="E33" s="57"/>
      <c r="F33" s="57"/>
      <c r="G33" s="57">
        <f t="shared" si="1"/>
        <v>2469007</v>
      </c>
      <c r="H33" s="61">
        <f t="shared" si="0"/>
        <v>115.27</v>
      </c>
    </row>
    <row r="34" spans="1:8" ht="12.75">
      <c r="A34" s="56" t="s">
        <v>408</v>
      </c>
      <c r="B34" s="57">
        <v>0</v>
      </c>
      <c r="C34" s="57"/>
      <c r="D34" s="57"/>
      <c r="E34" s="57"/>
      <c r="F34" s="57"/>
      <c r="G34" s="57">
        <f t="shared" si="1"/>
        <v>0</v>
      </c>
      <c r="H34" s="61" t="str">
        <f t="shared" si="0"/>
        <v>-    </v>
      </c>
    </row>
    <row r="35" spans="1:8" ht="12.75">
      <c r="A35" s="59" t="s">
        <v>404</v>
      </c>
      <c r="B35" s="63">
        <v>8639474</v>
      </c>
      <c r="C35" s="63">
        <f>SUM(C32:C34)</f>
        <v>54911657</v>
      </c>
      <c r="D35" s="63">
        <f>SUM(D32:D34)</f>
        <v>917499</v>
      </c>
      <c r="E35" s="63">
        <f>SUM(E32:E34)</f>
        <v>0</v>
      </c>
      <c r="F35" s="63">
        <f>SUM(F32:F34)</f>
        <v>0</v>
      </c>
      <c r="G35" s="60">
        <f t="shared" si="1"/>
        <v>55829156</v>
      </c>
      <c r="H35" s="61">
        <f t="shared" si="0"/>
        <v>646.21</v>
      </c>
    </row>
    <row r="36" spans="1:8" ht="12.75">
      <c r="A36" s="59" t="s">
        <v>405</v>
      </c>
      <c r="B36" s="60">
        <v>126934</v>
      </c>
      <c r="C36" s="60">
        <v>135672</v>
      </c>
      <c r="D36" s="60"/>
      <c r="E36" s="57"/>
      <c r="F36" s="57"/>
      <c r="G36" s="60">
        <f t="shared" si="1"/>
        <v>135672</v>
      </c>
      <c r="H36" s="61">
        <f t="shared" si="0"/>
        <v>106.88</v>
      </c>
    </row>
    <row r="37" spans="1:8" ht="12.75">
      <c r="A37" s="59" t="s">
        <v>406</v>
      </c>
      <c r="B37" s="60">
        <v>0</v>
      </c>
      <c r="C37" s="60"/>
      <c r="D37" s="60"/>
      <c r="E37" s="57"/>
      <c r="F37" s="57"/>
      <c r="G37" s="60">
        <f t="shared" si="1"/>
        <v>0</v>
      </c>
      <c r="H37" s="61" t="str">
        <f t="shared" si="0"/>
        <v>-    </v>
      </c>
    </row>
    <row r="38" spans="1:8" ht="12.75">
      <c r="A38" s="59" t="s">
        <v>407</v>
      </c>
      <c r="B38" s="63">
        <v>8076943</v>
      </c>
      <c r="C38" s="60">
        <v>8076943</v>
      </c>
      <c r="D38" s="60"/>
      <c r="E38" s="57"/>
      <c r="F38" s="57"/>
      <c r="G38" s="60">
        <f t="shared" si="1"/>
        <v>8076943</v>
      </c>
      <c r="H38" s="61">
        <f t="shared" si="0"/>
        <v>100</v>
      </c>
    </row>
    <row r="39" spans="1:8" ht="12.75">
      <c r="A39" s="59" t="s">
        <v>382</v>
      </c>
      <c r="B39" s="60">
        <v>557503006</v>
      </c>
      <c r="C39" s="60">
        <f>SUM(C31+C35+C36+C37+C38)</f>
        <v>580200590</v>
      </c>
      <c r="D39" s="60">
        <f>SUM(D31+D35+D36+D37+D38)</f>
        <v>0</v>
      </c>
      <c r="E39" s="60">
        <f>SUM(E31+E35+E36+E37+E38)</f>
        <v>0</v>
      </c>
      <c r="F39" s="60">
        <f>SUM(F31+F35+F36+F37+F38)</f>
        <v>0</v>
      </c>
      <c r="G39" s="60">
        <f>SUM(G31+G35+G36+G37+G38)</f>
        <v>580200590</v>
      </c>
      <c r="H39" s="61">
        <f t="shared" si="0"/>
        <v>104.07</v>
      </c>
    </row>
    <row r="40" spans="1:8" ht="12.75">
      <c r="A40" s="50"/>
      <c r="B40" s="49"/>
      <c r="C40" s="50"/>
      <c r="D40" s="50"/>
      <c r="E40" s="50"/>
      <c r="F40" s="50"/>
      <c r="G40" s="50"/>
      <c r="H40" s="50"/>
    </row>
    <row r="41" spans="1:8" ht="12.75">
      <c r="A41" s="50"/>
      <c r="B41" s="50"/>
      <c r="C41" s="50"/>
      <c r="D41" s="50"/>
      <c r="E41" s="50"/>
      <c r="F41" s="50"/>
      <c r="G41" s="50"/>
      <c r="H41" s="50"/>
    </row>
  </sheetData>
  <sheetProtection/>
  <mergeCells count="4">
    <mergeCell ref="A1:H1"/>
    <mergeCell ref="A3:H3"/>
    <mergeCell ref="A4:H4"/>
    <mergeCell ref="C6:G6"/>
  </mergeCells>
  <printOptions/>
  <pageMargins left="0.7480314960629921" right="0.7480314960629921" top="0" bottom="0" header="0.5118110236220472" footer="0.5118110236220472"/>
  <pageSetup fitToHeight="0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8.00390625" style="0" customWidth="1"/>
    <col min="6" max="6" width="8.7109375" style="0" customWidth="1"/>
    <col min="7" max="7" width="13.28125" style="0" customWidth="1"/>
    <col min="8" max="8" width="10.140625" style="0" customWidth="1"/>
    <col min="9" max="9" width="13.140625" style="0" customWidth="1"/>
  </cols>
  <sheetData>
    <row r="2" spans="1:9" ht="12.75">
      <c r="A2" s="166" t="s">
        <v>492</v>
      </c>
      <c r="B2" s="165"/>
      <c r="C2" s="165"/>
      <c r="D2" s="165"/>
      <c r="E2" s="165"/>
      <c r="F2" s="165"/>
      <c r="G2" s="165"/>
      <c r="H2" s="165"/>
      <c r="I2" s="16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91" t="s">
        <v>436</v>
      </c>
      <c r="B5" s="191"/>
      <c r="C5" s="191"/>
      <c r="D5" s="191"/>
      <c r="E5" s="191"/>
      <c r="F5" s="191"/>
      <c r="G5" s="191"/>
      <c r="H5" s="191"/>
      <c r="I5" s="191"/>
    </row>
    <row r="6" spans="1:9" ht="15">
      <c r="A6" s="194" t="s">
        <v>435</v>
      </c>
      <c r="B6" s="194"/>
      <c r="C6" s="194"/>
      <c r="D6" s="194"/>
      <c r="E6" s="194"/>
      <c r="F6" s="194"/>
      <c r="G6" s="194"/>
      <c r="H6" s="194"/>
      <c r="I6" s="194"/>
    </row>
    <row r="7" spans="1:9" ht="15">
      <c r="A7" s="195" t="s">
        <v>466</v>
      </c>
      <c r="B7" s="195"/>
      <c r="C7" s="195"/>
      <c r="D7" s="195"/>
      <c r="E7" s="195"/>
      <c r="F7" s="195"/>
      <c r="G7" s="195"/>
      <c r="H7" s="195"/>
      <c r="I7" s="195"/>
    </row>
    <row r="8" spans="1:9" ht="48">
      <c r="A8" s="64" t="s">
        <v>352</v>
      </c>
      <c r="B8" s="65" t="s">
        <v>106</v>
      </c>
      <c r="C8" s="193" t="s">
        <v>477</v>
      </c>
      <c r="D8" s="193"/>
      <c r="E8" s="193"/>
      <c r="F8" s="193"/>
      <c r="G8" s="193"/>
      <c r="H8" s="66" t="s">
        <v>409</v>
      </c>
      <c r="I8" s="66" t="s">
        <v>476</v>
      </c>
    </row>
    <row r="9" spans="1:9" ht="45">
      <c r="A9" s="67"/>
      <c r="B9" s="68"/>
      <c r="C9" s="54" t="s">
        <v>441</v>
      </c>
      <c r="D9" s="55" t="s">
        <v>442</v>
      </c>
      <c r="E9" s="69"/>
      <c r="F9" s="69"/>
      <c r="G9" s="70" t="s">
        <v>377</v>
      </c>
      <c r="H9" s="70"/>
      <c r="I9" s="70"/>
    </row>
    <row r="10" spans="1:9" ht="12.75">
      <c r="A10" s="71" t="s">
        <v>100</v>
      </c>
      <c r="B10" s="72" t="s">
        <v>74</v>
      </c>
      <c r="C10" s="73">
        <v>216212307</v>
      </c>
      <c r="D10" s="74">
        <v>2455100</v>
      </c>
      <c r="E10" s="74"/>
      <c r="F10" s="74"/>
      <c r="G10" s="74">
        <f>SUM(C10:E10)</f>
        <v>218667407</v>
      </c>
      <c r="H10" s="75"/>
      <c r="I10" s="76">
        <f>SUM(G10:H10)</f>
        <v>218667407</v>
      </c>
    </row>
    <row r="11" spans="1:9" ht="12.75">
      <c r="A11" s="71" t="s">
        <v>101</v>
      </c>
      <c r="B11" s="72" t="s">
        <v>75</v>
      </c>
      <c r="C11" s="73">
        <v>228275163</v>
      </c>
      <c r="D11" s="74">
        <v>26782272</v>
      </c>
      <c r="E11" s="74"/>
      <c r="F11" s="74"/>
      <c r="G11" s="74">
        <f aca="true" t="shared" si="0" ref="G11:G25">SUM(C11:E11)</f>
        <v>255057435</v>
      </c>
      <c r="H11" s="75"/>
      <c r="I11" s="76">
        <f aca="true" t="shared" si="1" ref="I11:I28">SUM(G11:H11)</f>
        <v>255057435</v>
      </c>
    </row>
    <row r="12" spans="1:9" ht="12.75">
      <c r="A12" s="77" t="s">
        <v>102</v>
      </c>
      <c r="B12" s="78" t="s">
        <v>76</v>
      </c>
      <c r="C12" s="74">
        <f>SUM(C10-C11)</f>
        <v>-12062856</v>
      </c>
      <c r="D12" s="74">
        <f aca="true" t="shared" si="2" ref="D12:I12">SUM(D10-D11)</f>
        <v>-24327172</v>
      </c>
      <c r="E12" s="74">
        <f t="shared" si="2"/>
        <v>0</v>
      </c>
      <c r="F12" s="74">
        <f t="shared" si="2"/>
        <v>0</v>
      </c>
      <c r="G12" s="74">
        <f t="shared" si="2"/>
        <v>-36390028</v>
      </c>
      <c r="H12" s="74">
        <f t="shared" si="2"/>
        <v>0</v>
      </c>
      <c r="I12" s="74">
        <f t="shared" si="2"/>
        <v>-36390028</v>
      </c>
    </row>
    <row r="13" spans="1:9" ht="12.75">
      <c r="A13" s="71" t="s">
        <v>103</v>
      </c>
      <c r="B13" s="72" t="s">
        <v>77</v>
      </c>
      <c r="C13" s="73">
        <v>54094272</v>
      </c>
      <c r="D13" s="74">
        <v>24327172</v>
      </c>
      <c r="E13" s="74"/>
      <c r="F13" s="74"/>
      <c r="G13" s="74">
        <f t="shared" si="0"/>
        <v>78421444</v>
      </c>
      <c r="H13" s="75"/>
      <c r="I13" s="76">
        <f t="shared" si="1"/>
        <v>78421444</v>
      </c>
    </row>
    <row r="14" spans="1:9" ht="12.75">
      <c r="A14" s="71" t="s">
        <v>110</v>
      </c>
      <c r="B14" s="72" t="s">
        <v>78</v>
      </c>
      <c r="C14" s="73">
        <v>28179673</v>
      </c>
      <c r="D14" s="74"/>
      <c r="E14" s="74"/>
      <c r="F14" s="74"/>
      <c r="G14" s="74">
        <f t="shared" si="0"/>
        <v>28179673</v>
      </c>
      <c r="H14" s="75"/>
      <c r="I14" s="76">
        <f t="shared" si="1"/>
        <v>28179673</v>
      </c>
    </row>
    <row r="15" spans="1:9" ht="12.75">
      <c r="A15" s="77" t="s">
        <v>111</v>
      </c>
      <c r="B15" s="78" t="s">
        <v>79</v>
      </c>
      <c r="C15" s="79">
        <f>SUM(C13-C14)</f>
        <v>25914599</v>
      </c>
      <c r="D15" s="79">
        <f aca="true" t="shared" si="3" ref="D15:I15">SUM(D13-D14)</f>
        <v>24327172</v>
      </c>
      <c r="E15" s="79">
        <f t="shared" si="3"/>
        <v>0</v>
      </c>
      <c r="F15" s="79">
        <f t="shared" si="3"/>
        <v>0</v>
      </c>
      <c r="G15" s="79">
        <f t="shared" si="3"/>
        <v>50241771</v>
      </c>
      <c r="H15" s="79">
        <f t="shared" si="3"/>
        <v>0</v>
      </c>
      <c r="I15" s="79">
        <f t="shared" si="3"/>
        <v>50241771</v>
      </c>
    </row>
    <row r="16" spans="1:9" ht="12.75">
      <c r="A16" s="77" t="s">
        <v>112</v>
      </c>
      <c r="B16" s="78" t="s">
        <v>80</v>
      </c>
      <c r="C16" s="74">
        <f>SUM(C12+C15)</f>
        <v>13851743</v>
      </c>
      <c r="D16" s="74">
        <f aca="true" t="shared" si="4" ref="D16:I16">SUM(D12+D15)</f>
        <v>0</v>
      </c>
      <c r="E16" s="74">
        <f t="shared" si="4"/>
        <v>0</v>
      </c>
      <c r="F16" s="74">
        <f t="shared" si="4"/>
        <v>0</v>
      </c>
      <c r="G16" s="74">
        <f t="shared" si="4"/>
        <v>13851743</v>
      </c>
      <c r="H16" s="74">
        <f t="shared" si="4"/>
        <v>0</v>
      </c>
      <c r="I16" s="74">
        <f t="shared" si="4"/>
        <v>13851743</v>
      </c>
    </row>
    <row r="17" spans="1:9" ht="12.75">
      <c r="A17" s="71" t="s">
        <v>104</v>
      </c>
      <c r="B17" s="72" t="s">
        <v>81</v>
      </c>
      <c r="C17" s="74"/>
      <c r="D17" s="74"/>
      <c r="E17" s="74"/>
      <c r="F17" s="74"/>
      <c r="G17" s="74">
        <f t="shared" si="0"/>
        <v>0</v>
      </c>
      <c r="H17" s="75"/>
      <c r="I17" s="76">
        <f t="shared" si="1"/>
        <v>0</v>
      </c>
    </row>
    <row r="18" spans="1:9" ht="12.75">
      <c r="A18" s="71" t="s">
        <v>113</v>
      </c>
      <c r="B18" s="72" t="s">
        <v>82</v>
      </c>
      <c r="C18" s="74"/>
      <c r="D18" s="74"/>
      <c r="E18" s="74"/>
      <c r="F18" s="74"/>
      <c r="G18" s="74">
        <f t="shared" si="0"/>
        <v>0</v>
      </c>
      <c r="H18" s="75"/>
      <c r="I18" s="76">
        <f t="shared" si="1"/>
        <v>0</v>
      </c>
    </row>
    <row r="19" spans="1:9" ht="25.5">
      <c r="A19" s="77" t="s">
        <v>114</v>
      </c>
      <c r="B19" s="78" t="s">
        <v>83</v>
      </c>
      <c r="C19" s="74"/>
      <c r="D19" s="74"/>
      <c r="E19" s="74"/>
      <c r="F19" s="74"/>
      <c r="G19" s="74">
        <f t="shared" si="0"/>
        <v>0</v>
      </c>
      <c r="H19" s="75"/>
      <c r="I19" s="76">
        <f t="shared" si="1"/>
        <v>0</v>
      </c>
    </row>
    <row r="20" spans="1:9" ht="12.75">
      <c r="A20" s="71" t="s">
        <v>115</v>
      </c>
      <c r="B20" s="72" t="s">
        <v>84</v>
      </c>
      <c r="C20" s="80"/>
      <c r="D20" s="80"/>
      <c r="E20" s="80"/>
      <c r="F20" s="80"/>
      <c r="G20" s="74">
        <f t="shared" si="0"/>
        <v>0</v>
      </c>
      <c r="H20" s="80">
        <f>H15+H16+H17+H18+H19</f>
        <v>0</v>
      </c>
      <c r="I20" s="76">
        <f t="shared" si="1"/>
        <v>0</v>
      </c>
    </row>
    <row r="21" spans="1:9" ht="12.75">
      <c r="A21" s="71" t="s">
        <v>116</v>
      </c>
      <c r="B21" s="72" t="s">
        <v>85</v>
      </c>
      <c r="C21" s="74"/>
      <c r="D21" s="74"/>
      <c r="E21" s="74"/>
      <c r="F21" s="74"/>
      <c r="G21" s="74">
        <f t="shared" si="0"/>
        <v>0</v>
      </c>
      <c r="H21" s="75"/>
      <c r="I21" s="76">
        <f t="shared" si="1"/>
        <v>0</v>
      </c>
    </row>
    <row r="22" spans="1:9" ht="25.5">
      <c r="A22" s="77" t="s">
        <v>117</v>
      </c>
      <c r="B22" s="78" t="s">
        <v>86</v>
      </c>
      <c r="C22" s="74"/>
      <c r="D22" s="74"/>
      <c r="E22" s="74"/>
      <c r="F22" s="74"/>
      <c r="G22" s="74">
        <f t="shared" si="0"/>
        <v>0</v>
      </c>
      <c r="H22" s="75"/>
      <c r="I22" s="76">
        <f t="shared" si="1"/>
        <v>0</v>
      </c>
    </row>
    <row r="23" spans="1:9" ht="12.75">
      <c r="A23" s="77" t="s">
        <v>118</v>
      </c>
      <c r="B23" s="78" t="s">
        <v>87</v>
      </c>
      <c r="C23" s="74"/>
      <c r="D23" s="74"/>
      <c r="E23" s="74"/>
      <c r="F23" s="74"/>
      <c r="G23" s="74">
        <f t="shared" si="0"/>
        <v>0</v>
      </c>
      <c r="H23" s="75"/>
      <c r="I23" s="76">
        <f t="shared" si="1"/>
        <v>0</v>
      </c>
    </row>
    <row r="24" spans="1:9" ht="12.75">
      <c r="A24" s="77" t="s">
        <v>99</v>
      </c>
      <c r="B24" s="78" t="s">
        <v>88</v>
      </c>
      <c r="C24" s="81">
        <f>SUM(C16+C23)</f>
        <v>13851743</v>
      </c>
      <c r="D24" s="82">
        <f aca="true" t="shared" si="5" ref="D24:I25">SUM(D16+D23)</f>
        <v>0</v>
      </c>
      <c r="E24" s="81">
        <f t="shared" si="5"/>
        <v>0</v>
      </c>
      <c r="F24" s="81">
        <f t="shared" si="5"/>
        <v>0</v>
      </c>
      <c r="G24" s="81">
        <f t="shared" si="5"/>
        <v>13851743</v>
      </c>
      <c r="H24" s="81">
        <f t="shared" si="5"/>
        <v>0</v>
      </c>
      <c r="I24" s="81">
        <f t="shared" si="5"/>
        <v>13851743</v>
      </c>
    </row>
    <row r="25" spans="1:9" ht="25.5">
      <c r="A25" s="77" t="s">
        <v>119</v>
      </c>
      <c r="B25" s="78" t="s">
        <v>89</v>
      </c>
      <c r="C25" s="81">
        <f>SUM(C17+C24)</f>
        <v>13851743</v>
      </c>
      <c r="D25" s="82">
        <f t="shared" si="5"/>
        <v>0</v>
      </c>
      <c r="E25" s="83"/>
      <c r="F25" s="83"/>
      <c r="G25" s="74">
        <f t="shared" si="0"/>
        <v>13851743</v>
      </c>
      <c r="H25" s="83"/>
      <c r="I25" s="76">
        <f t="shared" si="1"/>
        <v>13851743</v>
      </c>
    </row>
    <row r="26" spans="1:9" ht="12.75">
      <c r="A26" s="77" t="s">
        <v>120</v>
      </c>
      <c r="B26" s="78" t="s">
        <v>90</v>
      </c>
      <c r="C26" s="83"/>
      <c r="D26" s="83"/>
      <c r="E26" s="83"/>
      <c r="F26" s="83"/>
      <c r="G26" s="74">
        <f>SUM(C26:E26)</f>
        <v>0</v>
      </c>
      <c r="H26" s="83"/>
      <c r="I26" s="76">
        <f t="shared" si="1"/>
        <v>0</v>
      </c>
    </row>
    <row r="27" spans="1:9" ht="25.5">
      <c r="A27" s="77" t="s">
        <v>121</v>
      </c>
      <c r="B27" s="78" t="s">
        <v>91</v>
      </c>
      <c r="C27" s="83"/>
      <c r="D27" s="83"/>
      <c r="E27" s="83"/>
      <c r="F27" s="83"/>
      <c r="G27" s="74">
        <f>SUM(C27:E27)</f>
        <v>0</v>
      </c>
      <c r="H27" s="83"/>
      <c r="I27" s="76">
        <f t="shared" si="1"/>
        <v>0</v>
      </c>
    </row>
    <row r="28" spans="1:9" ht="25.5">
      <c r="A28" s="77" t="s">
        <v>122</v>
      </c>
      <c r="B28" s="78" t="s">
        <v>92</v>
      </c>
      <c r="C28" s="83"/>
      <c r="D28" s="83"/>
      <c r="E28" s="83"/>
      <c r="F28" s="83"/>
      <c r="G28" s="74">
        <f>SUM(C28:E28)</f>
        <v>0</v>
      </c>
      <c r="H28" s="83"/>
      <c r="I28" s="76">
        <f t="shared" si="1"/>
        <v>0</v>
      </c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166" t="s">
        <v>480</v>
      </c>
      <c r="B1" s="166"/>
      <c r="C1" s="166"/>
      <c r="D1" s="166"/>
      <c r="E1" s="166"/>
      <c r="F1" s="166"/>
      <c r="G1" s="165"/>
      <c r="H1" s="165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297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296</v>
      </c>
      <c r="B4" s="164"/>
      <c r="C4" s="164"/>
      <c r="D4" s="164"/>
      <c r="E4" s="164"/>
      <c r="F4" s="164"/>
      <c r="G4" s="165"/>
      <c r="H4" s="165"/>
    </row>
    <row r="5" spans="1:8" ht="15">
      <c r="A5" s="133"/>
      <c r="B5" s="6"/>
      <c r="C5" s="4"/>
      <c r="D5" s="4"/>
      <c r="E5" s="4"/>
      <c r="F5" s="4"/>
      <c r="G5" s="4"/>
      <c r="H5" s="4"/>
    </row>
    <row r="6" spans="1:8" ht="62.25" customHeight="1">
      <c r="A6" s="87" t="s">
        <v>105</v>
      </c>
      <c r="B6" s="87" t="s">
        <v>106</v>
      </c>
      <c r="C6" s="87" t="s">
        <v>107</v>
      </c>
      <c r="D6" s="87" t="s">
        <v>108</v>
      </c>
      <c r="E6" s="87" t="s">
        <v>109</v>
      </c>
      <c r="F6" s="87" t="s">
        <v>469</v>
      </c>
      <c r="G6" s="87" t="s">
        <v>470</v>
      </c>
      <c r="H6" s="87" t="s">
        <v>471</v>
      </c>
    </row>
    <row r="7" spans="1:8" ht="12.75">
      <c r="A7" s="77" t="s">
        <v>123</v>
      </c>
      <c r="B7" s="78" t="s">
        <v>124</v>
      </c>
      <c r="C7" s="91">
        <f>SUM('05.mell'!O9)</f>
        <v>99585256</v>
      </c>
      <c r="D7" s="91">
        <f>SUM('05.mell'!P9)</f>
        <v>99581490</v>
      </c>
      <c r="E7" s="91">
        <f>SUM('05.mell'!Q9)</f>
        <v>96745511</v>
      </c>
      <c r="F7" s="91">
        <f>SUM('05.mell'!Q9)</f>
        <v>96745511</v>
      </c>
      <c r="G7" s="83"/>
      <c r="H7" s="83"/>
    </row>
    <row r="8" spans="1:8" ht="38.25">
      <c r="A8" s="77" t="s">
        <v>125</v>
      </c>
      <c r="B8" s="78" t="s">
        <v>126</v>
      </c>
      <c r="C8" s="91">
        <f>SUM('05.mell'!O10)</f>
        <v>13686096</v>
      </c>
      <c r="D8" s="91">
        <f>SUM('05.mell'!P10)</f>
        <v>13689862</v>
      </c>
      <c r="E8" s="91">
        <f>SUM('05.mell'!Q10)</f>
        <v>12950071</v>
      </c>
      <c r="F8" s="91">
        <f>SUM('05.mell'!Q10)</f>
        <v>12950071</v>
      </c>
      <c r="G8" s="83"/>
      <c r="H8" s="83"/>
    </row>
    <row r="9" spans="1:8" ht="12.75">
      <c r="A9" s="77" t="s">
        <v>136</v>
      </c>
      <c r="B9" s="78" t="s">
        <v>137</v>
      </c>
      <c r="C9" s="91">
        <f>SUM('05.mell'!O11)</f>
        <v>12072070</v>
      </c>
      <c r="D9" s="91">
        <f>SUM('05.mell'!P11)</f>
        <v>13309571</v>
      </c>
      <c r="E9" s="91">
        <f>SUM('05.mell'!Q11)</f>
        <v>13150180</v>
      </c>
      <c r="F9" s="91">
        <f>SUM('05.mell'!Q11)</f>
        <v>13150180</v>
      </c>
      <c r="G9" s="83"/>
      <c r="H9" s="83"/>
    </row>
    <row r="10" spans="1:8" ht="25.5">
      <c r="A10" s="77" t="s">
        <v>139</v>
      </c>
      <c r="B10" s="78" t="s">
        <v>140</v>
      </c>
      <c r="C10" s="91">
        <f>SUM('05.mell'!O12)</f>
        <v>750000</v>
      </c>
      <c r="D10" s="91">
        <f>SUM('05.mell'!P12)</f>
        <v>750000</v>
      </c>
      <c r="E10" s="91">
        <f>SUM('05.mell'!Q12)</f>
        <v>680365</v>
      </c>
      <c r="F10" s="91">
        <f>SUM('05.mell'!Q12)</f>
        <v>680365</v>
      </c>
      <c r="G10" s="83"/>
      <c r="H10" s="83"/>
    </row>
    <row r="11" spans="1:8" ht="25.5">
      <c r="A11" s="77" t="s">
        <v>146</v>
      </c>
      <c r="B11" s="78" t="s">
        <v>147</v>
      </c>
      <c r="C11" s="91">
        <f>SUM('05.mell'!O13)</f>
        <v>27306005</v>
      </c>
      <c r="D11" s="91">
        <f>SUM('05.mell'!P13)</f>
        <v>36376389</v>
      </c>
      <c r="E11" s="91">
        <f>SUM('05.mell'!Q13)</f>
        <v>33087566</v>
      </c>
      <c r="F11" s="91">
        <f>SUM('05.mell'!Q13)</f>
        <v>33087566</v>
      </c>
      <c r="G11" s="83"/>
      <c r="H11" s="83"/>
    </row>
    <row r="12" spans="1:8" ht="25.5">
      <c r="A12" s="77" t="s">
        <v>149</v>
      </c>
      <c r="B12" s="78" t="s">
        <v>150</v>
      </c>
      <c r="C12" s="91">
        <f>SUM('05.mell'!O14)</f>
        <v>0</v>
      </c>
      <c r="D12" s="91">
        <f>SUM('05.mell'!P14)</f>
        <v>0</v>
      </c>
      <c r="E12" s="91">
        <f>SUM('05.mell'!Q14)</f>
        <v>0</v>
      </c>
      <c r="F12" s="91">
        <f>SUM('05.mell'!Q14)</f>
        <v>0</v>
      </c>
      <c r="G12" s="83"/>
      <c r="H12" s="83"/>
    </row>
    <row r="13" spans="1:8" ht="25.5">
      <c r="A13" s="77" t="s">
        <v>152</v>
      </c>
      <c r="B13" s="78" t="s">
        <v>153</v>
      </c>
      <c r="C13" s="91">
        <f>SUM('05.mell'!O15)</f>
        <v>14683787</v>
      </c>
      <c r="D13" s="91">
        <f>SUM('05.mell'!P15)</f>
        <v>14558515</v>
      </c>
      <c r="E13" s="91">
        <f>SUM('05.mell'!Q15)</f>
        <v>14021474</v>
      </c>
      <c r="F13" s="91">
        <f>SUM('05.mell'!Q15)</f>
        <v>14021474</v>
      </c>
      <c r="G13" s="83"/>
      <c r="H13" s="83"/>
    </row>
    <row r="14" spans="1:8" ht="12.75">
      <c r="A14" s="77" t="s">
        <v>154</v>
      </c>
      <c r="B14" s="78" t="s">
        <v>155</v>
      </c>
      <c r="C14" s="91">
        <f>SUM('05.mell'!O16)</f>
        <v>54811862</v>
      </c>
      <c r="D14" s="91">
        <f>SUM('05.mell'!P16)</f>
        <v>64994475</v>
      </c>
      <c r="E14" s="91">
        <f>SUM('05.mell'!Q16)</f>
        <v>60939585</v>
      </c>
      <c r="F14" s="134">
        <f>SUM(F9:F13)</f>
        <v>60939585</v>
      </c>
      <c r="G14" s="91">
        <f>SUM(G9:G13)</f>
        <v>0</v>
      </c>
      <c r="H14" s="91">
        <f>SUM(H9:H13)</f>
        <v>0</v>
      </c>
    </row>
    <row r="15" spans="1:8" ht="12.75">
      <c r="A15" s="71" t="s">
        <v>156</v>
      </c>
      <c r="B15" s="72" t="s">
        <v>157</v>
      </c>
      <c r="C15" s="91">
        <f>SUM('05.mell'!O17)</f>
        <v>0</v>
      </c>
      <c r="D15" s="91">
        <f>SUM('05.mell'!P17)</f>
        <v>779500</v>
      </c>
      <c r="E15" s="91">
        <f>SUM('05.mell'!Q17)</f>
        <v>0</v>
      </c>
      <c r="F15" s="91">
        <f>SUM('05.mell'!Q17)</f>
        <v>0</v>
      </c>
      <c r="G15" s="83"/>
      <c r="H15" s="83"/>
    </row>
    <row r="16" spans="1:8" ht="12.75">
      <c r="A16" s="71" t="s">
        <v>159</v>
      </c>
      <c r="B16" s="72" t="s">
        <v>160</v>
      </c>
      <c r="C16" s="91">
        <f>SUM('05.mell'!O18)</f>
        <v>0</v>
      </c>
      <c r="D16" s="91">
        <f>SUM('05.mell'!P18)</f>
        <v>0</v>
      </c>
      <c r="E16" s="91">
        <f>SUM('05.mell'!Q18)</f>
        <v>0</v>
      </c>
      <c r="F16" s="91">
        <f>SUM('05.mell'!Q18)</f>
        <v>0</v>
      </c>
      <c r="G16" s="83"/>
      <c r="H16" s="83"/>
    </row>
    <row r="17" spans="1:8" ht="38.25">
      <c r="A17" s="71" t="s">
        <v>161</v>
      </c>
      <c r="B17" s="72" t="s">
        <v>162</v>
      </c>
      <c r="C17" s="91">
        <f>SUM('05.mell'!O19)</f>
        <v>0</v>
      </c>
      <c r="D17" s="91">
        <f>SUM('05.mell'!P19)</f>
        <v>0</v>
      </c>
      <c r="E17" s="91">
        <f>SUM('05.mell'!Q19)</f>
        <v>0</v>
      </c>
      <c r="F17" s="91">
        <f>SUM('05.mell'!Q19)</f>
        <v>0</v>
      </c>
      <c r="G17" s="83"/>
      <c r="H17" s="83"/>
    </row>
    <row r="18" spans="1:8" ht="25.5">
      <c r="A18" s="71" t="s">
        <v>164</v>
      </c>
      <c r="B18" s="72" t="s">
        <v>165</v>
      </c>
      <c r="C18" s="91">
        <f>SUM('05.mell'!O20)</f>
        <v>0</v>
      </c>
      <c r="D18" s="91">
        <f>SUM('05.mell'!P20)</f>
        <v>0</v>
      </c>
      <c r="E18" s="91">
        <f>SUM('05.mell'!Q20)</f>
        <v>0</v>
      </c>
      <c r="F18" s="91">
        <f>SUM('05.mell'!Q20)</f>
        <v>0</v>
      </c>
      <c r="G18" s="83"/>
      <c r="H18" s="83"/>
    </row>
    <row r="19" spans="1:8" ht="25.5">
      <c r="A19" s="71" t="s">
        <v>166</v>
      </c>
      <c r="B19" s="72" t="s">
        <v>167</v>
      </c>
      <c r="C19" s="91">
        <f>SUM('05.mell'!O21)</f>
        <v>0</v>
      </c>
      <c r="D19" s="91">
        <f>SUM('05.mell'!P21)</f>
        <v>0</v>
      </c>
      <c r="E19" s="91">
        <f>SUM('05.mell'!Q21)</f>
        <v>0</v>
      </c>
      <c r="F19" s="91">
        <f>SUM('05.mell'!Q21)</f>
        <v>0</v>
      </c>
      <c r="G19" s="83"/>
      <c r="H19" s="83"/>
    </row>
    <row r="20" spans="1:8" ht="25.5">
      <c r="A20" s="71" t="s">
        <v>169</v>
      </c>
      <c r="B20" s="72" t="s">
        <v>98</v>
      </c>
      <c r="C20" s="91">
        <f>SUM('05.mell'!O22)</f>
        <v>14782000</v>
      </c>
      <c r="D20" s="91">
        <f>SUM('05.mell'!P22)</f>
        <v>14002500</v>
      </c>
      <c r="E20" s="91">
        <f>SUM('05.mell'!Q22)</f>
        <v>9303998</v>
      </c>
      <c r="F20" s="91">
        <f>SUM('05.mell'!Q22)</f>
        <v>9303998</v>
      </c>
      <c r="G20" s="83"/>
      <c r="H20" s="83"/>
    </row>
    <row r="21" spans="1:8" ht="25.5">
      <c r="A21" s="77" t="s">
        <v>172</v>
      </c>
      <c r="B21" s="78" t="s">
        <v>173</v>
      </c>
      <c r="C21" s="91">
        <f>SUM('05.mell'!O23)</f>
        <v>14782000</v>
      </c>
      <c r="D21" s="91">
        <f>SUM('05.mell'!P23)</f>
        <v>14782000</v>
      </c>
      <c r="E21" s="91">
        <f>SUM('05.mell'!Q23)</f>
        <v>9303998</v>
      </c>
      <c r="F21" s="134">
        <f>SUM(F15:F20)</f>
        <v>9303998</v>
      </c>
      <c r="G21" s="91">
        <f>SUM(G15:G20)</f>
        <v>0</v>
      </c>
      <c r="H21" s="91">
        <f>SUM(H15:H20)</f>
        <v>0</v>
      </c>
    </row>
    <row r="22" spans="1:8" ht="12.75">
      <c r="A22" s="71" t="s">
        <v>174</v>
      </c>
      <c r="B22" s="72" t="s">
        <v>175</v>
      </c>
      <c r="C22" s="91">
        <f>SUM('05.mell'!O24)</f>
        <v>0</v>
      </c>
      <c r="D22" s="91">
        <f>SUM('05.mell'!P24)</f>
        <v>0</v>
      </c>
      <c r="E22" s="91">
        <f>SUM('05.mell'!Q24)</f>
        <v>0</v>
      </c>
      <c r="F22" s="91">
        <f>SUM('05.mell'!Q24)</f>
        <v>0</v>
      </c>
      <c r="G22" s="83"/>
      <c r="H22" s="83"/>
    </row>
    <row r="23" spans="1:8" ht="12.75">
      <c r="A23" s="71" t="s">
        <v>176</v>
      </c>
      <c r="B23" s="72" t="s">
        <v>177</v>
      </c>
      <c r="C23" s="91">
        <f>SUM('05.mell'!O25)</f>
        <v>0</v>
      </c>
      <c r="D23" s="91">
        <f>SUM('05.mell'!P25)</f>
        <v>781149</v>
      </c>
      <c r="E23" s="91">
        <f>SUM('05.mell'!Q25)</f>
        <v>0</v>
      </c>
      <c r="F23" s="91">
        <f>SUM('05.mell'!Q25)</f>
        <v>0</v>
      </c>
      <c r="G23" s="83"/>
      <c r="H23" s="83"/>
    </row>
    <row r="24" spans="1:8" ht="38.25">
      <c r="A24" s="71" t="s">
        <v>178</v>
      </c>
      <c r="B24" s="72" t="s">
        <v>179</v>
      </c>
      <c r="C24" s="91">
        <f>SUM('05.mell'!O26)</f>
        <v>0</v>
      </c>
      <c r="D24" s="91">
        <f>SUM('05.mell'!P26)</f>
        <v>0</v>
      </c>
      <c r="E24" s="91">
        <f>SUM('05.mell'!Q26)</f>
        <v>0</v>
      </c>
      <c r="F24" s="91">
        <f>SUM('05.mell'!Q26)</f>
        <v>0</v>
      </c>
      <c r="G24" s="83"/>
      <c r="H24" s="83"/>
    </row>
    <row r="25" spans="1:8" ht="38.25">
      <c r="A25" s="71" t="s">
        <v>180</v>
      </c>
      <c r="B25" s="72" t="s">
        <v>181</v>
      </c>
      <c r="C25" s="91">
        <f>SUM('05.mell'!O27)</f>
        <v>0</v>
      </c>
      <c r="D25" s="91">
        <f>SUM('05.mell'!P27)</f>
        <v>0</v>
      </c>
      <c r="E25" s="91">
        <f>SUM('05.mell'!Q27)</f>
        <v>0</v>
      </c>
      <c r="F25" s="91">
        <f>SUM('05.mell'!Q27)</f>
        <v>0</v>
      </c>
      <c r="G25" s="83"/>
      <c r="H25" s="83"/>
    </row>
    <row r="26" spans="1:8" ht="38.25">
      <c r="A26" s="71" t="s">
        <v>183</v>
      </c>
      <c r="B26" s="72" t="s">
        <v>184</v>
      </c>
      <c r="C26" s="91">
        <f>SUM('05.mell'!O28)</f>
        <v>0</v>
      </c>
      <c r="D26" s="91">
        <f>SUM('05.mell'!P28)</f>
        <v>0</v>
      </c>
      <c r="E26" s="91">
        <f>SUM('05.mell'!Q28)</f>
        <v>0</v>
      </c>
      <c r="F26" s="91">
        <f>SUM('05.mell'!Q28)</f>
        <v>0</v>
      </c>
      <c r="G26" s="83"/>
      <c r="H26" s="83"/>
    </row>
    <row r="27" spans="1:8" ht="25.5">
      <c r="A27" s="71" t="s">
        <v>186</v>
      </c>
      <c r="B27" s="72" t="s">
        <v>187</v>
      </c>
      <c r="C27" s="91">
        <f>SUM('05.mell'!O29)</f>
        <v>8297860</v>
      </c>
      <c r="D27" s="91">
        <f>SUM('05.mell'!P29)</f>
        <v>10713680</v>
      </c>
      <c r="E27" s="91">
        <f>SUM('05.mell'!Q29)</f>
        <v>10713680</v>
      </c>
      <c r="F27" s="91">
        <f>SUM('05.mell'!Q29)</f>
        <v>10713680</v>
      </c>
      <c r="G27" s="83"/>
      <c r="H27" s="83"/>
    </row>
    <row r="28" spans="1:8" ht="38.25">
      <c r="A28" s="71" t="s">
        <v>188</v>
      </c>
      <c r="B28" s="72" t="s">
        <v>189</v>
      </c>
      <c r="C28" s="91">
        <f>SUM('05.mell'!O30)</f>
        <v>0</v>
      </c>
      <c r="D28" s="91">
        <f>SUM('05.mell'!P30)</f>
        <v>0</v>
      </c>
      <c r="E28" s="91">
        <f>SUM('05.mell'!Q30)</f>
        <v>0</v>
      </c>
      <c r="F28" s="91">
        <f>SUM('05.mell'!Q30)</f>
        <v>0</v>
      </c>
      <c r="G28" s="83"/>
      <c r="H28" s="83"/>
    </row>
    <row r="29" spans="1:8" ht="38.25">
      <c r="A29" s="71" t="s">
        <v>191</v>
      </c>
      <c r="B29" s="72" t="s">
        <v>192</v>
      </c>
      <c r="C29" s="91">
        <f>SUM('05.mell'!O31)</f>
        <v>0</v>
      </c>
      <c r="D29" s="91">
        <f>SUM('05.mell'!P31)</f>
        <v>0</v>
      </c>
      <c r="E29" s="91">
        <f>SUM('05.mell'!Q31)</f>
        <v>0</v>
      </c>
      <c r="F29" s="91">
        <f>SUM('05.mell'!Q31)</f>
        <v>0</v>
      </c>
      <c r="G29" s="83"/>
      <c r="H29" s="83"/>
    </row>
    <row r="30" spans="1:8" ht="12.75">
      <c r="A30" s="71" t="s">
        <v>193</v>
      </c>
      <c r="B30" s="72" t="s">
        <v>194</v>
      </c>
      <c r="C30" s="91">
        <f>SUM('05.mell'!O32)</f>
        <v>0</v>
      </c>
      <c r="D30" s="91">
        <f>SUM('05.mell'!P32)</f>
        <v>0</v>
      </c>
      <c r="E30" s="91">
        <f>SUM('05.mell'!Q32)</f>
        <v>0</v>
      </c>
      <c r="F30" s="91">
        <f>SUM('05.mell'!Q32)</f>
        <v>0</v>
      </c>
      <c r="G30" s="83"/>
      <c r="H30" s="83"/>
    </row>
    <row r="31" spans="1:8" ht="12.75">
      <c r="A31" s="71" t="s">
        <v>195</v>
      </c>
      <c r="B31" s="72" t="s">
        <v>196</v>
      </c>
      <c r="C31" s="91">
        <f>SUM('05.mell'!O33)</f>
        <v>0</v>
      </c>
      <c r="D31" s="91">
        <f>SUM('05.mell'!P33)</f>
        <v>0</v>
      </c>
      <c r="E31" s="91">
        <f>SUM('05.mell'!Q33)</f>
        <v>0</v>
      </c>
      <c r="F31" s="91">
        <f>SUM('05.mell'!Q33)</f>
        <v>0</v>
      </c>
      <c r="G31" s="83"/>
      <c r="H31" s="83"/>
    </row>
    <row r="32" spans="1:8" ht="25.5">
      <c r="A32" s="71" t="s">
        <v>197</v>
      </c>
      <c r="B32" s="72" t="s">
        <v>198</v>
      </c>
      <c r="C32" s="91">
        <f>SUM('05.mell'!O34)</f>
        <v>800000</v>
      </c>
      <c r="D32" s="91">
        <f>SUM('05.mell'!P34)</f>
        <v>584180</v>
      </c>
      <c r="E32" s="91">
        <f>SUM('05.mell'!Q34)</f>
        <v>145000</v>
      </c>
      <c r="F32" s="91">
        <f>SUM('05.mell'!Q34)</f>
        <v>145000</v>
      </c>
      <c r="G32" s="83"/>
      <c r="H32" s="83"/>
    </row>
    <row r="33" spans="1:8" ht="12.75">
      <c r="A33" s="71" t="s">
        <v>201</v>
      </c>
      <c r="B33" s="72" t="s">
        <v>202</v>
      </c>
      <c r="C33" s="91">
        <f>SUM('05.mell'!O35)</f>
        <v>1000000</v>
      </c>
      <c r="D33" s="91">
        <f>SUM('05.mell'!P35)</f>
        <v>0</v>
      </c>
      <c r="E33" s="91">
        <f>SUM('05.mell'!Q35)</f>
        <v>0</v>
      </c>
      <c r="F33" s="91">
        <f>SUM('05.mell'!Q35)</f>
        <v>0</v>
      </c>
      <c r="G33" s="83"/>
      <c r="H33" s="83"/>
    </row>
    <row r="34" spans="1:8" ht="38.25">
      <c r="A34" s="77" t="s">
        <v>203</v>
      </c>
      <c r="B34" s="78" t="s">
        <v>204</v>
      </c>
      <c r="C34" s="91">
        <f>SUM('05.mell'!O36)</f>
        <v>10097860</v>
      </c>
      <c r="D34" s="91">
        <f>SUM('05.mell'!P36)</f>
        <v>12079009</v>
      </c>
      <c r="E34" s="91">
        <f>SUM('05.mell'!Q36)</f>
        <v>10858680</v>
      </c>
      <c r="F34" s="134">
        <f>SUM(F22:F33)</f>
        <v>10858680</v>
      </c>
      <c r="G34" s="91">
        <f>SUM(G22:G33)</f>
        <v>0</v>
      </c>
      <c r="H34" s="91">
        <f>SUM(H22:H33)</f>
        <v>0</v>
      </c>
    </row>
    <row r="35" spans="1:8" ht="12.75">
      <c r="A35" s="71" t="s">
        <v>205</v>
      </c>
      <c r="B35" s="72" t="s">
        <v>206</v>
      </c>
      <c r="C35" s="91">
        <f>SUM('05.mell'!O37)</f>
        <v>0</v>
      </c>
      <c r="D35" s="91">
        <f>SUM('05.mell'!P37)</f>
        <v>0</v>
      </c>
      <c r="E35" s="91">
        <f>SUM('05.mell'!Q37)</f>
        <v>0</v>
      </c>
      <c r="F35" s="91">
        <f>SUM('05.mell'!Q37)</f>
        <v>0</v>
      </c>
      <c r="G35" s="83"/>
      <c r="H35" s="83"/>
    </row>
    <row r="36" spans="1:8" ht="12.75">
      <c r="A36" s="71" t="s">
        <v>207</v>
      </c>
      <c r="B36" s="72" t="s">
        <v>208</v>
      </c>
      <c r="C36" s="91">
        <f>SUM('05.mell'!O38)</f>
        <v>0</v>
      </c>
      <c r="D36" s="91">
        <f>SUM('05.mell'!P38)</f>
        <v>1000</v>
      </c>
      <c r="E36" s="91">
        <f>SUM('05.mell'!Q38)</f>
        <v>1000</v>
      </c>
      <c r="F36" s="91">
        <f>SUM('05.mell'!Q38)</f>
        <v>1000</v>
      </c>
      <c r="G36" s="83"/>
      <c r="H36" s="83"/>
    </row>
    <row r="37" spans="1:8" ht="25.5">
      <c r="A37" s="71" t="s">
        <v>209</v>
      </c>
      <c r="B37" s="72" t="s">
        <v>210</v>
      </c>
      <c r="C37" s="91">
        <f>SUM('05.mell'!O39)</f>
        <v>0</v>
      </c>
      <c r="D37" s="91">
        <f>SUM('05.mell'!P39)</f>
        <v>0</v>
      </c>
      <c r="E37" s="91">
        <f>SUM('05.mell'!Q39)</f>
        <v>0</v>
      </c>
      <c r="F37" s="91">
        <f>SUM('05.mell'!Q39)</f>
        <v>0</v>
      </c>
      <c r="G37" s="83"/>
      <c r="H37" s="83"/>
    </row>
    <row r="38" spans="1:8" ht="25.5">
      <c r="A38" s="71" t="s">
        <v>211</v>
      </c>
      <c r="B38" s="72" t="s">
        <v>212</v>
      </c>
      <c r="C38" s="91">
        <f>SUM('05.mell'!O40)</f>
        <v>6458000</v>
      </c>
      <c r="D38" s="91">
        <f>SUM('05.mell'!P40)</f>
        <v>6505016</v>
      </c>
      <c r="E38" s="91">
        <f>SUM('05.mell'!Q40)</f>
        <v>4480169</v>
      </c>
      <c r="F38" s="91">
        <f>SUM('05.mell'!Q40)</f>
        <v>4480169</v>
      </c>
      <c r="G38" s="83"/>
      <c r="H38" s="83"/>
    </row>
    <row r="39" spans="1:8" ht="12.75">
      <c r="A39" s="71" t="s">
        <v>213</v>
      </c>
      <c r="B39" s="72" t="s">
        <v>214</v>
      </c>
      <c r="C39" s="91">
        <f>SUM('05.mell'!O41)</f>
        <v>0</v>
      </c>
      <c r="D39" s="91">
        <f>SUM('05.mell'!P41)</f>
        <v>0</v>
      </c>
      <c r="E39" s="91">
        <f>SUM('05.mell'!Q41)</f>
        <v>0</v>
      </c>
      <c r="F39" s="91">
        <f>SUM('05.mell'!Q41)</f>
        <v>0</v>
      </c>
      <c r="G39" s="83"/>
      <c r="H39" s="83"/>
    </row>
    <row r="40" spans="1:8" ht="25.5">
      <c r="A40" s="71" t="s">
        <v>215</v>
      </c>
      <c r="B40" s="72" t="s">
        <v>216</v>
      </c>
      <c r="C40" s="91">
        <f>SUM('05.mell'!O42)</f>
        <v>0</v>
      </c>
      <c r="D40" s="91">
        <f>SUM('05.mell'!P42)</f>
        <v>0</v>
      </c>
      <c r="E40" s="91">
        <f>SUM('05.mell'!Q42)</f>
        <v>0</v>
      </c>
      <c r="F40" s="91">
        <f>SUM('05.mell'!Q42)</f>
        <v>0</v>
      </c>
      <c r="G40" s="83"/>
      <c r="H40" s="83"/>
    </row>
    <row r="41" spans="1:8" ht="25.5">
      <c r="A41" s="71" t="s">
        <v>217</v>
      </c>
      <c r="B41" s="72" t="s">
        <v>218</v>
      </c>
      <c r="C41" s="91">
        <f>SUM('05.mell'!O43)</f>
        <v>1743659</v>
      </c>
      <c r="D41" s="91">
        <f>SUM('05.mell'!P43)</f>
        <v>1756623</v>
      </c>
      <c r="E41" s="91">
        <f>SUM('05.mell'!Q43)</f>
        <v>1209651</v>
      </c>
      <c r="F41" s="91">
        <f>SUM('05.mell'!Q43)</f>
        <v>1209651</v>
      </c>
      <c r="G41" s="83"/>
      <c r="H41" s="83"/>
    </row>
    <row r="42" spans="1:8" ht="12.75">
      <c r="A42" s="77" t="s">
        <v>219</v>
      </c>
      <c r="B42" s="78" t="s">
        <v>220</v>
      </c>
      <c r="C42" s="91">
        <f>SUM('05.mell'!O44)</f>
        <v>8201659</v>
      </c>
      <c r="D42" s="91">
        <f>SUM('05.mell'!P44)</f>
        <v>8262639</v>
      </c>
      <c r="E42" s="91">
        <f>SUM('05.mell'!Q44)</f>
        <v>5690820</v>
      </c>
      <c r="F42" s="134">
        <f>SUM(F35:F41)</f>
        <v>5690820</v>
      </c>
      <c r="G42" s="91">
        <f>SUM(G35:G41)</f>
        <v>0</v>
      </c>
      <c r="H42" s="91">
        <f>SUM(H35:H41)</f>
        <v>0</v>
      </c>
    </row>
    <row r="43" spans="1:8" ht="12.75">
      <c r="A43" s="71" t="s">
        <v>221</v>
      </c>
      <c r="B43" s="72" t="s">
        <v>222</v>
      </c>
      <c r="C43" s="91">
        <f>SUM('05.mell'!O45)</f>
        <v>76027138</v>
      </c>
      <c r="D43" s="91">
        <f>SUM('05.mell'!P45)</f>
        <v>96428998</v>
      </c>
      <c r="E43" s="91">
        <f>SUM('05.mell'!Q45)</f>
        <v>45498939</v>
      </c>
      <c r="F43" s="91">
        <f>SUM('05.mell'!Q45)</f>
        <v>45498939</v>
      </c>
      <c r="G43" s="83"/>
      <c r="H43" s="83"/>
    </row>
    <row r="44" spans="1:8" ht="12.75">
      <c r="A44" s="71" t="s">
        <v>223</v>
      </c>
      <c r="B44" s="72" t="s">
        <v>224</v>
      </c>
      <c r="C44" s="91">
        <f>SUM('05.mell'!O46)</f>
        <v>0</v>
      </c>
      <c r="D44" s="91">
        <f>SUM('05.mell'!P46)</f>
        <v>0</v>
      </c>
      <c r="E44" s="91">
        <f>SUM('05.mell'!Q46)</f>
        <v>0</v>
      </c>
      <c r="F44" s="91">
        <f>SUM('05.mell'!Q46)</f>
        <v>0</v>
      </c>
      <c r="G44" s="83"/>
      <c r="H44" s="83"/>
    </row>
    <row r="45" spans="1:8" ht="12.75">
      <c r="A45" s="71" t="s">
        <v>225</v>
      </c>
      <c r="B45" s="72" t="s">
        <v>226</v>
      </c>
      <c r="C45" s="91">
        <f>SUM('05.mell'!O47)</f>
        <v>0</v>
      </c>
      <c r="D45" s="91">
        <f>SUM('05.mell'!P47)</f>
        <v>2000000</v>
      </c>
      <c r="E45" s="91">
        <f>SUM('05.mell'!Q47)</f>
        <v>1067426</v>
      </c>
      <c r="F45" s="91">
        <f>SUM('05.mell'!Q47)</f>
        <v>1067426</v>
      </c>
      <c r="G45" s="83"/>
      <c r="H45" s="83"/>
    </row>
    <row r="46" spans="1:8" ht="25.5">
      <c r="A46" s="71" t="s">
        <v>227</v>
      </c>
      <c r="B46" s="72" t="s">
        <v>228</v>
      </c>
      <c r="C46" s="91">
        <f>SUM('05.mell'!O48)</f>
        <v>20527378</v>
      </c>
      <c r="D46" s="91">
        <f>SUM('05.mell'!P48)</f>
        <v>26575880</v>
      </c>
      <c r="E46" s="91">
        <f>SUM('05.mell'!Q48)</f>
        <v>12002405</v>
      </c>
      <c r="F46" s="91">
        <f>SUM('05.mell'!Q48)</f>
        <v>12002405</v>
      </c>
      <c r="G46" s="83"/>
      <c r="H46" s="83"/>
    </row>
    <row r="47" spans="1:8" ht="12.75">
      <c r="A47" s="77" t="s">
        <v>229</v>
      </c>
      <c r="B47" s="78" t="s">
        <v>230</v>
      </c>
      <c r="C47" s="91">
        <f>SUM('05.mell'!O49)</f>
        <v>96554516</v>
      </c>
      <c r="D47" s="91">
        <f>SUM('05.mell'!P49)</f>
        <v>125004878</v>
      </c>
      <c r="E47" s="91">
        <f>SUM('05.mell'!Q49)</f>
        <v>58568770</v>
      </c>
      <c r="F47" s="134">
        <f>SUM(F43:F46)</f>
        <v>58568770</v>
      </c>
      <c r="G47" s="91">
        <f>SUM(G43:G46)</f>
        <v>0</v>
      </c>
      <c r="H47" s="91">
        <f>SUM(H43:H46)</f>
        <v>0</v>
      </c>
    </row>
    <row r="48" spans="1:8" ht="38.25">
      <c r="A48" s="71" t="s">
        <v>231</v>
      </c>
      <c r="B48" s="72" t="s">
        <v>232</v>
      </c>
      <c r="C48" s="91">
        <f>SUM('05.mell'!O50)</f>
        <v>0</v>
      </c>
      <c r="D48" s="91">
        <f>SUM('05.mell'!P50)</f>
        <v>0</v>
      </c>
      <c r="E48" s="91">
        <f>SUM('05.mell'!Q50)</f>
        <v>0</v>
      </c>
      <c r="F48" s="91">
        <f>SUM('05.mell'!Q50)</f>
        <v>0</v>
      </c>
      <c r="G48" s="83"/>
      <c r="H48" s="83"/>
    </row>
    <row r="49" spans="1:8" ht="38.25">
      <c r="A49" s="71" t="s">
        <v>233</v>
      </c>
      <c r="B49" s="72" t="s">
        <v>234</v>
      </c>
      <c r="C49" s="91">
        <f>SUM('05.mell'!O51)</f>
        <v>0</v>
      </c>
      <c r="D49" s="91">
        <f>SUM('05.mell'!P51)</f>
        <v>0</v>
      </c>
      <c r="E49" s="91">
        <f>SUM('05.mell'!Q51)</f>
        <v>0</v>
      </c>
      <c r="F49" s="91">
        <f>SUM('05.mell'!Q51)</f>
        <v>0</v>
      </c>
      <c r="G49" s="83"/>
      <c r="H49" s="83"/>
    </row>
    <row r="50" spans="1:8" ht="38.25">
      <c r="A50" s="71" t="s">
        <v>242</v>
      </c>
      <c r="B50" s="72" t="s">
        <v>243</v>
      </c>
      <c r="C50" s="91">
        <f>SUM('05.mell'!O52)</f>
        <v>0</v>
      </c>
      <c r="D50" s="91">
        <f>SUM('05.mell'!P52)</f>
        <v>0</v>
      </c>
      <c r="E50" s="91">
        <f>SUM('05.mell'!Q52)</f>
        <v>0</v>
      </c>
      <c r="F50" s="91">
        <f>SUM('05.mell'!Q52)</f>
        <v>0</v>
      </c>
      <c r="G50" s="83"/>
      <c r="H50" s="83"/>
    </row>
    <row r="51" spans="1:8" ht="38.25">
      <c r="A51" s="71" t="s">
        <v>245</v>
      </c>
      <c r="B51" s="72" t="s">
        <v>246</v>
      </c>
      <c r="C51" s="91">
        <f>SUM('05.mell'!O53)</f>
        <v>0</v>
      </c>
      <c r="D51" s="91">
        <f>SUM('05.mell'!P53)</f>
        <v>0</v>
      </c>
      <c r="E51" s="91">
        <f>SUM('05.mell'!Q53)</f>
        <v>0</v>
      </c>
      <c r="F51" s="91">
        <f>SUM('05.mell'!Q53)</f>
        <v>0</v>
      </c>
      <c r="G51" s="83"/>
      <c r="H51" s="83"/>
    </row>
    <row r="52" spans="1:8" ht="38.25">
      <c r="A52" s="71" t="s">
        <v>248</v>
      </c>
      <c r="B52" s="72" t="s">
        <v>249</v>
      </c>
      <c r="C52" s="91">
        <f>SUM('05.mell'!O54)</f>
        <v>0</v>
      </c>
      <c r="D52" s="91">
        <f>SUM('05.mell'!P54)</f>
        <v>0</v>
      </c>
      <c r="E52" s="91">
        <f>SUM('05.mell'!Q54)</f>
        <v>0</v>
      </c>
      <c r="F52" s="91">
        <f>SUM('05.mell'!Q54)</f>
        <v>0</v>
      </c>
      <c r="G52" s="83"/>
      <c r="H52" s="83"/>
    </row>
    <row r="53" spans="1:8" ht="12.75">
      <c r="A53" s="71" t="s">
        <v>251</v>
      </c>
      <c r="B53" s="72" t="s">
        <v>252</v>
      </c>
      <c r="C53" s="91">
        <f>SUM('05.mell'!O55)</f>
        <v>0</v>
      </c>
      <c r="D53" s="91">
        <f>SUM('05.mell'!P55)</f>
        <v>0</v>
      </c>
      <c r="E53" s="91">
        <f>SUM('05.mell'!Q55)</f>
        <v>0</v>
      </c>
      <c r="F53" s="91">
        <f>SUM('05.mell'!Q55)</f>
        <v>0</v>
      </c>
      <c r="G53" s="83"/>
      <c r="H53" s="83"/>
    </row>
    <row r="54" spans="1:8" ht="25.5">
      <c r="A54" s="71" t="s">
        <v>253</v>
      </c>
      <c r="B54" s="72" t="s">
        <v>254</v>
      </c>
      <c r="C54" s="91">
        <f>SUM('05.mell'!O56)</f>
        <v>0</v>
      </c>
      <c r="D54" s="91">
        <f>SUM('05.mell'!P56)</f>
        <v>0</v>
      </c>
      <c r="E54" s="91">
        <f>SUM('05.mell'!Q56)</f>
        <v>0</v>
      </c>
      <c r="F54" s="91">
        <f>SUM('05.mell'!Q56)</f>
        <v>0</v>
      </c>
      <c r="G54" s="83"/>
      <c r="H54" s="83"/>
    </row>
    <row r="55" spans="1:8" ht="25.5">
      <c r="A55" s="77" t="s">
        <v>255</v>
      </c>
      <c r="B55" s="78" t="s">
        <v>256</v>
      </c>
      <c r="C55" s="91">
        <f>SUM('05.mell'!O57)</f>
        <v>0</v>
      </c>
      <c r="D55" s="91">
        <f>SUM('05.mell'!P57)</f>
        <v>0</v>
      </c>
      <c r="E55" s="91">
        <f>SUM('05.mell'!Q57)</f>
        <v>0</v>
      </c>
      <c r="F55" s="91">
        <f>SUM('05.mell'!Q57)</f>
        <v>0</v>
      </c>
      <c r="G55" s="91">
        <f>SUM(G48:G54)</f>
        <v>0</v>
      </c>
      <c r="H55" s="91">
        <f>SUM(H48:H54)</f>
        <v>0</v>
      </c>
    </row>
    <row r="56" spans="1:8" ht="25.5">
      <c r="A56" s="77" t="s">
        <v>257</v>
      </c>
      <c r="B56" s="78" t="s">
        <v>258</v>
      </c>
      <c r="C56" s="91">
        <f>SUM('05.mell'!O58)</f>
        <v>297719249</v>
      </c>
      <c r="D56" s="91">
        <f>SUM('05.mell'!P58)</f>
        <v>338394353</v>
      </c>
      <c r="E56" s="91">
        <f>SUM('05.mell'!Q58)</f>
        <v>255057435</v>
      </c>
      <c r="F56" s="134">
        <f>SUM(F7+F8+F14+F21+F34+F42+F47+F55)</f>
        <v>255057435</v>
      </c>
      <c r="G56" s="91">
        <f>SUM(G7+G8+G14+G21+G34+G42+G47+G55)</f>
        <v>0</v>
      </c>
      <c r="H56" s="91">
        <f>SUM(H7+H8+H14+H21+H34+H42+H47+H55)</f>
        <v>0</v>
      </c>
    </row>
    <row r="57" spans="1:8" ht="25.5">
      <c r="A57" s="71" t="s">
        <v>100</v>
      </c>
      <c r="B57" s="72" t="s">
        <v>25</v>
      </c>
      <c r="C57" s="91">
        <f>SUM('05.mell'!O59)</f>
        <v>0</v>
      </c>
      <c r="D57" s="91">
        <f>SUM('05.mell'!P59)</f>
        <v>0</v>
      </c>
      <c r="E57" s="91">
        <f>SUM('05.mell'!Q59)</f>
        <v>0</v>
      </c>
      <c r="F57" s="91">
        <f>SUM('05.mell'!Q59)</f>
        <v>0</v>
      </c>
      <c r="G57" s="83"/>
      <c r="H57" s="83"/>
    </row>
    <row r="58" spans="1:8" ht="25.5">
      <c r="A58" s="71" t="s">
        <v>103</v>
      </c>
      <c r="B58" s="72" t="s">
        <v>26</v>
      </c>
      <c r="C58" s="91">
        <f>SUM('05.mell'!O60)</f>
        <v>8400000</v>
      </c>
      <c r="D58" s="91">
        <f>SUM('05.mell'!P60)</f>
        <v>8400000</v>
      </c>
      <c r="E58" s="91">
        <f>SUM('05.mell'!Q60)</f>
        <v>0</v>
      </c>
      <c r="F58" s="91">
        <f>SUM('05.mell'!Q60)</f>
        <v>0</v>
      </c>
      <c r="G58" s="83"/>
      <c r="H58" s="83"/>
    </row>
    <row r="59" spans="1:8" ht="25.5">
      <c r="A59" s="71" t="s">
        <v>110</v>
      </c>
      <c r="B59" s="72" t="s">
        <v>27</v>
      </c>
      <c r="C59" s="91">
        <f>SUM('05.mell'!O61)</f>
        <v>1874000</v>
      </c>
      <c r="D59" s="91">
        <f>SUM('05.mell'!P61)</f>
        <v>1874000</v>
      </c>
      <c r="E59" s="91">
        <f>SUM('05.mell'!Q61)</f>
        <v>1873667</v>
      </c>
      <c r="F59" s="91">
        <f>SUM('05.mell'!Q61)</f>
        <v>1873667</v>
      </c>
      <c r="G59" s="83"/>
      <c r="H59" s="83"/>
    </row>
    <row r="60" spans="1:8" ht="25.5">
      <c r="A60" s="77" t="s">
        <v>104</v>
      </c>
      <c r="B60" s="78" t="s">
        <v>28</v>
      </c>
      <c r="C60" s="91">
        <f>SUM('05.mell'!O62)</f>
        <v>10274000</v>
      </c>
      <c r="D60" s="91">
        <f>SUM('05.mell'!P62)</f>
        <v>10274000</v>
      </c>
      <c r="E60" s="91">
        <f>SUM('05.mell'!Q62)</f>
        <v>1873667</v>
      </c>
      <c r="F60" s="135">
        <f>SUM(F57:F59)</f>
        <v>1873667</v>
      </c>
      <c r="G60" s="83">
        <f>SUM(G57:G59)</f>
        <v>0</v>
      </c>
      <c r="H60" s="83">
        <f>SUM(H57:H59)</f>
        <v>0</v>
      </c>
    </row>
    <row r="61" spans="1:8" ht="25.5">
      <c r="A61" s="71" t="s">
        <v>113</v>
      </c>
      <c r="B61" s="72" t="s">
        <v>29</v>
      </c>
      <c r="C61" s="91">
        <f>SUM('05.mell'!O63)</f>
        <v>0</v>
      </c>
      <c r="D61" s="91">
        <f>SUM('05.mell'!P63)</f>
        <v>0</v>
      </c>
      <c r="E61" s="91">
        <f>SUM('05.mell'!Q63)</f>
        <v>0</v>
      </c>
      <c r="F61" s="91">
        <f>SUM('05.mell'!Q63)</f>
        <v>0</v>
      </c>
      <c r="G61" s="83"/>
      <c r="H61" s="83"/>
    </row>
    <row r="62" spans="1:8" ht="25.5">
      <c r="A62" s="71" t="s">
        <v>116</v>
      </c>
      <c r="B62" s="72" t="s">
        <v>30</v>
      </c>
      <c r="C62" s="91">
        <f>SUM('05.mell'!O64)</f>
        <v>0</v>
      </c>
      <c r="D62" s="91">
        <f>SUM('05.mell'!P64)</f>
        <v>0</v>
      </c>
      <c r="E62" s="91">
        <f>SUM('05.mell'!Q64)</f>
        <v>0</v>
      </c>
      <c r="F62" s="91">
        <f>SUM('05.mell'!Q64)</f>
        <v>0</v>
      </c>
      <c r="G62" s="83"/>
      <c r="H62" s="83"/>
    </row>
    <row r="63" spans="1:8" ht="25.5">
      <c r="A63" s="71" t="s">
        <v>119</v>
      </c>
      <c r="B63" s="72" t="s">
        <v>31</v>
      </c>
      <c r="C63" s="91">
        <f>SUM('05.mell'!O65)</f>
        <v>0</v>
      </c>
      <c r="D63" s="91">
        <f>SUM('05.mell'!P65)</f>
        <v>0</v>
      </c>
      <c r="E63" s="91">
        <f>SUM('05.mell'!Q65)</f>
        <v>0</v>
      </c>
      <c r="F63" s="91">
        <f>SUM('05.mell'!Q65)</f>
        <v>0</v>
      </c>
      <c r="G63" s="83"/>
      <c r="H63" s="83"/>
    </row>
    <row r="64" spans="1:8" ht="25.5">
      <c r="A64" s="71" t="s">
        <v>120</v>
      </c>
      <c r="B64" s="72" t="s">
        <v>32</v>
      </c>
      <c r="C64" s="91">
        <f>SUM('05.mell'!O66)</f>
        <v>0</v>
      </c>
      <c r="D64" s="91">
        <f>SUM('05.mell'!P66)</f>
        <v>0</v>
      </c>
      <c r="E64" s="91">
        <f>SUM('05.mell'!Q66)</f>
        <v>0</v>
      </c>
      <c r="F64" s="91">
        <f>SUM('05.mell'!Q66)</f>
        <v>0</v>
      </c>
      <c r="G64" s="83"/>
      <c r="H64" s="83"/>
    </row>
    <row r="65" spans="1:8" ht="25.5">
      <c r="A65" s="77" t="s">
        <v>122</v>
      </c>
      <c r="B65" s="78" t="s">
        <v>33</v>
      </c>
      <c r="C65" s="91">
        <f>SUM('05.mell'!O67)</f>
        <v>0</v>
      </c>
      <c r="D65" s="91">
        <f>SUM('05.mell'!P67)</f>
        <v>0</v>
      </c>
      <c r="E65" s="91">
        <f>SUM('05.mell'!Q67)</f>
        <v>0</v>
      </c>
      <c r="F65" s="91">
        <f>SUM('05.mell'!Q67)</f>
        <v>0</v>
      </c>
      <c r="G65" s="91">
        <f>SUM(G61:G64)</f>
        <v>0</v>
      </c>
      <c r="H65" s="91">
        <f>SUM(H61:H64)</f>
        <v>0</v>
      </c>
    </row>
    <row r="66" spans="1:8" ht="25.5">
      <c r="A66" s="71" t="s">
        <v>123</v>
      </c>
      <c r="B66" s="72" t="s">
        <v>34</v>
      </c>
      <c r="C66" s="91">
        <f>SUM('05.mell'!O68)</f>
        <v>0</v>
      </c>
      <c r="D66" s="91">
        <f>SUM('05.mell'!P68)</f>
        <v>0</v>
      </c>
      <c r="E66" s="91">
        <f>SUM('05.mell'!Q68)</f>
        <v>0</v>
      </c>
      <c r="F66" s="91">
        <f>SUM('05.mell'!Q68)</f>
        <v>0</v>
      </c>
      <c r="G66" s="83"/>
      <c r="H66" s="83"/>
    </row>
    <row r="67" spans="1:8" ht="25.5">
      <c r="A67" s="71" t="s">
        <v>125</v>
      </c>
      <c r="B67" s="72" t="s">
        <v>35</v>
      </c>
      <c r="C67" s="91">
        <f>SUM('05.mell'!O69)</f>
        <v>2141974</v>
      </c>
      <c r="D67" s="91">
        <f>SUM('05.mell'!P69)</f>
        <v>2141974</v>
      </c>
      <c r="E67" s="91">
        <f>SUM('05.mell'!Q69)</f>
        <v>2141974</v>
      </c>
      <c r="F67" s="91">
        <f>SUM('05.mell'!Q69)</f>
        <v>2141974</v>
      </c>
      <c r="G67" s="83"/>
      <c r="H67" s="83"/>
    </row>
    <row r="68" spans="1:8" ht="25.5">
      <c r="A68" s="71" t="s">
        <v>127</v>
      </c>
      <c r="B68" s="72" t="s">
        <v>36</v>
      </c>
      <c r="C68" s="91">
        <f>SUM('05.mell'!O70)</f>
        <v>25790060</v>
      </c>
      <c r="D68" s="91">
        <f>SUM('05.mell'!P70)</f>
        <v>25790060</v>
      </c>
      <c r="E68" s="91">
        <f>SUM('05.mell'!Q70)</f>
        <v>24164032</v>
      </c>
      <c r="F68" s="91">
        <f>SUM('05.mell'!Q70)</f>
        <v>24164032</v>
      </c>
      <c r="G68" s="83"/>
      <c r="H68" s="83"/>
    </row>
    <row r="69" spans="1:8" ht="12.75">
      <c r="A69" s="71" t="s">
        <v>128</v>
      </c>
      <c r="B69" s="72" t="s">
        <v>37</v>
      </c>
      <c r="C69" s="91">
        <f>SUM('05.mell'!O71)</f>
        <v>0</v>
      </c>
      <c r="D69" s="91">
        <f>SUM('05.mell'!P71)</f>
        <v>0</v>
      </c>
      <c r="E69" s="91">
        <f>SUM('05.mell'!Q71)</f>
        <v>0</v>
      </c>
      <c r="F69" s="91">
        <f>SUM('05.mell'!Q71)</f>
        <v>0</v>
      </c>
      <c r="G69" s="83"/>
      <c r="H69" s="83"/>
    </row>
    <row r="70" spans="1:8" ht="12.75">
      <c r="A70" s="71" t="s">
        <v>129</v>
      </c>
      <c r="B70" s="72" t="s">
        <v>38</v>
      </c>
      <c r="C70" s="91">
        <f>SUM('05.mell'!O72)</f>
        <v>0</v>
      </c>
      <c r="D70" s="91">
        <f>SUM('05.mell'!P72)</f>
        <v>0</v>
      </c>
      <c r="E70" s="91">
        <f>SUM('05.mell'!Q72)</f>
        <v>0</v>
      </c>
      <c r="F70" s="91">
        <f>SUM('05.mell'!Q72)</f>
        <v>0</v>
      </c>
      <c r="G70" s="83"/>
      <c r="H70" s="83"/>
    </row>
    <row r="71" spans="1:8" ht="25.5">
      <c r="A71" s="71" t="s">
        <v>130</v>
      </c>
      <c r="B71" s="72" t="s">
        <v>39</v>
      </c>
      <c r="C71" s="91">
        <f>SUM('05.mell'!O73)</f>
        <v>0</v>
      </c>
      <c r="D71" s="91">
        <f>SUM('05.mell'!P73)</f>
        <v>0</v>
      </c>
      <c r="E71" s="91">
        <f>SUM('05.mell'!Q73)</f>
        <v>0</v>
      </c>
      <c r="F71" s="91">
        <f>SUM('05.mell'!Q73)</f>
        <v>0</v>
      </c>
      <c r="G71" s="83"/>
      <c r="H71" s="83"/>
    </row>
    <row r="72" spans="1:8" ht="25.5">
      <c r="A72" s="77" t="s">
        <v>131</v>
      </c>
      <c r="B72" s="78" t="s">
        <v>40</v>
      </c>
      <c r="C72" s="91">
        <f>SUM('05.mell'!O74)</f>
        <v>27932034</v>
      </c>
      <c r="D72" s="91">
        <f>SUM('05.mell'!P74)</f>
        <v>27932034</v>
      </c>
      <c r="E72" s="91">
        <f>SUM('05.mell'!Q74)</f>
        <v>26306006</v>
      </c>
      <c r="F72" s="134">
        <f>SUM(F66:F71)</f>
        <v>26306006</v>
      </c>
      <c r="G72" s="73">
        <f>SUM(G66:G71)</f>
        <v>0</v>
      </c>
      <c r="H72" s="73">
        <f>SUM(H66:H71)</f>
        <v>0</v>
      </c>
    </row>
    <row r="73" spans="1:8" ht="25.5">
      <c r="A73" s="71" t="s">
        <v>132</v>
      </c>
      <c r="B73" s="72" t="s">
        <v>41</v>
      </c>
      <c r="C73" s="91">
        <f>SUM('05.mell'!O75)</f>
        <v>0</v>
      </c>
      <c r="D73" s="91">
        <f>SUM('05.mell'!P75)</f>
        <v>0</v>
      </c>
      <c r="E73" s="91">
        <f>SUM('05.mell'!Q75)</f>
        <v>0</v>
      </c>
      <c r="F73" s="91">
        <f>SUM('05.mell'!Q75)</f>
        <v>0</v>
      </c>
      <c r="G73" s="83"/>
      <c r="H73" s="83"/>
    </row>
    <row r="74" spans="1:8" ht="25.5">
      <c r="A74" s="71" t="s">
        <v>133</v>
      </c>
      <c r="B74" s="72" t="s">
        <v>42</v>
      </c>
      <c r="C74" s="91">
        <f>SUM('05.mell'!O76)</f>
        <v>0</v>
      </c>
      <c r="D74" s="91">
        <f>SUM('05.mell'!P76)</f>
        <v>0</v>
      </c>
      <c r="E74" s="91">
        <f>SUM('05.mell'!Q76)</f>
        <v>0</v>
      </c>
      <c r="F74" s="91">
        <f>SUM('05.mell'!Q76)</f>
        <v>0</v>
      </c>
      <c r="G74" s="83"/>
      <c r="H74" s="83"/>
    </row>
    <row r="75" spans="1:8" ht="12.75">
      <c r="A75" s="71" t="s">
        <v>134</v>
      </c>
      <c r="B75" s="72" t="s">
        <v>43</v>
      </c>
      <c r="C75" s="91">
        <f>SUM('05.mell'!O77)</f>
        <v>0</v>
      </c>
      <c r="D75" s="91">
        <f>SUM('05.mell'!P77)</f>
        <v>0</v>
      </c>
      <c r="E75" s="91">
        <f>SUM('05.mell'!Q77)</f>
        <v>0</v>
      </c>
      <c r="F75" s="91">
        <f>SUM('05.mell'!Q77)</f>
        <v>0</v>
      </c>
      <c r="G75" s="83"/>
      <c r="H75" s="83"/>
    </row>
    <row r="76" spans="1:8" ht="25.5">
      <c r="A76" s="71" t="s">
        <v>135</v>
      </c>
      <c r="B76" s="72" t="s">
        <v>44</v>
      </c>
      <c r="C76" s="91">
        <f>SUM('05.mell'!O78)</f>
        <v>0</v>
      </c>
      <c r="D76" s="91">
        <f>SUM('05.mell'!P78)</f>
        <v>0</v>
      </c>
      <c r="E76" s="91">
        <f>SUM('05.mell'!Q78)</f>
        <v>0</v>
      </c>
      <c r="F76" s="91">
        <f>SUM('05.mell'!Q78)</f>
        <v>0</v>
      </c>
      <c r="G76" s="83"/>
      <c r="H76" s="83"/>
    </row>
    <row r="77" spans="1:8" ht="25.5">
      <c r="A77" s="77" t="s">
        <v>141</v>
      </c>
      <c r="B77" s="78" t="s">
        <v>45</v>
      </c>
      <c r="C77" s="91">
        <f>SUM('05.mell'!O79)</f>
        <v>0</v>
      </c>
      <c r="D77" s="91">
        <f>SUM('05.mell'!P79)</f>
        <v>0</v>
      </c>
      <c r="E77" s="91">
        <f>SUM('05.mell'!Q79)</f>
        <v>0</v>
      </c>
      <c r="F77" s="91">
        <f>SUM('05.mell'!Q79)</f>
        <v>0</v>
      </c>
      <c r="G77" s="90">
        <f>SUM(G73:G76)</f>
        <v>0</v>
      </c>
      <c r="H77" s="90">
        <f>SUM(H73:H76)</f>
        <v>0</v>
      </c>
    </row>
    <row r="78" spans="1:8" ht="25.5">
      <c r="A78" s="71" t="s">
        <v>142</v>
      </c>
      <c r="B78" s="72" t="s">
        <v>46</v>
      </c>
      <c r="C78" s="91">
        <f>SUM('05.mell'!O80)</f>
        <v>0</v>
      </c>
      <c r="D78" s="91">
        <f>SUM('05.mell'!P80)</f>
        <v>0</v>
      </c>
      <c r="E78" s="91">
        <f>SUM('05.mell'!Q80)</f>
        <v>0</v>
      </c>
      <c r="F78" s="91">
        <f>SUM('05.mell'!Q80)</f>
        <v>0</v>
      </c>
      <c r="G78" s="83"/>
      <c r="H78" s="83"/>
    </row>
    <row r="79" spans="1:8" ht="12.75">
      <c r="A79" s="77" t="s">
        <v>143</v>
      </c>
      <c r="B79" s="78" t="s">
        <v>47</v>
      </c>
      <c r="C79" s="91">
        <f>SUM('05.mell'!O81)</f>
        <v>38206034</v>
      </c>
      <c r="D79" s="91">
        <f>SUM('05.mell'!P81)</f>
        <v>38206034</v>
      </c>
      <c r="E79" s="91">
        <f>SUM('05.mell'!Q81)</f>
        <v>28179673</v>
      </c>
      <c r="F79" s="113">
        <f>SUM(F77,F72,F65,F60)</f>
        <v>28179673</v>
      </c>
      <c r="G79" s="90">
        <f>SUM(G77,G72,G65,G60)</f>
        <v>0</v>
      </c>
      <c r="H79" s="90">
        <f>SUM(H77,H72,H65,H60)</f>
        <v>0</v>
      </c>
    </row>
    <row r="80" spans="1:8" ht="12.75">
      <c r="A80" s="83"/>
      <c r="B80" s="136" t="s">
        <v>97</v>
      </c>
      <c r="C80" s="91">
        <f>SUM('05.mell'!O82)</f>
        <v>335925283</v>
      </c>
      <c r="D80" s="91">
        <f>SUM('05.mell'!P82)</f>
        <v>376600387</v>
      </c>
      <c r="E80" s="91">
        <f>SUM('05.mell'!Q82)</f>
        <v>283237108</v>
      </c>
      <c r="F80" s="113">
        <f>SUM(F56+F79)</f>
        <v>283237108</v>
      </c>
      <c r="G80" s="90">
        <f>SUM(G56+G79)</f>
        <v>0</v>
      </c>
      <c r="H80" s="90">
        <f>SUM(H56+H79)</f>
        <v>0</v>
      </c>
    </row>
    <row r="81" ht="12.75">
      <c r="F81" s="51"/>
    </row>
  </sheetData>
  <sheetProtection/>
  <mergeCells count="4">
    <mergeCell ref="A4:H4"/>
    <mergeCell ref="A1:H1"/>
    <mergeCell ref="A2:H2"/>
    <mergeCell ref="A3:H3"/>
  </mergeCells>
  <printOptions/>
  <pageMargins left="0.27" right="0.17" top="0.57" bottom="0.35" header="0.5" footer="0.5"/>
  <pageSetup horizontalDpi="600" verticalDpi="600" orientation="portrait" paperSize="9" scale="65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2" width="11.421875" style="0" customWidth="1"/>
    <col min="3" max="3" width="12.421875" style="0" customWidth="1"/>
    <col min="4" max="4" width="12.00390625" style="0" customWidth="1"/>
    <col min="5" max="5" width="11.57421875" style="0" customWidth="1"/>
    <col min="6" max="6" width="36.421875" style="0" customWidth="1"/>
    <col min="7" max="7" width="14.57421875" style="0" customWidth="1"/>
    <col min="8" max="8" width="13.7109375" style="0" customWidth="1"/>
    <col min="9" max="9" width="12.57421875" style="0" customWidth="1"/>
    <col min="10" max="10" width="10.57421875" style="0" customWidth="1"/>
  </cols>
  <sheetData>
    <row r="1" spans="1:10" ht="12.75">
      <c r="A1" s="166" t="s">
        <v>481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72" t="s">
        <v>424</v>
      </c>
      <c r="B3" s="173"/>
      <c r="C3" s="173"/>
      <c r="D3" s="173"/>
      <c r="E3" s="173"/>
      <c r="F3" s="173"/>
      <c r="G3" s="173"/>
      <c r="H3" s="173"/>
      <c r="I3" s="13"/>
      <c r="J3" s="13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456</v>
      </c>
    </row>
    <row r="5" spans="1:10" ht="12.75">
      <c r="A5" s="97" t="s">
        <v>425</v>
      </c>
      <c r="B5" s="97"/>
      <c r="C5" s="97"/>
      <c r="D5" s="97"/>
      <c r="E5" s="97"/>
      <c r="F5" s="97" t="s">
        <v>426</v>
      </c>
      <c r="G5" s="97"/>
      <c r="H5" s="97"/>
      <c r="I5" s="97"/>
      <c r="J5" s="97"/>
    </row>
    <row r="6" spans="1:10" ht="12.75" customHeight="1">
      <c r="A6" s="170" t="s">
        <v>106</v>
      </c>
      <c r="B6" s="168" t="s">
        <v>472</v>
      </c>
      <c r="C6" s="168" t="s">
        <v>473</v>
      </c>
      <c r="D6" s="168" t="s">
        <v>474</v>
      </c>
      <c r="E6" s="168" t="s">
        <v>475</v>
      </c>
      <c r="F6" s="170" t="s">
        <v>106</v>
      </c>
      <c r="G6" s="168" t="s">
        <v>472</v>
      </c>
      <c r="H6" s="168" t="s">
        <v>473</v>
      </c>
      <c r="I6" s="168" t="s">
        <v>474</v>
      </c>
      <c r="J6" s="168" t="s">
        <v>475</v>
      </c>
    </row>
    <row r="7" spans="1:10" ht="35.25" customHeight="1">
      <c r="A7" s="171"/>
      <c r="B7" s="169"/>
      <c r="C7" s="169"/>
      <c r="D7" s="169"/>
      <c r="E7" s="169"/>
      <c r="F7" s="171"/>
      <c r="G7" s="169"/>
      <c r="H7" s="169"/>
      <c r="I7" s="169"/>
      <c r="J7" s="169"/>
    </row>
    <row r="8" spans="1:10" ht="25.5">
      <c r="A8" s="72" t="s">
        <v>429</v>
      </c>
      <c r="B8" s="98">
        <f>SUM('01.mell'!C19)</f>
        <v>171887818</v>
      </c>
      <c r="C8" s="98">
        <f>SUM('01.mell'!D19)</f>
        <v>183331411</v>
      </c>
      <c r="D8" s="98">
        <f>SUM('01.mell'!E19)</f>
        <v>156489190</v>
      </c>
      <c r="E8" s="99">
        <f>SUM(D8/C8)</f>
        <v>0.853586350240876</v>
      </c>
      <c r="F8" s="72" t="s">
        <v>10</v>
      </c>
      <c r="G8" s="100">
        <f>SUM('02.mell'!C7)</f>
        <v>99585256</v>
      </c>
      <c r="H8" s="100">
        <f>SUM('02.mell'!D7)</f>
        <v>99581490</v>
      </c>
      <c r="I8" s="100">
        <f>SUM('02.mell'!E7)</f>
        <v>96745511</v>
      </c>
      <c r="J8" s="101">
        <f aca="true" t="shared" si="0" ref="J8:J24">SUM(I8/H8)</f>
        <v>0.9715210226318164</v>
      </c>
    </row>
    <row r="9" spans="1:10" ht="25.5">
      <c r="A9" s="72" t="s">
        <v>430</v>
      </c>
      <c r="B9" s="102">
        <f>SUM('01.mell'!C35)</f>
        <v>9300000</v>
      </c>
      <c r="C9" s="102">
        <f>SUM('01.mell'!D35)</f>
        <v>9300000</v>
      </c>
      <c r="D9" s="102">
        <f>SUM('01.mell'!E35)</f>
        <v>10501760</v>
      </c>
      <c r="E9" s="99">
        <f>SUM(D9/C9)</f>
        <v>1.1292215053763441</v>
      </c>
      <c r="F9" s="72" t="s">
        <v>11</v>
      </c>
      <c r="G9" s="100">
        <f>SUM('02.mell'!C8)</f>
        <v>13686096</v>
      </c>
      <c r="H9" s="100">
        <f>SUM('02.mell'!D8)</f>
        <v>13689862</v>
      </c>
      <c r="I9" s="100">
        <f>SUM('02.mell'!E8)</f>
        <v>12950071</v>
      </c>
      <c r="J9" s="101">
        <f t="shared" si="0"/>
        <v>0.9459606678284996</v>
      </c>
    </row>
    <row r="10" spans="1:10" ht="12.75">
      <c r="A10" s="72" t="s">
        <v>428</v>
      </c>
      <c r="B10" s="102">
        <f>SUM('01.mell'!C46)</f>
        <v>11219600</v>
      </c>
      <c r="C10" s="102">
        <f>SUM('01.mell'!D46)</f>
        <v>11219600</v>
      </c>
      <c r="D10" s="102">
        <f>SUM('01.mell'!E46)</f>
        <v>11349420</v>
      </c>
      <c r="E10" s="99">
        <f>SUM(D10/C10)</f>
        <v>1.0115708224892153</v>
      </c>
      <c r="F10" s="72" t="s">
        <v>12</v>
      </c>
      <c r="G10" s="100">
        <f>SUM('02.mell'!C14)</f>
        <v>54811862</v>
      </c>
      <c r="H10" s="100">
        <f>SUM('02.mell'!D14)</f>
        <v>64994475</v>
      </c>
      <c r="I10" s="100">
        <f>SUM('02.mell'!E14)</f>
        <v>60939585</v>
      </c>
      <c r="J10" s="101">
        <f t="shared" si="0"/>
        <v>0.9376117739238604</v>
      </c>
    </row>
    <row r="11" spans="1:10" ht="15" customHeight="1">
      <c r="A11" s="72" t="s">
        <v>431</v>
      </c>
      <c r="B11" s="102">
        <f>SUM('01.mell'!C56)</f>
        <v>24000</v>
      </c>
      <c r="C11" s="102">
        <f>SUM('01.mell'!D56)</f>
        <v>24000</v>
      </c>
      <c r="D11" s="102">
        <f>SUM('01.mell'!E56)</f>
        <v>24000</v>
      </c>
      <c r="E11" s="99">
        <f>SUM(D11/C11)</f>
        <v>1</v>
      </c>
      <c r="F11" s="72" t="s">
        <v>13</v>
      </c>
      <c r="G11" s="100">
        <f>SUM('02.mell'!C21)</f>
        <v>14782000</v>
      </c>
      <c r="H11" s="100">
        <f>SUM('02.mell'!D21)</f>
        <v>14782000</v>
      </c>
      <c r="I11" s="100">
        <f>SUM('02.mell'!E21)</f>
        <v>9303998</v>
      </c>
      <c r="J11" s="101">
        <f t="shared" si="0"/>
        <v>0.6294140170477608</v>
      </c>
    </row>
    <row r="12" spans="1:10" ht="38.25" customHeight="1">
      <c r="A12" s="78" t="s">
        <v>9</v>
      </c>
      <c r="B12" s="158">
        <f>SUM(B8:B11)</f>
        <v>192431418</v>
      </c>
      <c r="C12" s="158">
        <f>SUM(C8:C11)</f>
        <v>203875011</v>
      </c>
      <c r="D12" s="158">
        <f>SUM(D8:D11)</f>
        <v>178364370</v>
      </c>
      <c r="E12" s="99">
        <f>SUM(D12/C12)</f>
        <v>0.8748711729070121</v>
      </c>
      <c r="F12" s="72" t="s">
        <v>445</v>
      </c>
      <c r="G12" s="100">
        <f>SUM('02.mell'!C27)</f>
        <v>8297860</v>
      </c>
      <c r="H12" s="100">
        <v>11494829</v>
      </c>
      <c r="I12" s="100">
        <v>10713680</v>
      </c>
      <c r="J12" s="101">
        <f t="shared" si="0"/>
        <v>0.9320434431864971</v>
      </c>
    </row>
    <row r="13" spans="1:10" ht="25.5">
      <c r="A13" s="72" t="s">
        <v>432</v>
      </c>
      <c r="B13" s="102">
        <f>SUM('01.mell'!C65)</f>
        <v>8400000</v>
      </c>
      <c r="C13" s="102">
        <v>8400000</v>
      </c>
      <c r="D13" s="102">
        <v>0</v>
      </c>
      <c r="E13" s="99"/>
      <c r="F13" s="72" t="s">
        <v>14</v>
      </c>
      <c r="G13" s="102">
        <f>SUM('02.mell'!C32)</f>
        <v>800000</v>
      </c>
      <c r="H13" s="102">
        <f>SUM('02.mell'!D32)</f>
        <v>584180</v>
      </c>
      <c r="I13" s="102">
        <f>SUM('02.mell'!E32)</f>
        <v>145000</v>
      </c>
      <c r="J13" s="101">
        <f t="shared" si="0"/>
        <v>0.24821116779074942</v>
      </c>
    </row>
    <row r="14" spans="1:10" ht="12.75">
      <c r="A14" s="72" t="s">
        <v>433</v>
      </c>
      <c r="B14" s="102">
        <f>SUM('01.mell'!C70)</f>
        <v>0</v>
      </c>
      <c r="C14" s="102">
        <f>SUM('01.mell'!D70)</f>
        <v>0</v>
      </c>
      <c r="D14" s="102">
        <f>SUM('01.mell'!E70)</f>
        <v>0</v>
      </c>
      <c r="E14" s="99"/>
      <c r="F14" s="72" t="s">
        <v>15</v>
      </c>
      <c r="G14" s="100">
        <f>SUM('02.mell'!C33)</f>
        <v>1000000</v>
      </c>
      <c r="H14" s="100">
        <f>SUM('02.mell'!D33)</f>
        <v>0</v>
      </c>
      <c r="I14" s="100">
        <f>SUM('02.mell'!E33)</f>
        <v>0</v>
      </c>
      <c r="J14" s="101"/>
    </row>
    <row r="15" spans="1:10" ht="12.75">
      <c r="A15" s="72" t="s">
        <v>434</v>
      </c>
      <c r="B15" s="102">
        <v>2673630</v>
      </c>
      <c r="C15" s="102">
        <v>3393799</v>
      </c>
      <c r="D15" s="102">
        <v>12106442</v>
      </c>
      <c r="E15" s="99">
        <f>SUM(D15/C15)</f>
        <v>3.5672242227662863</v>
      </c>
      <c r="F15" s="78" t="s">
        <v>478</v>
      </c>
      <c r="G15" s="158">
        <f>SUM(G8:G14)</f>
        <v>192963074</v>
      </c>
      <c r="H15" s="158">
        <f>SUM(H8:H14)</f>
        <v>205126836</v>
      </c>
      <c r="I15" s="158">
        <f>SUM(I8:I14)</f>
        <v>190797845</v>
      </c>
      <c r="J15" s="162">
        <f t="shared" si="0"/>
        <v>0.9301457026324922</v>
      </c>
    </row>
    <row r="16" spans="1:10" ht="12.75">
      <c r="A16" s="72" t="s">
        <v>6</v>
      </c>
      <c r="B16" s="102">
        <f>SUM('01.mell'!C79)</f>
        <v>25790060</v>
      </c>
      <c r="C16" s="102">
        <f>SUM('01.mell'!D79)</f>
        <v>25790060</v>
      </c>
      <c r="D16" s="102">
        <f>SUM('01.mell'!E79)</f>
        <v>26633039</v>
      </c>
      <c r="E16" s="99">
        <f>SUM(D16/C16)</f>
        <v>1.0326861977056276</v>
      </c>
      <c r="F16" s="103"/>
      <c r="G16" s="100"/>
      <c r="H16" s="100"/>
      <c r="I16" s="100"/>
      <c r="J16" s="101"/>
    </row>
    <row r="17" spans="1:10" ht="25.5">
      <c r="A17" s="72" t="s">
        <v>7</v>
      </c>
      <c r="B17" s="102">
        <f>SUM('01.mell'!C84)</f>
        <v>0</v>
      </c>
      <c r="C17" s="102">
        <f>SUM('01.mell'!D84)</f>
        <v>0</v>
      </c>
      <c r="D17" s="102">
        <f>SUM('01.mell'!E84)</f>
        <v>0</v>
      </c>
      <c r="E17" s="99"/>
      <c r="F17" s="72" t="s">
        <v>16</v>
      </c>
      <c r="G17" s="102">
        <v>8400000</v>
      </c>
      <c r="H17" s="102">
        <v>8400000</v>
      </c>
      <c r="I17" s="102">
        <v>0</v>
      </c>
      <c r="J17" s="101"/>
    </row>
    <row r="18" spans="1:10" ht="12.75">
      <c r="A18" s="78" t="s">
        <v>8</v>
      </c>
      <c r="B18" s="102">
        <f>SUM(B13:B17)</f>
        <v>36863690</v>
      </c>
      <c r="C18" s="102">
        <f>SUM(C13:C17)</f>
        <v>37583859</v>
      </c>
      <c r="D18" s="102">
        <f>SUM(D13:D17)</f>
        <v>38739481</v>
      </c>
      <c r="E18" s="99">
        <f>SUM(D18/C18)</f>
        <v>1.0307478271456905</v>
      </c>
      <c r="F18" s="72" t="s">
        <v>17</v>
      </c>
      <c r="G18" s="102">
        <f>SUM('02.mell'!C65)</f>
        <v>0</v>
      </c>
      <c r="H18" s="102">
        <f>SUM('02.mell'!D65)</f>
        <v>0</v>
      </c>
      <c r="I18" s="102">
        <f>SUM('02.mell'!E65)</f>
        <v>0</v>
      </c>
      <c r="J18" s="101"/>
    </row>
    <row r="19" spans="1:10" ht="12.75">
      <c r="A19" s="104"/>
      <c r="B19" s="102"/>
      <c r="C19" s="102"/>
      <c r="D19" s="104"/>
      <c r="E19" s="99"/>
      <c r="F19" s="72" t="s">
        <v>18</v>
      </c>
      <c r="G19" s="102">
        <f>SUM('02.mell'!C72)</f>
        <v>27932034</v>
      </c>
      <c r="H19" s="102">
        <f>SUM('02.mell'!D72)</f>
        <v>27932034</v>
      </c>
      <c r="I19" s="102">
        <f>SUM('02.mell'!E72)</f>
        <v>26306006</v>
      </c>
      <c r="J19" s="101">
        <f t="shared" si="0"/>
        <v>0.9417862659053042</v>
      </c>
    </row>
    <row r="20" spans="1:10" ht="12.75">
      <c r="A20" s="104"/>
      <c r="B20" s="102"/>
      <c r="C20" s="102"/>
      <c r="D20" s="104"/>
      <c r="E20" s="99"/>
      <c r="F20" s="72" t="s">
        <v>19</v>
      </c>
      <c r="G20" s="102">
        <f>SUM('02.mell'!C77)</f>
        <v>0</v>
      </c>
      <c r="H20" s="102">
        <f>SUM('02.mell'!D77)</f>
        <v>0</v>
      </c>
      <c r="I20" s="102">
        <f>SUM('02.mell'!E77)</f>
        <v>0</v>
      </c>
      <c r="J20" s="101"/>
    </row>
    <row r="21" spans="1:10" ht="12.75">
      <c r="A21" s="104"/>
      <c r="B21" s="102"/>
      <c r="C21" s="102"/>
      <c r="D21" s="104"/>
      <c r="E21" s="99"/>
      <c r="F21" s="78" t="s">
        <v>20</v>
      </c>
      <c r="G21" s="102">
        <f>SUM(G17:G20)</f>
        <v>36332034</v>
      </c>
      <c r="H21" s="102">
        <f>SUM(H17:H20)</f>
        <v>36332034</v>
      </c>
      <c r="I21" s="102">
        <f>SUM(I17:I20)</f>
        <v>26306006</v>
      </c>
      <c r="J21" s="101">
        <f t="shared" si="0"/>
        <v>0.7240444066522672</v>
      </c>
    </row>
    <row r="22" spans="1:10" ht="12.75">
      <c r="A22" s="105"/>
      <c r="B22" s="102"/>
      <c r="C22" s="83"/>
      <c r="D22" s="83"/>
      <c r="E22" s="99"/>
      <c r="F22" s="105"/>
      <c r="G22" s="102"/>
      <c r="H22" s="102"/>
      <c r="I22" s="102"/>
      <c r="J22" s="101"/>
    </row>
    <row r="23" spans="1:10" ht="12.75">
      <c r="A23" s="105"/>
      <c r="B23" s="106"/>
      <c r="C23" s="106"/>
      <c r="D23" s="15"/>
      <c r="E23" s="106"/>
      <c r="F23" s="105"/>
      <c r="G23" s="102"/>
      <c r="H23" s="102"/>
      <c r="I23" s="107"/>
      <c r="J23" s="101"/>
    </row>
    <row r="24" spans="1:10" ht="12.75">
      <c r="A24" s="108" t="s">
        <v>427</v>
      </c>
      <c r="B24" s="109">
        <f>SUM(B18,B12)</f>
        <v>229295108</v>
      </c>
      <c r="C24" s="109">
        <f>SUM(C18,C12)</f>
        <v>241458870</v>
      </c>
      <c r="D24" s="109">
        <f>SUM(D18,D12)</f>
        <v>217103851</v>
      </c>
      <c r="E24" s="110">
        <f>SUM(D24/C24)</f>
        <v>0.8991338814763773</v>
      </c>
      <c r="F24" s="111" t="s">
        <v>427</v>
      </c>
      <c r="G24" s="157">
        <f>SUM(G15+G21)</f>
        <v>229295108</v>
      </c>
      <c r="H24" s="157">
        <f>SUM(H15+H21)</f>
        <v>241458870</v>
      </c>
      <c r="I24" s="157">
        <f>SUM(I15+I21)</f>
        <v>217103851</v>
      </c>
      <c r="J24" s="101">
        <f t="shared" si="0"/>
        <v>0.8991338814763773</v>
      </c>
    </row>
  </sheetData>
  <sheetProtection/>
  <mergeCells count="12">
    <mergeCell ref="A1:J1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2.140625" style="0" customWidth="1"/>
    <col min="3" max="3" width="11.140625" style="0" customWidth="1"/>
    <col min="4" max="4" width="12.7109375" style="0" customWidth="1"/>
    <col min="5" max="5" width="13.421875" style="0" customWidth="1"/>
    <col min="6" max="6" width="28.8515625" style="0" customWidth="1"/>
    <col min="7" max="8" width="11.57421875" style="0" customWidth="1"/>
    <col min="9" max="9" width="10.421875" style="0" customWidth="1"/>
    <col min="10" max="10" width="11.57421875" style="0" bestFit="1" customWidth="1"/>
  </cols>
  <sheetData>
    <row r="1" spans="1:10" ht="12.75">
      <c r="A1" s="166" t="s">
        <v>482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72" t="s">
        <v>21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455</v>
      </c>
    </row>
    <row r="5" spans="1:10" ht="12.75">
      <c r="A5" s="17" t="s">
        <v>425</v>
      </c>
      <c r="B5" s="17"/>
      <c r="C5" s="17"/>
      <c r="D5" s="17"/>
      <c r="E5" s="17"/>
      <c r="F5" s="17" t="s">
        <v>426</v>
      </c>
      <c r="G5" s="17"/>
      <c r="H5" s="17"/>
      <c r="I5" s="17"/>
      <c r="J5" s="17"/>
    </row>
    <row r="6" spans="1:10" ht="12.75" customHeight="1">
      <c r="A6" s="170" t="s">
        <v>106</v>
      </c>
      <c r="B6" s="168" t="s">
        <v>472</v>
      </c>
      <c r="C6" s="168" t="s">
        <v>473</v>
      </c>
      <c r="D6" s="168" t="s">
        <v>474</v>
      </c>
      <c r="E6" s="168" t="s">
        <v>475</v>
      </c>
      <c r="F6" s="170" t="s">
        <v>106</v>
      </c>
      <c r="G6" s="168" t="s">
        <v>472</v>
      </c>
      <c r="H6" s="168" t="s">
        <v>473</v>
      </c>
      <c r="I6" s="168" t="s">
        <v>474</v>
      </c>
      <c r="J6" s="168" t="s">
        <v>475</v>
      </c>
    </row>
    <row r="7" spans="1:10" ht="26.25" customHeight="1">
      <c r="A7" s="171"/>
      <c r="B7" s="169"/>
      <c r="C7" s="169"/>
      <c r="D7" s="169"/>
      <c r="E7" s="169"/>
      <c r="F7" s="171"/>
      <c r="G7" s="169"/>
      <c r="H7" s="169"/>
      <c r="I7" s="169"/>
      <c r="J7" s="169"/>
    </row>
    <row r="8" spans="1:10" ht="25.5">
      <c r="A8" s="72" t="s">
        <v>288</v>
      </c>
      <c r="B8" s="102">
        <f>SUM('01.mell'!C25)</f>
        <v>53296549</v>
      </c>
      <c r="C8" s="102">
        <f>SUM('01.mell'!D25)</f>
        <v>81746911</v>
      </c>
      <c r="D8" s="102">
        <f>SUM('01.mell'!E25)</f>
        <v>37603037</v>
      </c>
      <c r="E8" s="106">
        <f>SUM(D8/C8)</f>
        <v>0.4599933690460793</v>
      </c>
      <c r="F8" s="72" t="s">
        <v>293</v>
      </c>
      <c r="G8" s="137">
        <f>SUM('02.mell'!C42)</f>
        <v>8201659</v>
      </c>
      <c r="H8" s="137">
        <v>8262639</v>
      </c>
      <c r="I8" s="137">
        <v>5690820</v>
      </c>
      <c r="J8" s="138">
        <f>SUM(I8/H8)</f>
        <v>0.6887412120994273</v>
      </c>
    </row>
    <row r="9" spans="1:10" ht="12.75">
      <c r="A9" s="72" t="s">
        <v>289</v>
      </c>
      <c r="B9" s="15">
        <f>SUM('01.mell'!C52)</f>
        <v>5000000</v>
      </c>
      <c r="C9" s="15">
        <f>SUM('01.mell'!D52)</f>
        <v>5000000</v>
      </c>
      <c r="D9" s="15">
        <f>SUM('01.mell'!E52)</f>
        <v>2700000</v>
      </c>
      <c r="E9" s="106">
        <f>SUM(D9/C9)</f>
        <v>0.54</v>
      </c>
      <c r="F9" s="72" t="s">
        <v>294</v>
      </c>
      <c r="G9" s="137">
        <f>SUM('02.mell'!C47)</f>
        <v>96554516</v>
      </c>
      <c r="H9" s="137">
        <v>125004878</v>
      </c>
      <c r="I9" s="137">
        <f>SUM('02.mell'!E47)</f>
        <v>58568770</v>
      </c>
      <c r="J9" s="138">
        <f>SUM(I9/H9)</f>
        <v>0.4685318760120705</v>
      </c>
    </row>
    <row r="10" spans="1:10" ht="25.5">
      <c r="A10" s="72" t="s">
        <v>290</v>
      </c>
      <c r="B10" s="102">
        <f>SUM('01.mell'!C60)</f>
        <v>0</v>
      </c>
      <c r="C10" s="102">
        <f>SUM('01.mell'!D60)</f>
        <v>0</v>
      </c>
      <c r="D10" s="102">
        <f>SUM('01.mell'!E60)</f>
        <v>0</v>
      </c>
      <c r="E10" s="106"/>
      <c r="F10" s="72" t="s">
        <v>214</v>
      </c>
      <c r="G10" s="100">
        <f>SUM('02.mell'!C39)</f>
        <v>0</v>
      </c>
      <c r="H10" s="100">
        <f>SUM('02.mell'!D39)</f>
        <v>0</v>
      </c>
      <c r="I10" s="100">
        <f>SUM('02.mell'!E39)</f>
        <v>0</v>
      </c>
      <c r="J10" s="138"/>
    </row>
    <row r="11" spans="1:10" ht="25.5">
      <c r="A11" s="78" t="s">
        <v>292</v>
      </c>
      <c r="B11" s="158">
        <f>SUM(B8:B10)</f>
        <v>58296549</v>
      </c>
      <c r="C11" s="158">
        <f>SUM(C8:C10)</f>
        <v>86746911</v>
      </c>
      <c r="D11" s="158">
        <f>SUM(D8:D10)</f>
        <v>40303037</v>
      </c>
      <c r="E11" s="159">
        <f>SUM(D11/C11)</f>
        <v>0.4646048664487892</v>
      </c>
      <c r="F11" s="78" t="s">
        <v>295</v>
      </c>
      <c r="G11" s="160">
        <f>SUM(G8:G10)</f>
        <v>104756175</v>
      </c>
      <c r="H11" s="160">
        <f>SUM(H8:H10)</f>
        <v>133267517</v>
      </c>
      <c r="I11" s="160">
        <f>SUM(I8:I10)</f>
        <v>64259590</v>
      </c>
      <c r="J11" s="161">
        <f>SUM(I11/H11)</f>
        <v>0.4821849423366986</v>
      </c>
    </row>
    <row r="12" spans="1:10" ht="12.75">
      <c r="A12" s="139"/>
      <c r="B12" s="102"/>
      <c r="C12" s="102"/>
      <c r="D12" s="15"/>
      <c r="E12" s="106"/>
      <c r="F12" s="140"/>
      <c r="G12" s="100"/>
      <c r="H12" s="100"/>
      <c r="I12" s="100"/>
      <c r="J12" s="138"/>
    </row>
    <row r="13" spans="1:10" ht="25.5">
      <c r="A13" s="72" t="s">
        <v>432</v>
      </c>
      <c r="B13" s="15"/>
      <c r="C13" s="15">
        <v>0</v>
      </c>
      <c r="D13" s="15">
        <v>0</v>
      </c>
      <c r="E13" s="106">
        <v>0</v>
      </c>
      <c r="F13" s="72" t="s">
        <v>451</v>
      </c>
      <c r="G13" s="100">
        <v>1874000</v>
      </c>
      <c r="H13" s="100">
        <v>1874000</v>
      </c>
      <c r="I13" s="100">
        <v>1873667</v>
      </c>
      <c r="J13" s="138">
        <f>SUM(I13/H13)</f>
        <v>0.9998223052294557</v>
      </c>
    </row>
    <row r="14" spans="1:10" ht="25.5">
      <c r="A14" s="72" t="s">
        <v>433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106"/>
      <c r="F14" s="72" t="s">
        <v>17</v>
      </c>
      <c r="G14" s="100"/>
      <c r="H14" s="100"/>
      <c r="I14" s="100"/>
      <c r="J14" s="138"/>
    </row>
    <row r="15" spans="1:10" ht="12.75">
      <c r="A15" s="72" t="s">
        <v>434</v>
      </c>
      <c r="B15" s="15">
        <v>48333626</v>
      </c>
      <c r="C15" s="15">
        <v>48394606</v>
      </c>
      <c r="D15" s="15">
        <v>39681963</v>
      </c>
      <c r="E15" s="106">
        <v>0</v>
      </c>
      <c r="F15" s="72"/>
      <c r="G15" s="102"/>
      <c r="H15" s="102"/>
      <c r="I15" s="100"/>
      <c r="J15" s="138"/>
    </row>
    <row r="16" spans="1:10" ht="25.5">
      <c r="A16" s="72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106" t="s">
        <v>461</v>
      </c>
      <c r="F16" s="72" t="s">
        <v>18</v>
      </c>
      <c r="G16" s="102"/>
      <c r="H16" s="102"/>
      <c r="I16" s="102"/>
      <c r="J16" s="138"/>
    </row>
    <row r="17" spans="1:10" ht="25.5">
      <c r="A17" s="72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106"/>
      <c r="F17" s="72" t="s">
        <v>19</v>
      </c>
      <c r="G17" s="102"/>
      <c r="H17" s="102"/>
      <c r="I17" s="102"/>
      <c r="J17" s="138"/>
    </row>
    <row r="18" spans="1:10" ht="12.75">
      <c r="A18" s="78" t="s">
        <v>291</v>
      </c>
      <c r="B18" s="15">
        <f>SUM(B13:B17)</f>
        <v>48333626</v>
      </c>
      <c r="C18" s="15">
        <f>SUM(C13:C17)</f>
        <v>48394606</v>
      </c>
      <c r="D18" s="15">
        <f>SUM(D13:D17)</f>
        <v>39681963</v>
      </c>
      <c r="E18" s="106">
        <f>SUM(D18/C18)</f>
        <v>0.8199666508288135</v>
      </c>
      <c r="F18" s="78" t="s">
        <v>20</v>
      </c>
      <c r="G18" s="102">
        <f>SUM(G13:G17)</f>
        <v>1874000</v>
      </c>
      <c r="H18" s="102">
        <f>SUM(H13:H17)</f>
        <v>1874000</v>
      </c>
      <c r="I18" s="102">
        <f>SUM(I13:I17)</f>
        <v>1873667</v>
      </c>
      <c r="J18" s="138">
        <f>SUM(I18/H18)</f>
        <v>0.9998223052294557</v>
      </c>
    </row>
    <row r="19" spans="1:10" ht="12.75">
      <c r="A19" s="140"/>
      <c r="B19" s="15"/>
      <c r="C19" s="15"/>
      <c r="D19" s="15"/>
      <c r="E19" s="106"/>
      <c r="F19" s="140"/>
      <c r="G19" s="102"/>
      <c r="H19" s="102"/>
      <c r="I19" s="102"/>
      <c r="J19" s="106"/>
    </row>
    <row r="20" spans="1:10" ht="12.75">
      <c r="A20" s="140"/>
      <c r="B20" s="15"/>
      <c r="C20" s="15"/>
      <c r="D20" s="15"/>
      <c r="E20" s="102"/>
      <c r="F20" s="105"/>
      <c r="G20" s="102"/>
      <c r="H20" s="102"/>
      <c r="I20" s="102"/>
      <c r="J20" s="102"/>
    </row>
    <row r="21" spans="1:10" ht="12.75">
      <c r="A21" s="108" t="s">
        <v>427</v>
      </c>
      <c r="B21" s="109">
        <f>SUM(B11+B18)</f>
        <v>106630175</v>
      </c>
      <c r="C21" s="109">
        <f>SUM(C11+C18)</f>
        <v>135141517</v>
      </c>
      <c r="D21" s="109">
        <f>SUM(D11+D18)</f>
        <v>79985000</v>
      </c>
      <c r="E21" s="110">
        <f>SUM(D21/C21)</f>
        <v>0.5918610488884773</v>
      </c>
      <c r="F21" s="111" t="s">
        <v>427</v>
      </c>
      <c r="G21" s="141">
        <f>SUM(G11+G18)</f>
        <v>106630175</v>
      </c>
      <c r="H21" s="141">
        <f>SUM(H11+H18)</f>
        <v>135141517</v>
      </c>
      <c r="I21" s="141">
        <f>SUM(I11+I18)</f>
        <v>66133257</v>
      </c>
      <c r="J21" s="110">
        <f>SUM(I21/H21)</f>
        <v>0.4893629912412482</v>
      </c>
    </row>
  </sheetData>
  <sheetProtection/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6.28125" style="0" customWidth="1"/>
    <col min="2" max="2" width="70.2812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8" width="14.00390625" style="0" customWidth="1"/>
    <col min="9" max="9" width="2.7109375" style="0" hidden="1" customWidth="1"/>
    <col min="10" max="10" width="14.7109375" style="0" hidden="1" customWidth="1"/>
    <col min="11" max="11" width="0.13671875" style="0" hidden="1" customWidth="1"/>
    <col min="12" max="12" width="14.57421875" style="0" hidden="1" customWidth="1"/>
    <col min="13" max="13" width="0.13671875" style="0" hidden="1" customWidth="1"/>
    <col min="14" max="14" width="12.7109375" style="0" hidden="1" customWidth="1"/>
    <col min="15" max="15" width="14.00390625" style="0" customWidth="1"/>
    <col min="16" max="16" width="13.57421875" style="0" customWidth="1"/>
    <col min="17" max="17" width="13.421875" style="0" customWidth="1"/>
  </cols>
  <sheetData>
    <row r="1" spans="1:17" ht="24" customHeight="1">
      <c r="A1" s="5"/>
      <c r="B1" s="166" t="s">
        <v>483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164" t="s">
        <v>301</v>
      </c>
      <c r="C3" s="164"/>
      <c r="D3" s="164"/>
      <c r="E3" s="164"/>
      <c r="F3" s="164"/>
      <c r="G3" s="164"/>
      <c r="H3" s="165"/>
      <c r="I3" s="165"/>
      <c r="J3" s="167"/>
      <c r="K3" s="167"/>
      <c r="L3" s="167"/>
      <c r="M3" s="167"/>
      <c r="N3" s="167"/>
      <c r="O3" s="167"/>
      <c r="P3" s="167"/>
      <c r="Q3" s="167"/>
    </row>
    <row r="4" spans="1:17" ht="27" customHeight="1">
      <c r="A4" s="176" t="s">
        <v>300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1" customFormat="1" ht="25.5" customHeight="1">
      <c r="A5" s="142"/>
      <c r="B5" s="143"/>
      <c r="C5" s="175" t="s">
        <v>438</v>
      </c>
      <c r="D5" s="175"/>
      <c r="E5" s="175"/>
      <c r="F5" s="175" t="s">
        <v>437</v>
      </c>
      <c r="G5" s="175"/>
      <c r="H5" s="175"/>
      <c r="I5" s="175"/>
      <c r="J5" s="175"/>
      <c r="K5" s="175"/>
      <c r="L5" s="175"/>
      <c r="M5" s="175"/>
      <c r="N5" s="175"/>
      <c r="O5" s="175" t="s">
        <v>73</v>
      </c>
      <c r="P5" s="175"/>
      <c r="Q5" s="175"/>
    </row>
    <row r="6" spans="1:17" s="1" customFormat="1" ht="17.25" customHeight="1">
      <c r="A6" s="142"/>
      <c r="B6" s="143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0">
      <c r="A7" s="87" t="s">
        <v>105</v>
      </c>
      <c r="B7" s="87" t="s">
        <v>106</v>
      </c>
      <c r="C7" s="87" t="s">
        <v>107</v>
      </c>
      <c r="D7" s="87" t="s">
        <v>108</v>
      </c>
      <c r="E7" s="87" t="s">
        <v>109</v>
      </c>
      <c r="F7" s="87" t="s">
        <v>107</v>
      </c>
      <c r="G7" s="87" t="s">
        <v>108</v>
      </c>
      <c r="H7" s="87" t="s">
        <v>109</v>
      </c>
      <c r="I7" s="87"/>
      <c r="J7" s="87"/>
      <c r="K7" s="87"/>
      <c r="L7" s="87"/>
      <c r="M7" s="87"/>
      <c r="N7" s="87"/>
      <c r="O7" s="87" t="s">
        <v>107</v>
      </c>
      <c r="P7" s="87" t="s">
        <v>108</v>
      </c>
      <c r="Q7" s="87" t="s">
        <v>109</v>
      </c>
    </row>
    <row r="8" spans="1:17" ht="15">
      <c r="A8" s="87">
        <v>2</v>
      </c>
      <c r="B8" s="87">
        <v>3</v>
      </c>
      <c r="C8" s="87">
        <v>4</v>
      </c>
      <c r="D8" s="87">
        <v>5</v>
      </c>
      <c r="E8" s="87">
        <v>10</v>
      </c>
      <c r="F8" s="87">
        <v>4</v>
      </c>
      <c r="G8" s="87">
        <v>5</v>
      </c>
      <c r="H8" s="87">
        <v>10</v>
      </c>
      <c r="I8" s="87"/>
      <c r="J8" s="87"/>
      <c r="K8" s="87"/>
      <c r="L8" s="87"/>
      <c r="M8" s="87"/>
      <c r="N8" s="87"/>
      <c r="O8" s="87">
        <v>4</v>
      </c>
      <c r="P8" s="87">
        <v>5</v>
      </c>
      <c r="Q8" s="87">
        <v>10</v>
      </c>
    </row>
    <row r="9" spans="1:17" ht="21.75" customHeight="1">
      <c r="A9" s="77" t="s">
        <v>123</v>
      </c>
      <c r="B9" s="78" t="s">
        <v>124</v>
      </c>
      <c r="C9" s="91">
        <v>80397456</v>
      </c>
      <c r="D9" s="91">
        <v>80397456</v>
      </c>
      <c r="E9" s="91">
        <v>78704830</v>
      </c>
      <c r="F9" s="95">
        <v>19187800</v>
      </c>
      <c r="G9" s="95">
        <v>19184034</v>
      </c>
      <c r="H9" s="95">
        <v>18040681</v>
      </c>
      <c r="I9" s="114"/>
      <c r="J9" s="114"/>
      <c r="K9" s="114"/>
      <c r="L9" s="114"/>
      <c r="M9" s="114"/>
      <c r="N9" s="114"/>
      <c r="O9" s="95">
        <f>SUM(C9+F9+I9+L9)</f>
        <v>99585256</v>
      </c>
      <c r="P9" s="95">
        <f aca="true" t="shared" si="0" ref="P9:Q24">SUM(D9+G9+J9+M9)</f>
        <v>99581490</v>
      </c>
      <c r="Q9" s="95">
        <f t="shared" si="0"/>
        <v>96745511</v>
      </c>
    </row>
    <row r="10" spans="1:17" ht="25.5">
      <c r="A10" s="77" t="s">
        <v>125</v>
      </c>
      <c r="B10" s="78" t="s">
        <v>126</v>
      </c>
      <c r="C10" s="91">
        <v>10272696</v>
      </c>
      <c r="D10" s="91">
        <v>10272696</v>
      </c>
      <c r="E10" s="91">
        <v>9532905</v>
      </c>
      <c r="F10" s="95">
        <v>3413400</v>
      </c>
      <c r="G10" s="95">
        <v>3417166</v>
      </c>
      <c r="H10" s="95">
        <v>3417166</v>
      </c>
      <c r="I10" s="114"/>
      <c r="J10" s="114"/>
      <c r="K10" s="114"/>
      <c r="L10" s="114"/>
      <c r="M10" s="114"/>
      <c r="N10" s="114"/>
      <c r="O10" s="95">
        <f aca="true" t="shared" si="1" ref="O10:Q73">SUM(C10+F10+I10+L10)</f>
        <v>13686096</v>
      </c>
      <c r="P10" s="95">
        <f t="shared" si="0"/>
        <v>13689862</v>
      </c>
      <c r="Q10" s="95">
        <f t="shared" si="0"/>
        <v>12950071</v>
      </c>
    </row>
    <row r="11" spans="1:17" ht="12.75">
      <c r="A11" s="77" t="s">
        <v>136</v>
      </c>
      <c r="B11" s="78" t="s">
        <v>137</v>
      </c>
      <c r="C11" s="91">
        <v>12072070</v>
      </c>
      <c r="D11" s="91">
        <v>13309571</v>
      </c>
      <c r="E11" s="91">
        <v>13150180</v>
      </c>
      <c r="F11" s="95"/>
      <c r="G11" s="95"/>
      <c r="H11" s="95"/>
      <c r="I11" s="114"/>
      <c r="J11" s="114"/>
      <c r="K11" s="114"/>
      <c r="L11" s="114"/>
      <c r="M11" s="114"/>
      <c r="N11" s="114"/>
      <c r="O11" s="95">
        <f t="shared" si="1"/>
        <v>12072070</v>
      </c>
      <c r="P11" s="95">
        <f t="shared" si="0"/>
        <v>13309571</v>
      </c>
      <c r="Q11" s="95">
        <f t="shared" si="0"/>
        <v>13150180</v>
      </c>
    </row>
    <row r="12" spans="1:17" ht="12.75">
      <c r="A12" s="77" t="s">
        <v>139</v>
      </c>
      <c r="B12" s="78" t="s">
        <v>140</v>
      </c>
      <c r="C12" s="91">
        <v>750000</v>
      </c>
      <c r="D12" s="91">
        <v>750000</v>
      </c>
      <c r="E12" s="91">
        <v>680365</v>
      </c>
      <c r="F12" s="95"/>
      <c r="G12" s="95"/>
      <c r="H12" s="95"/>
      <c r="I12" s="114"/>
      <c r="J12" s="114"/>
      <c r="K12" s="114"/>
      <c r="L12" s="114"/>
      <c r="M12" s="114"/>
      <c r="N12" s="114"/>
      <c r="O12" s="95">
        <f t="shared" si="1"/>
        <v>750000</v>
      </c>
      <c r="P12" s="95">
        <f t="shared" si="0"/>
        <v>750000</v>
      </c>
      <c r="Q12" s="95">
        <f t="shared" si="0"/>
        <v>680365</v>
      </c>
    </row>
    <row r="13" spans="1:17" ht="12.75">
      <c r="A13" s="77" t="s">
        <v>146</v>
      </c>
      <c r="B13" s="78" t="s">
        <v>147</v>
      </c>
      <c r="C13" s="91">
        <v>22344005</v>
      </c>
      <c r="D13" s="91">
        <v>31414389</v>
      </c>
      <c r="E13" s="91">
        <v>28937946</v>
      </c>
      <c r="F13" s="95">
        <v>4962000</v>
      </c>
      <c r="G13" s="95">
        <v>4962000</v>
      </c>
      <c r="H13" s="95">
        <v>4149620</v>
      </c>
      <c r="I13" s="114"/>
      <c r="J13" s="114"/>
      <c r="K13" s="114"/>
      <c r="L13" s="114"/>
      <c r="M13" s="114"/>
      <c r="N13" s="114"/>
      <c r="O13" s="95">
        <f t="shared" si="1"/>
        <v>27306005</v>
      </c>
      <c r="P13" s="95">
        <f t="shared" si="0"/>
        <v>36376389</v>
      </c>
      <c r="Q13" s="95">
        <f t="shared" si="0"/>
        <v>33087566</v>
      </c>
    </row>
    <row r="14" spans="1:17" ht="12.75">
      <c r="A14" s="77" t="s">
        <v>149</v>
      </c>
      <c r="B14" s="78" t="s">
        <v>150</v>
      </c>
      <c r="C14" s="91"/>
      <c r="D14" s="91"/>
      <c r="E14" s="91"/>
      <c r="F14" s="95"/>
      <c r="G14" s="95"/>
      <c r="H14" s="95"/>
      <c r="I14" s="114"/>
      <c r="J14" s="114"/>
      <c r="K14" s="114"/>
      <c r="L14" s="114"/>
      <c r="M14" s="114"/>
      <c r="N14" s="114"/>
      <c r="O14" s="95">
        <f t="shared" si="1"/>
        <v>0</v>
      </c>
      <c r="P14" s="95">
        <f t="shared" si="0"/>
        <v>0</v>
      </c>
      <c r="Q14" s="95">
        <f t="shared" si="0"/>
        <v>0</v>
      </c>
    </row>
    <row r="15" spans="1:17" ht="25.5">
      <c r="A15" s="77" t="s">
        <v>152</v>
      </c>
      <c r="B15" s="78" t="s">
        <v>153</v>
      </c>
      <c r="C15" s="91">
        <v>13293787</v>
      </c>
      <c r="D15" s="91">
        <v>13229495</v>
      </c>
      <c r="E15" s="91">
        <v>12907649</v>
      </c>
      <c r="F15" s="95">
        <v>1390000</v>
      </c>
      <c r="G15" s="95">
        <v>1329020</v>
      </c>
      <c r="H15" s="95">
        <v>1113825</v>
      </c>
      <c r="I15" s="114"/>
      <c r="J15" s="114"/>
      <c r="K15" s="114"/>
      <c r="L15" s="114"/>
      <c r="M15" s="114"/>
      <c r="N15" s="114"/>
      <c r="O15" s="95">
        <f t="shared" si="1"/>
        <v>14683787</v>
      </c>
      <c r="P15" s="95">
        <f t="shared" si="0"/>
        <v>14558515</v>
      </c>
      <c r="Q15" s="95">
        <f t="shared" si="0"/>
        <v>14021474</v>
      </c>
    </row>
    <row r="16" spans="1:17" ht="12.75">
      <c r="A16" s="77" t="s">
        <v>154</v>
      </c>
      <c r="B16" s="78" t="s">
        <v>155</v>
      </c>
      <c r="C16" s="91">
        <f aca="true" t="shared" si="2" ref="C16:H16">SUM(C11:C15)</f>
        <v>48459862</v>
      </c>
      <c r="D16" s="91">
        <f t="shared" si="2"/>
        <v>58703455</v>
      </c>
      <c r="E16" s="91">
        <f t="shared" si="2"/>
        <v>55676140</v>
      </c>
      <c r="F16" s="91">
        <f t="shared" si="2"/>
        <v>6352000</v>
      </c>
      <c r="G16" s="91">
        <f t="shared" si="2"/>
        <v>6291020</v>
      </c>
      <c r="H16" s="91">
        <f t="shared" si="2"/>
        <v>5263445</v>
      </c>
      <c r="I16" s="91"/>
      <c r="J16" s="91"/>
      <c r="K16" s="91"/>
      <c r="L16" s="91"/>
      <c r="M16" s="91"/>
      <c r="N16" s="91"/>
      <c r="O16" s="95">
        <f t="shared" si="1"/>
        <v>54811862</v>
      </c>
      <c r="P16" s="95">
        <f t="shared" si="0"/>
        <v>64994475</v>
      </c>
      <c r="Q16" s="95">
        <f t="shared" si="0"/>
        <v>60939585</v>
      </c>
    </row>
    <row r="17" spans="1:17" ht="12.75">
      <c r="A17" s="71" t="s">
        <v>156</v>
      </c>
      <c r="B17" s="72" t="s">
        <v>157</v>
      </c>
      <c r="C17" s="73"/>
      <c r="D17" s="73">
        <v>779500</v>
      </c>
      <c r="E17" s="73"/>
      <c r="F17" s="90"/>
      <c r="G17" s="90"/>
      <c r="H17" s="90"/>
      <c r="I17" s="83"/>
      <c r="J17" s="83"/>
      <c r="K17" s="83"/>
      <c r="L17" s="83"/>
      <c r="M17" s="83"/>
      <c r="N17" s="83"/>
      <c r="O17" s="90">
        <f t="shared" si="1"/>
        <v>0</v>
      </c>
      <c r="P17" s="90">
        <f t="shared" si="0"/>
        <v>779500</v>
      </c>
      <c r="Q17" s="90">
        <f t="shared" si="0"/>
        <v>0</v>
      </c>
    </row>
    <row r="18" spans="1:17" ht="12.75">
      <c r="A18" s="71" t="s">
        <v>159</v>
      </c>
      <c r="B18" s="72" t="s">
        <v>160</v>
      </c>
      <c r="C18" s="73">
        <v>0</v>
      </c>
      <c r="D18" s="73">
        <v>0</v>
      </c>
      <c r="E18" s="73">
        <v>0</v>
      </c>
      <c r="F18" s="90"/>
      <c r="G18" s="90"/>
      <c r="H18" s="90"/>
      <c r="I18" s="83"/>
      <c r="J18" s="83"/>
      <c r="K18" s="83"/>
      <c r="L18" s="83"/>
      <c r="M18" s="83"/>
      <c r="N18" s="83"/>
      <c r="O18" s="90">
        <f t="shared" si="1"/>
        <v>0</v>
      </c>
      <c r="P18" s="90">
        <f t="shared" si="0"/>
        <v>0</v>
      </c>
      <c r="Q18" s="90">
        <f t="shared" si="0"/>
        <v>0</v>
      </c>
    </row>
    <row r="19" spans="1:17" ht="25.5">
      <c r="A19" s="71" t="s">
        <v>161</v>
      </c>
      <c r="B19" s="72" t="s">
        <v>162</v>
      </c>
      <c r="C19" s="73">
        <v>0</v>
      </c>
      <c r="D19" s="73">
        <v>0</v>
      </c>
      <c r="E19" s="73">
        <v>0</v>
      </c>
      <c r="F19" s="73">
        <v>0</v>
      </c>
      <c r="G19" s="90"/>
      <c r="H19" s="90"/>
      <c r="I19" s="83"/>
      <c r="J19" s="83"/>
      <c r="K19" s="83"/>
      <c r="L19" s="83"/>
      <c r="M19" s="83"/>
      <c r="N19" s="83"/>
      <c r="O19" s="90">
        <f t="shared" si="1"/>
        <v>0</v>
      </c>
      <c r="P19" s="90">
        <f t="shared" si="0"/>
        <v>0</v>
      </c>
      <c r="Q19" s="90">
        <f t="shared" si="0"/>
        <v>0</v>
      </c>
    </row>
    <row r="20" spans="1:17" ht="25.5">
      <c r="A20" s="71" t="s">
        <v>164</v>
      </c>
      <c r="B20" s="72" t="s">
        <v>165</v>
      </c>
      <c r="C20" s="73">
        <v>0</v>
      </c>
      <c r="D20" s="73">
        <v>0</v>
      </c>
      <c r="E20" s="73">
        <v>0</v>
      </c>
      <c r="F20" s="90"/>
      <c r="G20" s="90"/>
      <c r="H20" s="90"/>
      <c r="I20" s="83"/>
      <c r="J20" s="83"/>
      <c r="K20" s="83"/>
      <c r="L20" s="83"/>
      <c r="M20" s="83"/>
      <c r="N20" s="83"/>
      <c r="O20" s="90">
        <f t="shared" si="1"/>
        <v>0</v>
      </c>
      <c r="P20" s="90">
        <f t="shared" si="0"/>
        <v>0</v>
      </c>
      <c r="Q20" s="90">
        <f t="shared" si="0"/>
        <v>0</v>
      </c>
    </row>
    <row r="21" spans="1:17" ht="12.75">
      <c r="A21" s="71" t="s">
        <v>166</v>
      </c>
      <c r="B21" s="72" t="s">
        <v>167</v>
      </c>
      <c r="C21" s="73"/>
      <c r="D21" s="73">
        <v>0</v>
      </c>
      <c r="E21" s="73">
        <v>0</v>
      </c>
      <c r="F21" s="90"/>
      <c r="G21" s="90"/>
      <c r="H21" s="90"/>
      <c r="I21" s="83"/>
      <c r="J21" s="83"/>
      <c r="K21" s="83"/>
      <c r="L21" s="83"/>
      <c r="M21" s="83"/>
      <c r="N21" s="83"/>
      <c r="O21" s="90">
        <f t="shared" si="1"/>
        <v>0</v>
      </c>
      <c r="P21" s="90">
        <f t="shared" si="0"/>
        <v>0</v>
      </c>
      <c r="Q21" s="90">
        <f t="shared" si="0"/>
        <v>0</v>
      </c>
    </row>
    <row r="22" spans="1:17" ht="20.25" customHeight="1">
      <c r="A22" s="71" t="s">
        <v>169</v>
      </c>
      <c r="B22" s="72" t="s">
        <v>452</v>
      </c>
      <c r="C22" s="73">
        <v>14782000</v>
      </c>
      <c r="D22" s="73">
        <v>14002500</v>
      </c>
      <c r="E22" s="73">
        <v>9303998</v>
      </c>
      <c r="F22" s="90"/>
      <c r="G22" s="90"/>
      <c r="H22" s="90"/>
      <c r="I22" s="83"/>
      <c r="J22" s="83"/>
      <c r="K22" s="83"/>
      <c r="L22" s="83"/>
      <c r="M22" s="83"/>
      <c r="N22" s="83"/>
      <c r="O22" s="90">
        <f t="shared" si="1"/>
        <v>14782000</v>
      </c>
      <c r="P22" s="90">
        <f t="shared" si="0"/>
        <v>14002500</v>
      </c>
      <c r="Q22" s="90">
        <f t="shared" si="0"/>
        <v>9303998</v>
      </c>
    </row>
    <row r="23" spans="1:17" ht="16.5" customHeight="1">
      <c r="A23" s="77" t="s">
        <v>172</v>
      </c>
      <c r="B23" s="78" t="s">
        <v>173</v>
      </c>
      <c r="C23" s="91">
        <f aca="true" t="shared" si="3" ref="C23:H23">SUM(C17:C22)</f>
        <v>14782000</v>
      </c>
      <c r="D23" s="91">
        <f t="shared" si="3"/>
        <v>14782000</v>
      </c>
      <c r="E23" s="91">
        <f t="shared" si="3"/>
        <v>9303998</v>
      </c>
      <c r="F23" s="91">
        <f t="shared" si="3"/>
        <v>0</v>
      </c>
      <c r="G23" s="91">
        <f t="shared" si="3"/>
        <v>0</v>
      </c>
      <c r="H23" s="91">
        <f t="shared" si="3"/>
        <v>0</v>
      </c>
      <c r="I23" s="91"/>
      <c r="J23" s="91"/>
      <c r="K23" s="91"/>
      <c r="L23" s="91"/>
      <c r="M23" s="91"/>
      <c r="N23" s="91"/>
      <c r="O23" s="95">
        <f t="shared" si="1"/>
        <v>14782000</v>
      </c>
      <c r="P23" s="95">
        <f t="shared" si="0"/>
        <v>14782000</v>
      </c>
      <c r="Q23" s="95">
        <f t="shared" si="0"/>
        <v>9303998</v>
      </c>
    </row>
    <row r="24" spans="1:17" ht="12.75">
      <c r="A24" s="71" t="s">
        <v>174</v>
      </c>
      <c r="B24" s="72" t="s">
        <v>175</v>
      </c>
      <c r="C24" s="73">
        <v>0</v>
      </c>
      <c r="D24" s="73">
        <v>0</v>
      </c>
      <c r="E24" s="73">
        <v>0</v>
      </c>
      <c r="F24" s="90"/>
      <c r="G24" s="90"/>
      <c r="H24" s="90"/>
      <c r="I24" s="83"/>
      <c r="J24" s="83"/>
      <c r="K24" s="83"/>
      <c r="L24" s="83"/>
      <c r="M24" s="83"/>
      <c r="N24" s="83"/>
      <c r="O24" s="90">
        <f t="shared" si="1"/>
        <v>0</v>
      </c>
      <c r="P24" s="90">
        <f t="shared" si="0"/>
        <v>0</v>
      </c>
      <c r="Q24" s="90">
        <f t="shared" si="0"/>
        <v>0</v>
      </c>
    </row>
    <row r="25" spans="1:17" ht="12.75">
      <c r="A25" s="71" t="s">
        <v>176</v>
      </c>
      <c r="B25" s="72" t="s">
        <v>177</v>
      </c>
      <c r="C25" s="73">
        <v>0</v>
      </c>
      <c r="D25" s="73">
        <v>781149</v>
      </c>
      <c r="E25" s="73"/>
      <c r="F25" s="90"/>
      <c r="G25" s="90"/>
      <c r="H25" s="90"/>
      <c r="I25" s="83"/>
      <c r="J25" s="83"/>
      <c r="K25" s="83"/>
      <c r="L25" s="83"/>
      <c r="M25" s="83"/>
      <c r="N25" s="83"/>
      <c r="O25" s="90">
        <f t="shared" si="1"/>
        <v>0</v>
      </c>
      <c r="P25" s="90">
        <f t="shared" si="1"/>
        <v>781149</v>
      </c>
      <c r="Q25" s="90">
        <f t="shared" si="1"/>
        <v>0</v>
      </c>
    </row>
    <row r="26" spans="1:17" ht="25.5">
      <c r="A26" s="71" t="s">
        <v>178</v>
      </c>
      <c r="B26" s="72" t="s">
        <v>179</v>
      </c>
      <c r="C26" s="73">
        <v>0</v>
      </c>
      <c r="D26" s="73">
        <v>0</v>
      </c>
      <c r="E26" s="73">
        <v>0</v>
      </c>
      <c r="F26" s="90"/>
      <c r="G26" s="90"/>
      <c r="H26" s="90"/>
      <c r="I26" s="83"/>
      <c r="J26" s="83"/>
      <c r="K26" s="83"/>
      <c r="L26" s="83"/>
      <c r="M26" s="83"/>
      <c r="N26" s="83"/>
      <c r="O26" s="90">
        <f t="shared" si="1"/>
        <v>0</v>
      </c>
      <c r="P26" s="90">
        <f t="shared" si="1"/>
        <v>0</v>
      </c>
      <c r="Q26" s="90">
        <f t="shared" si="1"/>
        <v>0</v>
      </c>
    </row>
    <row r="27" spans="1:17" ht="25.5">
      <c r="A27" s="71" t="s">
        <v>180</v>
      </c>
      <c r="B27" s="72" t="s">
        <v>181</v>
      </c>
      <c r="C27" s="73">
        <v>0</v>
      </c>
      <c r="D27" s="73">
        <v>0</v>
      </c>
      <c r="E27" s="73">
        <v>0</v>
      </c>
      <c r="F27" s="90"/>
      <c r="G27" s="90"/>
      <c r="H27" s="90"/>
      <c r="I27" s="83"/>
      <c r="J27" s="83"/>
      <c r="K27" s="83"/>
      <c r="L27" s="83"/>
      <c r="M27" s="83"/>
      <c r="N27" s="83"/>
      <c r="O27" s="90">
        <f t="shared" si="1"/>
        <v>0</v>
      </c>
      <c r="P27" s="90">
        <f t="shared" si="1"/>
        <v>0</v>
      </c>
      <c r="Q27" s="90">
        <f t="shared" si="1"/>
        <v>0</v>
      </c>
    </row>
    <row r="28" spans="1:17" ht="25.5">
      <c r="A28" s="71" t="s">
        <v>183</v>
      </c>
      <c r="B28" s="72" t="s">
        <v>184</v>
      </c>
      <c r="C28" s="73">
        <v>0</v>
      </c>
      <c r="D28" s="73">
        <v>0</v>
      </c>
      <c r="E28" s="73">
        <v>0</v>
      </c>
      <c r="F28" s="90"/>
      <c r="G28" s="90"/>
      <c r="H28" s="90"/>
      <c r="I28" s="83"/>
      <c r="J28" s="83"/>
      <c r="K28" s="83"/>
      <c r="L28" s="83"/>
      <c r="M28" s="83"/>
      <c r="N28" s="83"/>
      <c r="O28" s="90">
        <f t="shared" si="1"/>
        <v>0</v>
      </c>
      <c r="P28" s="90">
        <f t="shared" si="1"/>
        <v>0</v>
      </c>
      <c r="Q28" s="90">
        <f t="shared" si="1"/>
        <v>0</v>
      </c>
    </row>
    <row r="29" spans="1:17" ht="25.5">
      <c r="A29" s="71" t="s">
        <v>186</v>
      </c>
      <c r="B29" s="72" t="s">
        <v>187</v>
      </c>
      <c r="C29" s="73">
        <v>8297860</v>
      </c>
      <c r="D29" s="73">
        <v>10713680</v>
      </c>
      <c r="E29" s="73">
        <v>10713680</v>
      </c>
      <c r="F29" s="90"/>
      <c r="G29" s="90"/>
      <c r="H29" s="90"/>
      <c r="I29" s="83"/>
      <c r="J29" s="83"/>
      <c r="K29" s="83"/>
      <c r="L29" s="83"/>
      <c r="M29" s="83"/>
      <c r="N29" s="83"/>
      <c r="O29" s="90">
        <f t="shared" si="1"/>
        <v>8297860</v>
      </c>
      <c r="P29" s="90">
        <f t="shared" si="1"/>
        <v>10713680</v>
      </c>
      <c r="Q29" s="90">
        <f t="shared" si="1"/>
        <v>10713680</v>
      </c>
    </row>
    <row r="30" spans="1:17" ht="25.5">
      <c r="A30" s="71" t="s">
        <v>188</v>
      </c>
      <c r="B30" s="72" t="s">
        <v>189</v>
      </c>
      <c r="C30" s="73">
        <v>0</v>
      </c>
      <c r="D30" s="73">
        <v>0</v>
      </c>
      <c r="E30" s="73">
        <v>0</v>
      </c>
      <c r="F30" s="90"/>
      <c r="G30" s="90"/>
      <c r="H30" s="90"/>
      <c r="I30" s="83"/>
      <c r="J30" s="83"/>
      <c r="K30" s="83"/>
      <c r="L30" s="83"/>
      <c r="M30" s="83"/>
      <c r="N30" s="83"/>
      <c r="O30" s="90">
        <f t="shared" si="1"/>
        <v>0</v>
      </c>
      <c r="P30" s="90">
        <f t="shared" si="1"/>
        <v>0</v>
      </c>
      <c r="Q30" s="90">
        <f t="shared" si="1"/>
        <v>0</v>
      </c>
    </row>
    <row r="31" spans="1:17" ht="25.5">
      <c r="A31" s="71" t="s">
        <v>191</v>
      </c>
      <c r="B31" s="72" t="s">
        <v>192</v>
      </c>
      <c r="C31" s="73">
        <v>0</v>
      </c>
      <c r="D31" s="73">
        <v>0</v>
      </c>
      <c r="E31" s="73">
        <v>0</v>
      </c>
      <c r="F31" s="90"/>
      <c r="G31" s="90"/>
      <c r="H31" s="90"/>
      <c r="I31" s="83"/>
      <c r="J31" s="83"/>
      <c r="K31" s="83"/>
      <c r="L31" s="83"/>
      <c r="M31" s="83"/>
      <c r="N31" s="83"/>
      <c r="O31" s="90">
        <f t="shared" si="1"/>
        <v>0</v>
      </c>
      <c r="P31" s="90">
        <f t="shared" si="1"/>
        <v>0</v>
      </c>
      <c r="Q31" s="90">
        <f t="shared" si="1"/>
        <v>0</v>
      </c>
    </row>
    <row r="32" spans="1:17" ht="12.75">
      <c r="A32" s="71" t="s">
        <v>193</v>
      </c>
      <c r="B32" s="72" t="s">
        <v>194</v>
      </c>
      <c r="C32" s="73">
        <v>0</v>
      </c>
      <c r="D32" s="73">
        <v>0</v>
      </c>
      <c r="E32" s="73">
        <v>0</v>
      </c>
      <c r="F32" s="90"/>
      <c r="G32" s="90"/>
      <c r="H32" s="90"/>
      <c r="I32" s="83"/>
      <c r="J32" s="83"/>
      <c r="K32" s="83"/>
      <c r="L32" s="83"/>
      <c r="M32" s="83"/>
      <c r="N32" s="83"/>
      <c r="O32" s="90">
        <f t="shared" si="1"/>
        <v>0</v>
      </c>
      <c r="P32" s="90">
        <f t="shared" si="1"/>
        <v>0</v>
      </c>
      <c r="Q32" s="90">
        <f t="shared" si="1"/>
        <v>0</v>
      </c>
    </row>
    <row r="33" spans="1:17" ht="12.75">
      <c r="A33" s="71" t="s">
        <v>195</v>
      </c>
      <c r="B33" s="72" t="s">
        <v>196</v>
      </c>
      <c r="C33" s="73">
        <v>0</v>
      </c>
      <c r="D33" s="73">
        <v>0</v>
      </c>
      <c r="E33" s="73">
        <v>0</v>
      </c>
      <c r="F33" s="90"/>
      <c r="G33" s="90"/>
      <c r="H33" s="90"/>
      <c r="I33" s="83"/>
      <c r="J33" s="83"/>
      <c r="K33" s="83"/>
      <c r="L33" s="83"/>
      <c r="M33" s="83"/>
      <c r="N33" s="83"/>
      <c r="O33" s="90">
        <f t="shared" si="1"/>
        <v>0</v>
      </c>
      <c r="P33" s="90">
        <f t="shared" si="1"/>
        <v>0</v>
      </c>
      <c r="Q33" s="90">
        <f t="shared" si="1"/>
        <v>0</v>
      </c>
    </row>
    <row r="34" spans="1:17" ht="25.5">
      <c r="A34" s="71" t="s">
        <v>197</v>
      </c>
      <c r="B34" s="72" t="s">
        <v>198</v>
      </c>
      <c r="C34" s="73">
        <v>800000</v>
      </c>
      <c r="D34" s="73">
        <v>584180</v>
      </c>
      <c r="E34" s="73">
        <v>145000</v>
      </c>
      <c r="F34" s="90"/>
      <c r="G34" s="90"/>
      <c r="H34" s="90"/>
      <c r="I34" s="83"/>
      <c r="J34" s="83"/>
      <c r="K34" s="83"/>
      <c r="L34" s="83"/>
      <c r="M34" s="83"/>
      <c r="N34" s="83"/>
      <c r="O34" s="90">
        <f t="shared" si="1"/>
        <v>800000</v>
      </c>
      <c r="P34" s="90">
        <f t="shared" si="1"/>
        <v>584180</v>
      </c>
      <c r="Q34" s="90">
        <f t="shared" si="1"/>
        <v>145000</v>
      </c>
    </row>
    <row r="35" spans="1:17" ht="12.75">
      <c r="A35" s="71" t="s">
        <v>201</v>
      </c>
      <c r="B35" s="72" t="s">
        <v>202</v>
      </c>
      <c r="C35" s="73">
        <v>1000000</v>
      </c>
      <c r="D35" s="73">
        <v>0</v>
      </c>
      <c r="E35" s="73">
        <v>0</v>
      </c>
      <c r="F35" s="90"/>
      <c r="G35" s="90"/>
      <c r="H35" s="90"/>
      <c r="I35" s="83"/>
      <c r="J35" s="83"/>
      <c r="K35" s="83"/>
      <c r="L35" s="83"/>
      <c r="M35" s="83"/>
      <c r="N35" s="83"/>
      <c r="O35" s="90">
        <f t="shared" si="1"/>
        <v>1000000</v>
      </c>
      <c r="P35" s="90">
        <f t="shared" si="1"/>
        <v>0</v>
      </c>
      <c r="Q35" s="90">
        <f t="shared" si="1"/>
        <v>0</v>
      </c>
    </row>
    <row r="36" spans="1:17" ht="25.5">
      <c r="A36" s="77" t="s">
        <v>203</v>
      </c>
      <c r="B36" s="78" t="s">
        <v>204</v>
      </c>
      <c r="C36" s="91">
        <f aca="true" t="shared" si="4" ref="C36:H36">SUM(C24:C35)</f>
        <v>10097860</v>
      </c>
      <c r="D36" s="91">
        <f t="shared" si="4"/>
        <v>12079009</v>
      </c>
      <c r="E36" s="91">
        <f t="shared" si="4"/>
        <v>10858680</v>
      </c>
      <c r="F36" s="91">
        <f t="shared" si="4"/>
        <v>0</v>
      </c>
      <c r="G36" s="91">
        <f t="shared" si="4"/>
        <v>0</v>
      </c>
      <c r="H36" s="91">
        <f t="shared" si="4"/>
        <v>0</v>
      </c>
      <c r="I36" s="91"/>
      <c r="J36" s="91"/>
      <c r="K36" s="91"/>
      <c r="L36" s="91"/>
      <c r="M36" s="91"/>
      <c r="N36" s="91"/>
      <c r="O36" s="95">
        <f t="shared" si="1"/>
        <v>10097860</v>
      </c>
      <c r="P36" s="95">
        <f t="shared" si="1"/>
        <v>12079009</v>
      </c>
      <c r="Q36" s="95">
        <f t="shared" si="1"/>
        <v>10858680</v>
      </c>
    </row>
    <row r="37" spans="1:17" ht="12.75">
      <c r="A37" s="71" t="s">
        <v>205</v>
      </c>
      <c r="B37" s="72" t="s">
        <v>206</v>
      </c>
      <c r="C37" s="73"/>
      <c r="D37" s="73"/>
      <c r="E37" s="73"/>
      <c r="F37" s="90"/>
      <c r="G37" s="90"/>
      <c r="H37" s="90"/>
      <c r="I37" s="83"/>
      <c r="J37" s="83"/>
      <c r="K37" s="83"/>
      <c r="L37" s="83"/>
      <c r="M37" s="83"/>
      <c r="N37" s="83"/>
      <c r="O37" s="90">
        <f t="shared" si="1"/>
        <v>0</v>
      </c>
      <c r="P37" s="90">
        <f t="shared" si="1"/>
        <v>0</v>
      </c>
      <c r="Q37" s="90">
        <f t="shared" si="1"/>
        <v>0</v>
      </c>
    </row>
    <row r="38" spans="1:17" ht="12.75">
      <c r="A38" s="71" t="s">
        <v>207</v>
      </c>
      <c r="B38" s="72" t="s">
        <v>208</v>
      </c>
      <c r="C38" s="73"/>
      <c r="D38" s="73">
        <v>1000</v>
      </c>
      <c r="E38" s="73">
        <v>1000</v>
      </c>
      <c r="F38" s="90"/>
      <c r="G38" s="90"/>
      <c r="H38" s="90"/>
      <c r="I38" s="83"/>
      <c r="J38" s="83"/>
      <c r="K38" s="83"/>
      <c r="L38" s="83"/>
      <c r="M38" s="83"/>
      <c r="N38" s="83"/>
      <c r="O38" s="90">
        <f t="shared" si="1"/>
        <v>0</v>
      </c>
      <c r="P38" s="90">
        <f t="shared" si="1"/>
        <v>1000</v>
      </c>
      <c r="Q38" s="90">
        <f t="shared" si="1"/>
        <v>1000</v>
      </c>
    </row>
    <row r="39" spans="1:17" ht="12.75">
      <c r="A39" s="71" t="s">
        <v>209</v>
      </c>
      <c r="B39" s="72" t="s">
        <v>210</v>
      </c>
      <c r="C39" s="73"/>
      <c r="D39" s="73"/>
      <c r="E39" s="73"/>
      <c r="F39" s="90"/>
      <c r="G39" s="90"/>
      <c r="H39" s="90"/>
      <c r="I39" s="83"/>
      <c r="J39" s="83"/>
      <c r="K39" s="83"/>
      <c r="L39" s="83"/>
      <c r="M39" s="83"/>
      <c r="N39" s="83"/>
      <c r="O39" s="90">
        <f t="shared" si="1"/>
        <v>0</v>
      </c>
      <c r="P39" s="90">
        <f t="shared" si="1"/>
        <v>0</v>
      </c>
      <c r="Q39" s="90">
        <f t="shared" si="1"/>
        <v>0</v>
      </c>
    </row>
    <row r="40" spans="1:17" ht="12.75">
      <c r="A40" s="71" t="s">
        <v>211</v>
      </c>
      <c r="B40" s="72" t="s">
        <v>212</v>
      </c>
      <c r="C40" s="73">
        <v>6458000</v>
      </c>
      <c r="D40" s="73">
        <v>6457000</v>
      </c>
      <c r="E40" s="73">
        <v>4432153</v>
      </c>
      <c r="F40" s="90"/>
      <c r="G40" s="90">
        <v>48016</v>
      </c>
      <c r="H40" s="90">
        <v>48016</v>
      </c>
      <c r="I40" s="83"/>
      <c r="J40" s="83"/>
      <c r="K40" s="83"/>
      <c r="L40" s="83"/>
      <c r="M40" s="83"/>
      <c r="N40" s="83"/>
      <c r="O40" s="90">
        <f t="shared" si="1"/>
        <v>6458000</v>
      </c>
      <c r="P40" s="90">
        <f t="shared" si="1"/>
        <v>6505016</v>
      </c>
      <c r="Q40" s="90">
        <f t="shared" si="1"/>
        <v>4480169</v>
      </c>
    </row>
    <row r="41" spans="1:17" ht="12.75">
      <c r="A41" s="71" t="s">
        <v>213</v>
      </c>
      <c r="B41" s="72" t="s">
        <v>214</v>
      </c>
      <c r="C41" s="73"/>
      <c r="D41" s="73"/>
      <c r="E41" s="73"/>
      <c r="F41" s="90"/>
      <c r="G41" s="90"/>
      <c r="H41" s="90"/>
      <c r="I41" s="83"/>
      <c r="J41" s="83"/>
      <c r="K41" s="83"/>
      <c r="L41" s="83"/>
      <c r="M41" s="83"/>
      <c r="N41" s="83"/>
      <c r="O41" s="90">
        <f t="shared" si="1"/>
        <v>0</v>
      </c>
      <c r="P41" s="90">
        <f t="shared" si="1"/>
        <v>0</v>
      </c>
      <c r="Q41" s="90">
        <f t="shared" si="1"/>
        <v>0</v>
      </c>
    </row>
    <row r="42" spans="1:17" ht="12.75">
      <c r="A42" s="71" t="s">
        <v>215</v>
      </c>
      <c r="B42" s="72" t="s">
        <v>216</v>
      </c>
      <c r="C42" s="73">
        <v>0</v>
      </c>
      <c r="D42" s="73">
        <v>0</v>
      </c>
      <c r="E42" s="73">
        <v>0</v>
      </c>
      <c r="F42" s="90"/>
      <c r="G42" s="90"/>
      <c r="H42" s="90"/>
      <c r="I42" s="83"/>
      <c r="J42" s="83"/>
      <c r="K42" s="83"/>
      <c r="L42" s="83"/>
      <c r="M42" s="83"/>
      <c r="N42" s="83"/>
      <c r="O42" s="90">
        <f t="shared" si="1"/>
        <v>0</v>
      </c>
      <c r="P42" s="90">
        <f t="shared" si="1"/>
        <v>0</v>
      </c>
      <c r="Q42" s="90">
        <f t="shared" si="1"/>
        <v>0</v>
      </c>
    </row>
    <row r="43" spans="1:17" ht="12.75">
      <c r="A43" s="71" t="s">
        <v>217</v>
      </c>
      <c r="B43" s="72" t="s">
        <v>218</v>
      </c>
      <c r="C43" s="73">
        <v>1743659</v>
      </c>
      <c r="D43" s="73">
        <v>1743659</v>
      </c>
      <c r="E43" s="73">
        <v>1196687</v>
      </c>
      <c r="F43" s="90"/>
      <c r="G43" s="90">
        <v>12964</v>
      </c>
      <c r="H43" s="90">
        <v>12964</v>
      </c>
      <c r="I43" s="83"/>
      <c r="J43" s="83"/>
      <c r="K43" s="83"/>
      <c r="L43" s="83"/>
      <c r="M43" s="83"/>
      <c r="N43" s="83"/>
      <c r="O43" s="90">
        <f t="shared" si="1"/>
        <v>1743659</v>
      </c>
      <c r="P43" s="90">
        <f t="shared" si="1"/>
        <v>1756623</v>
      </c>
      <c r="Q43" s="90">
        <f t="shared" si="1"/>
        <v>1209651</v>
      </c>
    </row>
    <row r="44" spans="1:17" ht="12.75">
      <c r="A44" s="77" t="s">
        <v>219</v>
      </c>
      <c r="B44" s="78" t="s">
        <v>220</v>
      </c>
      <c r="C44" s="91">
        <f aca="true" t="shared" si="5" ref="C44:H44">SUM(C37:C43)</f>
        <v>8201659</v>
      </c>
      <c r="D44" s="91">
        <f t="shared" si="5"/>
        <v>8201659</v>
      </c>
      <c r="E44" s="91">
        <f t="shared" si="5"/>
        <v>5629840</v>
      </c>
      <c r="F44" s="91">
        <f t="shared" si="5"/>
        <v>0</v>
      </c>
      <c r="G44" s="91">
        <f t="shared" si="5"/>
        <v>60980</v>
      </c>
      <c r="H44" s="91">
        <f t="shared" si="5"/>
        <v>60980</v>
      </c>
      <c r="I44" s="91"/>
      <c r="J44" s="91"/>
      <c r="K44" s="91"/>
      <c r="L44" s="91"/>
      <c r="M44" s="91"/>
      <c r="N44" s="91"/>
      <c r="O44" s="95">
        <f t="shared" si="1"/>
        <v>8201659</v>
      </c>
      <c r="P44" s="95">
        <f t="shared" si="1"/>
        <v>8262639</v>
      </c>
      <c r="Q44" s="95">
        <f t="shared" si="1"/>
        <v>5690820</v>
      </c>
    </row>
    <row r="45" spans="1:17" ht="12.75">
      <c r="A45" s="71" t="s">
        <v>221</v>
      </c>
      <c r="B45" s="72" t="s">
        <v>222</v>
      </c>
      <c r="C45" s="73">
        <v>76027138</v>
      </c>
      <c r="D45" s="73">
        <v>96428998</v>
      </c>
      <c r="E45" s="73">
        <v>45498939</v>
      </c>
      <c r="F45" s="90"/>
      <c r="G45" s="90"/>
      <c r="H45" s="90"/>
      <c r="I45" s="83"/>
      <c r="J45" s="83"/>
      <c r="K45" s="83"/>
      <c r="L45" s="83"/>
      <c r="M45" s="83"/>
      <c r="N45" s="83"/>
      <c r="O45" s="90">
        <f t="shared" si="1"/>
        <v>76027138</v>
      </c>
      <c r="P45" s="90">
        <f t="shared" si="1"/>
        <v>96428998</v>
      </c>
      <c r="Q45" s="90">
        <f t="shared" si="1"/>
        <v>45498939</v>
      </c>
    </row>
    <row r="46" spans="1:17" ht="12.75">
      <c r="A46" s="71" t="s">
        <v>223</v>
      </c>
      <c r="B46" s="72" t="s">
        <v>224</v>
      </c>
      <c r="C46" s="73">
        <v>0</v>
      </c>
      <c r="D46" s="73">
        <v>0</v>
      </c>
      <c r="E46" s="73">
        <v>0</v>
      </c>
      <c r="F46" s="90"/>
      <c r="G46" s="90"/>
      <c r="H46" s="90"/>
      <c r="I46" s="83"/>
      <c r="J46" s="83"/>
      <c r="K46" s="83"/>
      <c r="L46" s="83"/>
      <c r="M46" s="83"/>
      <c r="N46" s="83"/>
      <c r="O46" s="90">
        <f t="shared" si="1"/>
        <v>0</v>
      </c>
      <c r="P46" s="90">
        <f t="shared" si="1"/>
        <v>0</v>
      </c>
      <c r="Q46" s="90">
        <f t="shared" si="1"/>
        <v>0</v>
      </c>
    </row>
    <row r="47" spans="1:17" ht="12.75">
      <c r="A47" s="71" t="s">
        <v>225</v>
      </c>
      <c r="B47" s="72" t="s">
        <v>226</v>
      </c>
      <c r="C47" s="73">
        <v>0</v>
      </c>
      <c r="D47" s="73">
        <v>2000000</v>
      </c>
      <c r="E47" s="73">
        <v>1067426</v>
      </c>
      <c r="F47" s="90"/>
      <c r="G47" s="90"/>
      <c r="H47" s="90"/>
      <c r="I47" s="83"/>
      <c r="J47" s="83"/>
      <c r="K47" s="83"/>
      <c r="L47" s="83"/>
      <c r="M47" s="83"/>
      <c r="N47" s="83"/>
      <c r="O47" s="90">
        <f t="shared" si="1"/>
        <v>0</v>
      </c>
      <c r="P47" s="90">
        <f t="shared" si="1"/>
        <v>2000000</v>
      </c>
      <c r="Q47" s="90">
        <f t="shared" si="1"/>
        <v>1067426</v>
      </c>
    </row>
    <row r="48" spans="1:17" ht="12.75">
      <c r="A48" s="71" t="s">
        <v>227</v>
      </c>
      <c r="B48" s="72" t="s">
        <v>228</v>
      </c>
      <c r="C48" s="73">
        <v>20527378</v>
      </c>
      <c r="D48" s="73">
        <v>26575880</v>
      </c>
      <c r="E48" s="73">
        <v>12002405</v>
      </c>
      <c r="F48" s="90"/>
      <c r="G48" s="90"/>
      <c r="H48" s="90"/>
      <c r="I48" s="83"/>
      <c r="J48" s="83"/>
      <c r="K48" s="83"/>
      <c r="L48" s="83"/>
      <c r="M48" s="83"/>
      <c r="N48" s="83"/>
      <c r="O48" s="90">
        <f t="shared" si="1"/>
        <v>20527378</v>
      </c>
      <c r="P48" s="90">
        <f t="shared" si="1"/>
        <v>26575880</v>
      </c>
      <c r="Q48" s="90">
        <f t="shared" si="1"/>
        <v>12002405</v>
      </c>
    </row>
    <row r="49" spans="1:17" ht="12.75">
      <c r="A49" s="77" t="s">
        <v>229</v>
      </c>
      <c r="B49" s="78" t="s">
        <v>230</v>
      </c>
      <c r="C49" s="91">
        <f aca="true" t="shared" si="6" ref="C49:H49">SUM(C45:C48)</f>
        <v>96554516</v>
      </c>
      <c r="D49" s="91">
        <f t="shared" si="6"/>
        <v>125004878</v>
      </c>
      <c r="E49" s="91">
        <f t="shared" si="6"/>
        <v>58568770</v>
      </c>
      <c r="F49" s="91">
        <f t="shared" si="6"/>
        <v>0</v>
      </c>
      <c r="G49" s="91">
        <f t="shared" si="6"/>
        <v>0</v>
      </c>
      <c r="H49" s="91">
        <f t="shared" si="6"/>
        <v>0</v>
      </c>
      <c r="I49" s="91"/>
      <c r="J49" s="91"/>
      <c r="K49" s="91"/>
      <c r="L49" s="91"/>
      <c r="M49" s="91"/>
      <c r="N49" s="91"/>
      <c r="O49" s="95">
        <f t="shared" si="1"/>
        <v>96554516</v>
      </c>
      <c r="P49" s="95">
        <f t="shared" si="1"/>
        <v>125004878</v>
      </c>
      <c r="Q49" s="95">
        <f t="shared" si="1"/>
        <v>58568770</v>
      </c>
    </row>
    <row r="50" spans="1:17" ht="25.5">
      <c r="A50" s="71" t="s">
        <v>231</v>
      </c>
      <c r="B50" s="72" t="s">
        <v>232</v>
      </c>
      <c r="C50" s="73">
        <v>0</v>
      </c>
      <c r="D50" s="73">
        <v>0</v>
      </c>
      <c r="E50" s="73">
        <v>0</v>
      </c>
      <c r="F50" s="90"/>
      <c r="G50" s="90"/>
      <c r="H50" s="90"/>
      <c r="I50" s="83"/>
      <c r="J50" s="83"/>
      <c r="K50" s="83"/>
      <c r="L50" s="83"/>
      <c r="M50" s="83"/>
      <c r="N50" s="83"/>
      <c r="O50" s="90">
        <f t="shared" si="1"/>
        <v>0</v>
      </c>
      <c r="P50" s="90">
        <f t="shared" si="1"/>
        <v>0</v>
      </c>
      <c r="Q50" s="90">
        <f t="shared" si="1"/>
        <v>0</v>
      </c>
    </row>
    <row r="51" spans="1:17" ht="25.5">
      <c r="A51" s="71" t="s">
        <v>233</v>
      </c>
      <c r="B51" s="72" t="s">
        <v>234</v>
      </c>
      <c r="C51" s="73">
        <v>0</v>
      </c>
      <c r="D51" s="73">
        <v>0</v>
      </c>
      <c r="E51" s="73">
        <v>0</v>
      </c>
      <c r="F51" s="90"/>
      <c r="G51" s="90"/>
      <c r="H51" s="90"/>
      <c r="I51" s="83"/>
      <c r="J51" s="83"/>
      <c r="K51" s="83"/>
      <c r="L51" s="83"/>
      <c r="M51" s="83"/>
      <c r="N51" s="83"/>
      <c r="O51" s="90">
        <f t="shared" si="1"/>
        <v>0</v>
      </c>
      <c r="P51" s="90">
        <f t="shared" si="1"/>
        <v>0</v>
      </c>
      <c r="Q51" s="90">
        <f t="shared" si="1"/>
        <v>0</v>
      </c>
    </row>
    <row r="52" spans="1:17" ht="25.5">
      <c r="A52" s="71" t="s">
        <v>242</v>
      </c>
      <c r="B52" s="72" t="s">
        <v>243</v>
      </c>
      <c r="C52" s="73">
        <v>0</v>
      </c>
      <c r="D52" s="73">
        <v>0</v>
      </c>
      <c r="E52" s="73">
        <v>0</v>
      </c>
      <c r="F52" s="90"/>
      <c r="G52" s="90"/>
      <c r="H52" s="90"/>
      <c r="I52" s="83"/>
      <c r="J52" s="83"/>
      <c r="K52" s="83"/>
      <c r="L52" s="83"/>
      <c r="M52" s="83"/>
      <c r="N52" s="83"/>
      <c r="O52" s="90">
        <f t="shared" si="1"/>
        <v>0</v>
      </c>
      <c r="P52" s="90">
        <f t="shared" si="1"/>
        <v>0</v>
      </c>
      <c r="Q52" s="90">
        <f t="shared" si="1"/>
        <v>0</v>
      </c>
    </row>
    <row r="53" spans="1:17" ht="25.5">
      <c r="A53" s="71" t="s">
        <v>245</v>
      </c>
      <c r="B53" s="72" t="s">
        <v>246</v>
      </c>
      <c r="C53" s="73">
        <v>0</v>
      </c>
      <c r="D53" s="73">
        <v>0</v>
      </c>
      <c r="E53" s="73">
        <v>0</v>
      </c>
      <c r="F53" s="90"/>
      <c r="G53" s="90"/>
      <c r="H53" s="90"/>
      <c r="I53" s="83"/>
      <c r="J53" s="83"/>
      <c r="K53" s="83"/>
      <c r="L53" s="83"/>
      <c r="M53" s="83"/>
      <c r="N53" s="83"/>
      <c r="O53" s="90">
        <f t="shared" si="1"/>
        <v>0</v>
      </c>
      <c r="P53" s="90">
        <f t="shared" si="1"/>
        <v>0</v>
      </c>
      <c r="Q53" s="90">
        <f t="shared" si="1"/>
        <v>0</v>
      </c>
    </row>
    <row r="54" spans="1:17" ht="25.5">
      <c r="A54" s="71" t="s">
        <v>248</v>
      </c>
      <c r="B54" s="72" t="s">
        <v>249</v>
      </c>
      <c r="C54" s="73">
        <v>0</v>
      </c>
      <c r="D54" s="73">
        <v>0</v>
      </c>
      <c r="E54" s="73">
        <v>0</v>
      </c>
      <c r="F54" s="90"/>
      <c r="G54" s="90"/>
      <c r="H54" s="90"/>
      <c r="I54" s="83"/>
      <c r="J54" s="83"/>
      <c r="K54" s="83"/>
      <c r="L54" s="83"/>
      <c r="M54" s="83"/>
      <c r="N54" s="83"/>
      <c r="O54" s="90">
        <f t="shared" si="1"/>
        <v>0</v>
      </c>
      <c r="P54" s="90">
        <f t="shared" si="1"/>
        <v>0</v>
      </c>
      <c r="Q54" s="90">
        <f t="shared" si="1"/>
        <v>0</v>
      </c>
    </row>
    <row r="55" spans="1:17" ht="12.75">
      <c r="A55" s="71" t="s">
        <v>251</v>
      </c>
      <c r="B55" s="72" t="s">
        <v>252</v>
      </c>
      <c r="C55" s="73">
        <v>0</v>
      </c>
      <c r="D55" s="73">
        <v>0</v>
      </c>
      <c r="E55" s="73">
        <v>0</v>
      </c>
      <c r="F55" s="90"/>
      <c r="G55" s="90"/>
      <c r="H55" s="90"/>
      <c r="I55" s="83"/>
      <c r="J55" s="83"/>
      <c r="K55" s="83"/>
      <c r="L55" s="83"/>
      <c r="M55" s="83"/>
      <c r="N55" s="83"/>
      <c r="O55" s="90">
        <f t="shared" si="1"/>
        <v>0</v>
      </c>
      <c r="P55" s="90">
        <f t="shared" si="1"/>
        <v>0</v>
      </c>
      <c r="Q55" s="90">
        <f t="shared" si="1"/>
        <v>0</v>
      </c>
    </row>
    <row r="56" spans="1:17" ht="25.5">
      <c r="A56" s="71" t="s">
        <v>253</v>
      </c>
      <c r="B56" s="72" t="s">
        <v>254</v>
      </c>
      <c r="C56" s="73">
        <v>0</v>
      </c>
      <c r="D56" s="73">
        <v>0</v>
      </c>
      <c r="E56" s="73">
        <v>0</v>
      </c>
      <c r="F56" s="90"/>
      <c r="G56" s="90"/>
      <c r="H56" s="90"/>
      <c r="I56" s="83"/>
      <c r="J56" s="83"/>
      <c r="K56" s="83"/>
      <c r="L56" s="83"/>
      <c r="M56" s="83"/>
      <c r="N56" s="83"/>
      <c r="O56" s="90">
        <f t="shared" si="1"/>
        <v>0</v>
      </c>
      <c r="P56" s="90">
        <f t="shared" si="1"/>
        <v>0</v>
      </c>
      <c r="Q56" s="90">
        <f t="shared" si="1"/>
        <v>0</v>
      </c>
    </row>
    <row r="57" spans="1:17" ht="25.5">
      <c r="A57" s="77" t="s">
        <v>255</v>
      </c>
      <c r="B57" s="78" t="s">
        <v>256</v>
      </c>
      <c r="C57" s="91">
        <f aca="true" t="shared" si="7" ref="C57:H57">SUM(C50:C56)</f>
        <v>0</v>
      </c>
      <c r="D57" s="91">
        <f t="shared" si="7"/>
        <v>0</v>
      </c>
      <c r="E57" s="91">
        <f t="shared" si="7"/>
        <v>0</v>
      </c>
      <c r="F57" s="91">
        <f t="shared" si="7"/>
        <v>0</v>
      </c>
      <c r="G57" s="91">
        <f t="shared" si="7"/>
        <v>0</v>
      </c>
      <c r="H57" s="91">
        <f t="shared" si="7"/>
        <v>0</v>
      </c>
      <c r="I57" s="91"/>
      <c r="J57" s="91"/>
      <c r="K57" s="91"/>
      <c r="L57" s="91"/>
      <c r="M57" s="91"/>
      <c r="N57" s="91"/>
      <c r="O57" s="90">
        <f t="shared" si="1"/>
        <v>0</v>
      </c>
      <c r="P57" s="90">
        <f t="shared" si="1"/>
        <v>0</v>
      </c>
      <c r="Q57" s="90">
        <f t="shared" si="1"/>
        <v>0</v>
      </c>
    </row>
    <row r="58" spans="1:17" ht="12.75">
      <c r="A58" s="77" t="s">
        <v>257</v>
      </c>
      <c r="B58" s="78" t="s">
        <v>258</v>
      </c>
      <c r="C58" s="91">
        <f aca="true" t="shared" si="8" ref="C58:H58">SUM(C9+C10+C16+C23+C36+C44+C49+C57)</f>
        <v>268766049</v>
      </c>
      <c r="D58" s="91">
        <f t="shared" si="8"/>
        <v>309441153</v>
      </c>
      <c r="E58" s="91">
        <f t="shared" si="8"/>
        <v>228275163</v>
      </c>
      <c r="F58" s="91">
        <f t="shared" si="8"/>
        <v>28953200</v>
      </c>
      <c r="G58" s="91">
        <f t="shared" si="8"/>
        <v>28953200</v>
      </c>
      <c r="H58" s="91">
        <f t="shared" si="8"/>
        <v>26782272</v>
      </c>
      <c r="I58" s="91"/>
      <c r="J58" s="91"/>
      <c r="K58" s="91"/>
      <c r="L58" s="91"/>
      <c r="M58" s="91"/>
      <c r="N58" s="91"/>
      <c r="O58" s="95">
        <f t="shared" si="1"/>
        <v>297719249</v>
      </c>
      <c r="P58" s="95">
        <f t="shared" si="1"/>
        <v>338394353</v>
      </c>
      <c r="Q58" s="95">
        <f t="shared" si="1"/>
        <v>255057435</v>
      </c>
    </row>
    <row r="59" spans="1:17" ht="12.75">
      <c r="A59" s="71" t="s">
        <v>100</v>
      </c>
      <c r="B59" s="72" t="s">
        <v>25</v>
      </c>
      <c r="C59" s="83"/>
      <c r="D59" s="83"/>
      <c r="E59" s="83"/>
      <c r="F59" s="90"/>
      <c r="G59" s="90"/>
      <c r="H59" s="90"/>
      <c r="I59" s="83"/>
      <c r="J59" s="83"/>
      <c r="K59" s="83"/>
      <c r="L59" s="83"/>
      <c r="M59" s="83"/>
      <c r="N59" s="83"/>
      <c r="O59" s="90">
        <f t="shared" si="1"/>
        <v>0</v>
      </c>
      <c r="P59" s="90">
        <f t="shared" si="1"/>
        <v>0</v>
      </c>
      <c r="Q59" s="90">
        <f t="shared" si="1"/>
        <v>0</v>
      </c>
    </row>
    <row r="60" spans="1:17" ht="25.5">
      <c r="A60" s="71" t="s">
        <v>103</v>
      </c>
      <c r="B60" s="72" t="s">
        <v>26</v>
      </c>
      <c r="C60" s="90">
        <v>8400000</v>
      </c>
      <c r="D60" s="90">
        <v>8400000</v>
      </c>
      <c r="E60" s="90">
        <v>0</v>
      </c>
      <c r="F60" s="90"/>
      <c r="G60" s="90"/>
      <c r="H60" s="90"/>
      <c r="I60" s="83"/>
      <c r="J60" s="83"/>
      <c r="K60" s="83"/>
      <c r="L60" s="83"/>
      <c r="M60" s="83"/>
      <c r="N60" s="83"/>
      <c r="O60" s="90">
        <f t="shared" si="1"/>
        <v>8400000</v>
      </c>
      <c r="P60" s="90">
        <f t="shared" si="1"/>
        <v>8400000</v>
      </c>
      <c r="Q60" s="90">
        <f t="shared" si="1"/>
        <v>0</v>
      </c>
    </row>
    <row r="61" spans="1:17" ht="12.75">
      <c r="A61" s="71" t="s">
        <v>110</v>
      </c>
      <c r="B61" s="72" t="s">
        <v>27</v>
      </c>
      <c r="C61" s="90">
        <v>1874000</v>
      </c>
      <c r="D61" s="90">
        <v>1874000</v>
      </c>
      <c r="E61" s="90">
        <v>1873667</v>
      </c>
      <c r="F61" s="90"/>
      <c r="G61" s="90"/>
      <c r="H61" s="90"/>
      <c r="I61" s="83"/>
      <c r="J61" s="83"/>
      <c r="K61" s="83"/>
      <c r="L61" s="83"/>
      <c r="M61" s="83"/>
      <c r="N61" s="83"/>
      <c r="O61" s="90">
        <f t="shared" si="1"/>
        <v>1874000</v>
      </c>
      <c r="P61" s="90">
        <f t="shared" si="1"/>
        <v>1874000</v>
      </c>
      <c r="Q61" s="90">
        <f t="shared" si="1"/>
        <v>1873667</v>
      </c>
    </row>
    <row r="62" spans="1:17" ht="12.75">
      <c r="A62" s="77" t="s">
        <v>104</v>
      </c>
      <c r="B62" s="78" t="s">
        <v>28</v>
      </c>
      <c r="C62" s="95">
        <f aca="true" t="shared" si="9" ref="C62:H62">SUM(C59:C61)</f>
        <v>10274000</v>
      </c>
      <c r="D62" s="95">
        <f t="shared" si="9"/>
        <v>10274000</v>
      </c>
      <c r="E62" s="95">
        <f t="shared" si="9"/>
        <v>1873667</v>
      </c>
      <c r="F62" s="95">
        <f t="shared" si="9"/>
        <v>0</v>
      </c>
      <c r="G62" s="95">
        <f t="shared" si="9"/>
        <v>0</v>
      </c>
      <c r="H62" s="95">
        <f t="shared" si="9"/>
        <v>0</v>
      </c>
      <c r="I62" s="114"/>
      <c r="J62" s="114"/>
      <c r="K62" s="114"/>
      <c r="L62" s="114"/>
      <c r="M62" s="114"/>
      <c r="N62" s="114"/>
      <c r="O62" s="95">
        <f t="shared" si="1"/>
        <v>10274000</v>
      </c>
      <c r="P62" s="95">
        <f t="shared" si="1"/>
        <v>10274000</v>
      </c>
      <c r="Q62" s="95">
        <f t="shared" si="1"/>
        <v>1873667</v>
      </c>
    </row>
    <row r="63" spans="1:17" ht="12.75">
      <c r="A63" s="71" t="s">
        <v>113</v>
      </c>
      <c r="B63" s="72" t="s">
        <v>29</v>
      </c>
      <c r="C63" s="83"/>
      <c r="D63" s="83"/>
      <c r="E63" s="83"/>
      <c r="F63" s="90"/>
      <c r="G63" s="90"/>
      <c r="H63" s="90"/>
      <c r="I63" s="83"/>
      <c r="J63" s="83"/>
      <c r="K63" s="83"/>
      <c r="L63" s="83"/>
      <c r="M63" s="83"/>
      <c r="N63" s="83"/>
      <c r="O63" s="90">
        <f t="shared" si="1"/>
        <v>0</v>
      </c>
      <c r="P63" s="90">
        <f t="shared" si="1"/>
        <v>0</v>
      </c>
      <c r="Q63" s="90">
        <f t="shared" si="1"/>
        <v>0</v>
      </c>
    </row>
    <row r="64" spans="1:17" ht="12.75">
      <c r="A64" s="71" t="s">
        <v>116</v>
      </c>
      <c r="B64" s="72" t="s">
        <v>30</v>
      </c>
      <c r="C64" s="91"/>
      <c r="D64" s="91"/>
      <c r="E64" s="91"/>
      <c r="F64" s="90"/>
      <c r="G64" s="90"/>
      <c r="H64" s="90"/>
      <c r="I64" s="83"/>
      <c r="J64" s="83"/>
      <c r="K64" s="83"/>
      <c r="L64" s="83"/>
      <c r="M64" s="83"/>
      <c r="N64" s="83"/>
      <c r="O64" s="90">
        <f t="shared" si="1"/>
        <v>0</v>
      </c>
      <c r="P64" s="90">
        <f t="shared" si="1"/>
        <v>0</v>
      </c>
      <c r="Q64" s="90">
        <f t="shared" si="1"/>
        <v>0</v>
      </c>
    </row>
    <row r="65" spans="1:17" ht="12.75">
      <c r="A65" s="71" t="s">
        <v>119</v>
      </c>
      <c r="B65" s="72" t="s">
        <v>31</v>
      </c>
      <c r="C65" s="73"/>
      <c r="D65" s="73"/>
      <c r="E65" s="73"/>
      <c r="F65" s="90"/>
      <c r="G65" s="90"/>
      <c r="H65" s="90"/>
      <c r="I65" s="83"/>
      <c r="J65" s="83"/>
      <c r="K65" s="83"/>
      <c r="L65" s="83"/>
      <c r="M65" s="83"/>
      <c r="N65" s="83"/>
      <c r="O65" s="90">
        <f t="shared" si="1"/>
        <v>0</v>
      </c>
      <c r="P65" s="90">
        <f t="shared" si="1"/>
        <v>0</v>
      </c>
      <c r="Q65" s="90">
        <f t="shared" si="1"/>
        <v>0</v>
      </c>
    </row>
    <row r="66" spans="1:17" ht="12.75">
      <c r="A66" s="71" t="s">
        <v>120</v>
      </c>
      <c r="B66" s="72" t="s">
        <v>32</v>
      </c>
      <c r="C66" s="73"/>
      <c r="D66" s="73"/>
      <c r="E66" s="73"/>
      <c r="F66" s="90"/>
      <c r="G66" s="90"/>
      <c r="H66" s="90"/>
      <c r="I66" s="83"/>
      <c r="J66" s="83"/>
      <c r="K66" s="83"/>
      <c r="L66" s="83"/>
      <c r="M66" s="83"/>
      <c r="N66" s="83"/>
      <c r="O66" s="90">
        <f t="shared" si="1"/>
        <v>0</v>
      </c>
      <c r="P66" s="90">
        <f t="shared" si="1"/>
        <v>0</v>
      </c>
      <c r="Q66" s="90">
        <f t="shared" si="1"/>
        <v>0</v>
      </c>
    </row>
    <row r="67" spans="1:17" ht="12.75">
      <c r="A67" s="77" t="s">
        <v>122</v>
      </c>
      <c r="B67" s="78" t="s">
        <v>33</v>
      </c>
      <c r="C67" s="91">
        <f aca="true" t="shared" si="10" ref="C67:H67">SUM(C63:C66)</f>
        <v>0</v>
      </c>
      <c r="D67" s="91">
        <f t="shared" si="10"/>
        <v>0</v>
      </c>
      <c r="E67" s="91">
        <f t="shared" si="10"/>
        <v>0</v>
      </c>
      <c r="F67" s="91">
        <f t="shared" si="10"/>
        <v>0</v>
      </c>
      <c r="G67" s="91">
        <f t="shared" si="10"/>
        <v>0</v>
      </c>
      <c r="H67" s="91">
        <f t="shared" si="10"/>
        <v>0</v>
      </c>
      <c r="I67" s="91"/>
      <c r="J67" s="91"/>
      <c r="K67" s="91"/>
      <c r="L67" s="91"/>
      <c r="M67" s="91"/>
      <c r="N67" s="91"/>
      <c r="O67" s="95">
        <f t="shared" si="1"/>
        <v>0</v>
      </c>
      <c r="P67" s="95">
        <f t="shared" si="1"/>
        <v>0</v>
      </c>
      <c r="Q67" s="95">
        <f t="shared" si="1"/>
        <v>0</v>
      </c>
    </row>
    <row r="68" spans="1:17" ht="12.75">
      <c r="A68" s="71" t="s">
        <v>123</v>
      </c>
      <c r="B68" s="72" t="s">
        <v>34</v>
      </c>
      <c r="C68" s="73"/>
      <c r="D68" s="73"/>
      <c r="E68" s="73"/>
      <c r="F68" s="90"/>
      <c r="G68" s="90"/>
      <c r="H68" s="90"/>
      <c r="I68" s="83"/>
      <c r="J68" s="83"/>
      <c r="K68" s="83"/>
      <c r="L68" s="83"/>
      <c r="M68" s="83"/>
      <c r="N68" s="83"/>
      <c r="O68" s="90">
        <f t="shared" si="1"/>
        <v>0</v>
      </c>
      <c r="P68" s="90">
        <f t="shared" si="1"/>
        <v>0</v>
      </c>
      <c r="Q68" s="90">
        <f t="shared" si="1"/>
        <v>0</v>
      </c>
    </row>
    <row r="69" spans="1:17" ht="12.75">
      <c r="A69" s="71" t="s">
        <v>125</v>
      </c>
      <c r="B69" s="72" t="s">
        <v>35</v>
      </c>
      <c r="C69" s="73">
        <v>2141974</v>
      </c>
      <c r="D69" s="73">
        <v>2141974</v>
      </c>
      <c r="E69" s="73">
        <v>2141974</v>
      </c>
      <c r="F69" s="90"/>
      <c r="G69" s="90"/>
      <c r="H69" s="90"/>
      <c r="I69" s="83"/>
      <c r="J69" s="83"/>
      <c r="K69" s="83"/>
      <c r="L69" s="83"/>
      <c r="M69" s="83"/>
      <c r="N69" s="83"/>
      <c r="O69" s="90">
        <f t="shared" si="1"/>
        <v>2141974</v>
      </c>
      <c r="P69" s="90">
        <f t="shared" si="1"/>
        <v>2141974</v>
      </c>
      <c r="Q69" s="90">
        <f t="shared" si="1"/>
        <v>2141974</v>
      </c>
    </row>
    <row r="70" spans="1:17" ht="12.75">
      <c r="A70" s="71" t="s">
        <v>127</v>
      </c>
      <c r="B70" s="72" t="s">
        <v>36</v>
      </c>
      <c r="C70" s="73">
        <v>25790060</v>
      </c>
      <c r="D70" s="73">
        <v>25790060</v>
      </c>
      <c r="E70" s="73">
        <v>24164032</v>
      </c>
      <c r="F70" s="90"/>
      <c r="G70" s="90"/>
      <c r="H70" s="90"/>
      <c r="I70" s="83"/>
      <c r="J70" s="83"/>
      <c r="K70" s="83"/>
      <c r="L70" s="83"/>
      <c r="M70" s="83"/>
      <c r="N70" s="83"/>
      <c r="O70" s="90">
        <f t="shared" si="1"/>
        <v>25790060</v>
      </c>
      <c r="P70" s="90">
        <f t="shared" si="1"/>
        <v>25790060</v>
      </c>
      <c r="Q70" s="90">
        <f t="shared" si="1"/>
        <v>24164032</v>
      </c>
    </row>
    <row r="71" spans="1:17" ht="12.75">
      <c r="A71" s="71" t="s">
        <v>128</v>
      </c>
      <c r="B71" s="72" t="s">
        <v>37</v>
      </c>
      <c r="C71" s="73"/>
      <c r="D71" s="73"/>
      <c r="E71" s="73"/>
      <c r="F71" s="90"/>
      <c r="G71" s="90"/>
      <c r="H71" s="90"/>
      <c r="I71" s="83"/>
      <c r="J71" s="83"/>
      <c r="K71" s="83"/>
      <c r="L71" s="83"/>
      <c r="M71" s="83"/>
      <c r="N71" s="83"/>
      <c r="O71" s="90">
        <f t="shared" si="1"/>
        <v>0</v>
      </c>
      <c r="P71" s="90">
        <f t="shared" si="1"/>
        <v>0</v>
      </c>
      <c r="Q71" s="90">
        <f t="shared" si="1"/>
        <v>0</v>
      </c>
    </row>
    <row r="72" spans="1:17" ht="12.75">
      <c r="A72" s="71" t="s">
        <v>129</v>
      </c>
      <c r="B72" s="72" t="s">
        <v>38</v>
      </c>
      <c r="C72" s="73"/>
      <c r="D72" s="73"/>
      <c r="E72" s="73"/>
      <c r="F72" s="90"/>
      <c r="G72" s="90"/>
      <c r="H72" s="90"/>
      <c r="I72" s="83"/>
      <c r="J72" s="83"/>
      <c r="K72" s="83"/>
      <c r="L72" s="83"/>
      <c r="M72" s="83"/>
      <c r="N72" s="83"/>
      <c r="O72" s="90">
        <f t="shared" si="1"/>
        <v>0</v>
      </c>
      <c r="P72" s="90">
        <f t="shared" si="1"/>
        <v>0</v>
      </c>
      <c r="Q72" s="90">
        <f t="shared" si="1"/>
        <v>0</v>
      </c>
    </row>
    <row r="73" spans="1:17" ht="12.75">
      <c r="A73" s="71" t="s">
        <v>130</v>
      </c>
      <c r="B73" s="72" t="s">
        <v>39</v>
      </c>
      <c r="C73" s="91"/>
      <c r="D73" s="91"/>
      <c r="E73" s="91"/>
      <c r="F73" s="90"/>
      <c r="G73" s="90"/>
      <c r="H73" s="90"/>
      <c r="I73" s="83"/>
      <c r="J73" s="83"/>
      <c r="K73" s="83"/>
      <c r="L73" s="83"/>
      <c r="M73" s="83"/>
      <c r="N73" s="83"/>
      <c r="O73" s="90">
        <f t="shared" si="1"/>
        <v>0</v>
      </c>
      <c r="P73" s="90">
        <f t="shared" si="1"/>
        <v>0</v>
      </c>
      <c r="Q73" s="90">
        <f t="shared" si="1"/>
        <v>0</v>
      </c>
    </row>
    <row r="74" spans="1:17" ht="12.75">
      <c r="A74" s="77" t="s">
        <v>131</v>
      </c>
      <c r="B74" s="78" t="s">
        <v>40</v>
      </c>
      <c r="C74" s="91">
        <f aca="true" t="shared" si="11" ref="C74:H74">SUM(C68:C73)</f>
        <v>27932034</v>
      </c>
      <c r="D74" s="91">
        <f t="shared" si="11"/>
        <v>27932034</v>
      </c>
      <c r="E74" s="91">
        <f t="shared" si="11"/>
        <v>26306006</v>
      </c>
      <c r="F74" s="91">
        <f t="shared" si="11"/>
        <v>0</v>
      </c>
      <c r="G74" s="91">
        <f t="shared" si="11"/>
        <v>0</v>
      </c>
      <c r="H74" s="91">
        <f t="shared" si="11"/>
        <v>0</v>
      </c>
      <c r="I74" s="91"/>
      <c r="J74" s="91"/>
      <c r="K74" s="91"/>
      <c r="L74" s="91"/>
      <c r="M74" s="91"/>
      <c r="N74" s="91"/>
      <c r="O74" s="95">
        <f aca="true" t="shared" si="12" ref="O74:Q82">SUM(C74+F74+I74+L74)</f>
        <v>27932034</v>
      </c>
      <c r="P74" s="95">
        <f t="shared" si="12"/>
        <v>27932034</v>
      </c>
      <c r="Q74" s="95">
        <f t="shared" si="12"/>
        <v>26306006</v>
      </c>
    </row>
    <row r="75" spans="1:17" ht="12.75">
      <c r="A75" s="71" t="s">
        <v>132</v>
      </c>
      <c r="B75" s="72" t="s">
        <v>41</v>
      </c>
      <c r="C75" s="91"/>
      <c r="D75" s="91"/>
      <c r="E75" s="91"/>
      <c r="F75" s="90"/>
      <c r="G75" s="90"/>
      <c r="H75" s="90"/>
      <c r="I75" s="83"/>
      <c r="J75" s="83"/>
      <c r="K75" s="83"/>
      <c r="L75" s="83"/>
      <c r="M75" s="83"/>
      <c r="N75" s="83"/>
      <c r="O75" s="90">
        <f t="shared" si="12"/>
        <v>0</v>
      </c>
      <c r="P75" s="90">
        <f t="shared" si="12"/>
        <v>0</v>
      </c>
      <c r="Q75" s="90">
        <f t="shared" si="12"/>
        <v>0</v>
      </c>
    </row>
    <row r="76" spans="1:17" ht="12.75">
      <c r="A76" s="71" t="s">
        <v>133</v>
      </c>
      <c r="B76" s="72" t="s">
        <v>42</v>
      </c>
      <c r="C76" s="73"/>
      <c r="D76" s="73"/>
      <c r="E76" s="73"/>
      <c r="F76" s="90"/>
      <c r="G76" s="90"/>
      <c r="H76" s="90"/>
      <c r="I76" s="83"/>
      <c r="J76" s="83"/>
      <c r="K76" s="83"/>
      <c r="L76" s="83"/>
      <c r="M76" s="83"/>
      <c r="N76" s="83"/>
      <c r="O76" s="90">
        <f t="shared" si="12"/>
        <v>0</v>
      </c>
      <c r="P76" s="90">
        <f t="shared" si="12"/>
        <v>0</v>
      </c>
      <c r="Q76" s="90">
        <f t="shared" si="12"/>
        <v>0</v>
      </c>
    </row>
    <row r="77" spans="1:17" ht="12.75">
      <c r="A77" s="71" t="s">
        <v>134</v>
      </c>
      <c r="B77" s="72" t="s">
        <v>43</v>
      </c>
      <c r="C77" s="91"/>
      <c r="D77" s="91"/>
      <c r="E77" s="91"/>
      <c r="F77" s="90"/>
      <c r="G77" s="90"/>
      <c r="H77" s="90"/>
      <c r="I77" s="83"/>
      <c r="J77" s="83"/>
      <c r="K77" s="83"/>
      <c r="L77" s="83"/>
      <c r="M77" s="83"/>
      <c r="N77" s="83"/>
      <c r="O77" s="90">
        <f t="shared" si="12"/>
        <v>0</v>
      </c>
      <c r="P77" s="90">
        <f t="shared" si="12"/>
        <v>0</v>
      </c>
      <c r="Q77" s="90">
        <f t="shared" si="12"/>
        <v>0</v>
      </c>
    </row>
    <row r="78" spans="1:17" ht="12.75">
      <c r="A78" s="71" t="s">
        <v>135</v>
      </c>
      <c r="B78" s="72" t="s">
        <v>44</v>
      </c>
      <c r="C78" s="83"/>
      <c r="D78" s="83"/>
      <c r="E78" s="83"/>
      <c r="F78" s="90"/>
      <c r="G78" s="90"/>
      <c r="H78" s="90"/>
      <c r="I78" s="83"/>
      <c r="J78" s="83"/>
      <c r="K78" s="83"/>
      <c r="L78" s="83"/>
      <c r="M78" s="83"/>
      <c r="N78" s="83"/>
      <c r="O78" s="90">
        <f t="shared" si="12"/>
        <v>0</v>
      </c>
      <c r="P78" s="90">
        <f t="shared" si="12"/>
        <v>0</v>
      </c>
      <c r="Q78" s="90">
        <f t="shared" si="12"/>
        <v>0</v>
      </c>
    </row>
    <row r="79" spans="1:17" ht="12.75">
      <c r="A79" s="77" t="s">
        <v>141</v>
      </c>
      <c r="B79" s="78" t="s">
        <v>45</v>
      </c>
      <c r="C79" s="90">
        <f aca="true" t="shared" si="13" ref="C79:H79">SUM(C75:C78)</f>
        <v>0</v>
      </c>
      <c r="D79" s="90">
        <f t="shared" si="13"/>
        <v>0</v>
      </c>
      <c r="E79" s="90">
        <f t="shared" si="13"/>
        <v>0</v>
      </c>
      <c r="F79" s="90">
        <f t="shared" si="13"/>
        <v>0</v>
      </c>
      <c r="G79" s="90">
        <f t="shared" si="13"/>
        <v>0</v>
      </c>
      <c r="H79" s="90">
        <f t="shared" si="13"/>
        <v>0</v>
      </c>
      <c r="I79" s="90"/>
      <c r="J79" s="90"/>
      <c r="K79" s="90"/>
      <c r="L79" s="90"/>
      <c r="M79" s="90"/>
      <c r="N79" s="90"/>
      <c r="O79" s="90">
        <f t="shared" si="12"/>
        <v>0</v>
      </c>
      <c r="P79" s="90">
        <f t="shared" si="12"/>
        <v>0</v>
      </c>
      <c r="Q79" s="90">
        <f t="shared" si="12"/>
        <v>0</v>
      </c>
    </row>
    <row r="80" spans="1:17" ht="12.75">
      <c r="A80" s="71" t="s">
        <v>142</v>
      </c>
      <c r="B80" s="72" t="s">
        <v>46</v>
      </c>
      <c r="C80" s="83"/>
      <c r="D80" s="83"/>
      <c r="E80" s="83"/>
      <c r="F80" s="90"/>
      <c r="G80" s="90"/>
      <c r="H80" s="90"/>
      <c r="I80" s="83"/>
      <c r="J80" s="83"/>
      <c r="K80" s="83"/>
      <c r="L80" s="83"/>
      <c r="M80" s="83"/>
      <c r="N80" s="83"/>
      <c r="O80" s="90">
        <f t="shared" si="12"/>
        <v>0</v>
      </c>
      <c r="P80" s="90">
        <f t="shared" si="12"/>
        <v>0</v>
      </c>
      <c r="Q80" s="90">
        <f t="shared" si="12"/>
        <v>0</v>
      </c>
    </row>
    <row r="81" spans="1:17" ht="21.75" customHeight="1">
      <c r="A81" s="77" t="s">
        <v>143</v>
      </c>
      <c r="B81" s="78" t="s">
        <v>47</v>
      </c>
      <c r="C81" s="95">
        <f aca="true" t="shared" si="14" ref="C81:H81">SUM(C79,C74,C67,C62)</f>
        <v>38206034</v>
      </c>
      <c r="D81" s="95">
        <f t="shared" si="14"/>
        <v>38206034</v>
      </c>
      <c r="E81" s="95">
        <f t="shared" si="14"/>
        <v>28179673</v>
      </c>
      <c r="F81" s="95">
        <f t="shared" si="14"/>
        <v>0</v>
      </c>
      <c r="G81" s="95">
        <f t="shared" si="14"/>
        <v>0</v>
      </c>
      <c r="H81" s="95">
        <f t="shared" si="14"/>
        <v>0</v>
      </c>
      <c r="I81" s="95"/>
      <c r="J81" s="95"/>
      <c r="K81" s="95"/>
      <c r="L81" s="95"/>
      <c r="M81" s="95"/>
      <c r="N81" s="95"/>
      <c r="O81" s="95">
        <f t="shared" si="12"/>
        <v>38206034</v>
      </c>
      <c r="P81" s="95">
        <f t="shared" si="12"/>
        <v>38206034</v>
      </c>
      <c r="Q81" s="95">
        <f t="shared" si="12"/>
        <v>28179673</v>
      </c>
    </row>
    <row r="82" spans="1:17" ht="12.75">
      <c r="A82" s="83"/>
      <c r="B82" s="94" t="s">
        <v>97</v>
      </c>
      <c r="C82" s="95">
        <f aca="true" t="shared" si="15" ref="C82:H82">SUM(C58+C81)</f>
        <v>306972083</v>
      </c>
      <c r="D82" s="95">
        <f t="shared" si="15"/>
        <v>347647187</v>
      </c>
      <c r="E82" s="95">
        <f t="shared" si="15"/>
        <v>256454836</v>
      </c>
      <c r="F82" s="95">
        <f t="shared" si="15"/>
        <v>28953200</v>
      </c>
      <c r="G82" s="95">
        <f t="shared" si="15"/>
        <v>28953200</v>
      </c>
      <c r="H82" s="95">
        <f t="shared" si="15"/>
        <v>26782272</v>
      </c>
      <c r="I82" s="95"/>
      <c r="J82" s="95"/>
      <c r="K82" s="95"/>
      <c r="L82" s="95"/>
      <c r="M82" s="95"/>
      <c r="N82" s="95"/>
      <c r="O82" s="95">
        <f t="shared" si="12"/>
        <v>335925283</v>
      </c>
      <c r="P82" s="95">
        <f t="shared" si="12"/>
        <v>376600387</v>
      </c>
      <c r="Q82" s="95">
        <f t="shared" si="12"/>
        <v>283237108</v>
      </c>
    </row>
    <row r="83" ht="12.75">
      <c r="C83" s="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2362204724409449" right="0.2362204724409449" top="0" bottom="0" header="0.31496062992125984" footer="0.31496062992125984"/>
  <pageSetup fitToHeight="0" fitToWidth="1" horizontalDpi="300" verticalDpi="300" orientation="landscape" paperSize="8" r:id="rId1"/>
  <rowBreaks count="1" manualBreakCount="1">
    <brk id="46" max="16" man="1"/>
  </rowBreaks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SheetLayoutView="100" zoomScalePageLayoutView="0" workbookViewId="0" topLeftCell="A1">
      <pane ySplit="7" topLeftCell="A61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1.421875" style="0" customWidth="1"/>
    <col min="9" max="9" width="14.140625" style="0" hidden="1" customWidth="1"/>
    <col min="10" max="10" width="14.28125" style="0" hidden="1" customWidth="1"/>
    <col min="11" max="11" width="12.7109375" style="0" hidden="1" customWidth="1"/>
    <col min="12" max="12" width="13.8515625" style="0" hidden="1" customWidth="1"/>
    <col min="13" max="13" width="14.8515625" style="0" hidden="1" customWidth="1"/>
    <col min="14" max="14" width="12.140625" style="0" hidden="1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166" t="s">
        <v>484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164" t="s">
        <v>299</v>
      </c>
      <c r="B3" s="164"/>
      <c r="C3" s="164"/>
      <c r="D3" s="164"/>
      <c r="E3" s="164"/>
      <c r="F3" s="164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4"/>
      <c r="R3" s="164"/>
      <c r="S3" s="164"/>
      <c r="T3" s="164"/>
      <c r="U3" s="164"/>
      <c r="V3" s="164"/>
      <c r="W3" s="165"/>
      <c r="X3" s="165"/>
      <c r="Y3" s="167"/>
      <c r="Z3" s="167"/>
      <c r="AA3" s="167"/>
      <c r="AB3" s="167"/>
      <c r="AC3" s="167"/>
      <c r="AD3" s="167"/>
      <c r="AE3" s="167"/>
      <c r="AF3" s="167"/>
      <c r="AG3" s="164"/>
      <c r="AH3" s="164"/>
      <c r="AI3" s="164"/>
      <c r="AJ3" s="164"/>
      <c r="AK3" s="164"/>
      <c r="AL3" s="164"/>
      <c r="AM3" s="165"/>
      <c r="AN3" s="165"/>
      <c r="AO3" s="167"/>
      <c r="AP3" s="167"/>
      <c r="AQ3" s="167"/>
      <c r="AR3" s="167"/>
      <c r="AS3" s="167"/>
      <c r="AT3" s="167"/>
      <c r="AU3" s="167"/>
      <c r="AV3" s="167"/>
      <c r="AW3" s="164"/>
      <c r="AX3" s="164"/>
      <c r="AY3" s="164"/>
      <c r="AZ3" s="164"/>
      <c r="BA3" s="164"/>
      <c r="BB3" s="164"/>
      <c r="BC3" s="165"/>
      <c r="BD3" s="165"/>
      <c r="BE3" s="167"/>
      <c r="BF3" s="167"/>
      <c r="BG3" s="167"/>
      <c r="BH3" s="167"/>
      <c r="BI3" s="167"/>
      <c r="BJ3" s="167"/>
      <c r="BK3" s="167"/>
      <c r="BL3" s="167"/>
      <c r="BM3" s="164"/>
      <c r="BN3" s="164"/>
      <c r="BO3" s="164"/>
      <c r="BP3" s="164"/>
      <c r="BQ3" s="164"/>
      <c r="BR3" s="164"/>
      <c r="BS3" s="165"/>
      <c r="BT3" s="165"/>
      <c r="BU3" s="167"/>
      <c r="BV3" s="167"/>
      <c r="BW3" s="167"/>
      <c r="BX3" s="167"/>
      <c r="BY3" s="167"/>
      <c r="BZ3" s="167"/>
      <c r="CA3" s="167"/>
      <c r="CB3" s="167"/>
      <c r="CC3" s="164"/>
      <c r="CD3" s="164"/>
      <c r="CE3" s="164"/>
      <c r="CF3" s="164"/>
      <c r="CG3" s="164"/>
      <c r="CH3" s="164"/>
      <c r="CI3" s="165"/>
      <c r="CJ3" s="165"/>
      <c r="CK3" s="167"/>
      <c r="CL3" s="167"/>
      <c r="CM3" s="167"/>
      <c r="CN3" s="167"/>
      <c r="CO3" s="167"/>
      <c r="CP3" s="167"/>
      <c r="CQ3" s="167"/>
      <c r="CR3" s="167"/>
      <c r="CS3" s="164"/>
      <c r="CT3" s="164"/>
      <c r="CU3" s="164"/>
      <c r="CV3" s="164"/>
      <c r="CW3" s="164"/>
      <c r="CX3" s="164"/>
      <c r="CY3" s="165"/>
      <c r="CZ3" s="165"/>
      <c r="DA3" s="167"/>
      <c r="DB3" s="167"/>
      <c r="DC3" s="167"/>
      <c r="DD3" s="167"/>
      <c r="DE3" s="167"/>
      <c r="DF3" s="167"/>
      <c r="DG3" s="167"/>
      <c r="DH3" s="167"/>
      <c r="DI3" s="164"/>
      <c r="DJ3" s="164"/>
      <c r="DK3" s="164"/>
      <c r="DL3" s="164"/>
      <c r="DM3" s="164"/>
      <c r="DN3" s="164"/>
      <c r="DO3" s="165"/>
      <c r="DP3" s="165"/>
      <c r="DQ3" s="167"/>
      <c r="DR3" s="167"/>
      <c r="DS3" s="167"/>
      <c r="DT3" s="167"/>
      <c r="DU3" s="167"/>
      <c r="DV3" s="167"/>
      <c r="DW3" s="167"/>
      <c r="DX3" s="167"/>
      <c r="DY3" s="164"/>
      <c r="DZ3" s="164"/>
      <c r="EA3" s="164"/>
      <c r="EB3" s="164"/>
      <c r="EC3" s="164"/>
      <c r="ED3" s="164"/>
      <c r="EE3" s="165"/>
      <c r="EF3" s="165"/>
      <c r="EG3" s="167"/>
      <c r="EH3" s="167"/>
      <c r="EI3" s="167"/>
      <c r="EJ3" s="167"/>
      <c r="EK3" s="167"/>
      <c r="EL3" s="167"/>
      <c r="EM3" s="167"/>
      <c r="EN3" s="167"/>
      <c r="EO3" s="164"/>
      <c r="EP3" s="164"/>
      <c r="EQ3" s="164"/>
      <c r="ER3" s="164"/>
      <c r="ES3" s="164"/>
      <c r="ET3" s="164"/>
      <c r="EU3" s="165"/>
      <c r="EV3" s="165"/>
      <c r="EW3" s="167"/>
      <c r="EX3" s="167"/>
      <c r="EY3" s="167"/>
      <c r="EZ3" s="167"/>
      <c r="FA3" s="167"/>
      <c r="FB3" s="167"/>
      <c r="FC3" s="167"/>
      <c r="FD3" s="167"/>
      <c r="FE3" s="164"/>
      <c r="FF3" s="164"/>
      <c r="FG3" s="164"/>
      <c r="FH3" s="164"/>
      <c r="FI3" s="164"/>
      <c r="FJ3" s="164"/>
      <c r="FK3" s="165"/>
      <c r="FL3" s="165"/>
      <c r="FM3" s="167"/>
      <c r="FN3" s="167"/>
      <c r="FO3" s="167"/>
      <c r="FP3" s="167"/>
      <c r="FQ3" s="167"/>
      <c r="FR3" s="167"/>
      <c r="FS3" s="167"/>
      <c r="FT3" s="167"/>
      <c r="FU3" s="164"/>
      <c r="FV3" s="164"/>
      <c r="FW3" s="164"/>
      <c r="FX3" s="164"/>
      <c r="FY3" s="164"/>
      <c r="FZ3" s="164"/>
      <c r="GA3" s="165"/>
      <c r="GB3" s="165"/>
      <c r="GC3" s="167"/>
      <c r="GD3" s="167"/>
      <c r="GE3" s="167"/>
      <c r="GF3" s="167"/>
      <c r="GG3" s="167"/>
      <c r="GH3" s="167"/>
      <c r="GI3" s="167"/>
      <c r="GJ3" s="167"/>
      <c r="GK3" s="164"/>
      <c r="GL3" s="164"/>
      <c r="GM3" s="164"/>
      <c r="GN3" s="164"/>
      <c r="GO3" s="164"/>
      <c r="GP3" s="164"/>
      <c r="GQ3" s="165"/>
      <c r="GR3" s="165"/>
      <c r="GS3" s="167"/>
      <c r="GT3" s="167"/>
      <c r="GU3" s="167"/>
      <c r="GV3" s="167"/>
      <c r="GW3" s="167"/>
      <c r="GX3" s="167"/>
      <c r="GY3" s="167"/>
      <c r="GZ3" s="167"/>
      <c r="HA3" s="164"/>
      <c r="HB3" s="164"/>
      <c r="HC3" s="164"/>
      <c r="HD3" s="164"/>
      <c r="HE3" s="164"/>
      <c r="HF3" s="164"/>
      <c r="HG3" s="165"/>
      <c r="HH3" s="165"/>
      <c r="HI3" s="167"/>
      <c r="HJ3" s="167"/>
      <c r="HK3" s="167"/>
      <c r="HL3" s="167"/>
      <c r="HM3" s="167"/>
      <c r="HN3" s="167"/>
      <c r="HO3" s="167"/>
      <c r="HP3" s="167"/>
      <c r="HQ3" s="164"/>
      <c r="HR3" s="164"/>
      <c r="HS3" s="164"/>
      <c r="HT3" s="164"/>
      <c r="HU3" s="164"/>
      <c r="HV3" s="164"/>
      <c r="HW3" s="165"/>
      <c r="HX3" s="165"/>
      <c r="HY3" s="167"/>
      <c r="HZ3" s="167"/>
      <c r="IA3" s="167"/>
      <c r="IB3" s="167"/>
      <c r="IC3" s="167"/>
      <c r="ID3" s="167"/>
      <c r="IE3" s="167"/>
      <c r="IF3" s="167"/>
      <c r="IG3" s="164"/>
      <c r="IH3" s="164"/>
      <c r="II3" s="164"/>
      <c r="IJ3" s="164"/>
      <c r="IK3" s="164"/>
      <c r="IL3" s="164"/>
      <c r="IM3" s="165"/>
      <c r="IN3" s="165"/>
      <c r="IO3" s="167"/>
      <c r="IP3" s="167"/>
      <c r="IQ3" s="178"/>
      <c r="IR3" s="178"/>
      <c r="IS3" s="178"/>
      <c r="IT3" s="178"/>
      <c r="IU3" s="178"/>
      <c r="IV3" s="178"/>
    </row>
    <row r="4" spans="1:17" ht="29.25" customHeight="1">
      <c r="A4" s="176" t="s">
        <v>302</v>
      </c>
      <c r="B4" s="177"/>
      <c r="C4" s="177"/>
      <c r="D4" s="177"/>
      <c r="E4" s="177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29.25" customHeight="1">
      <c r="A5" s="85"/>
      <c r="B5" s="83"/>
      <c r="C5" s="175" t="s">
        <v>438</v>
      </c>
      <c r="D5" s="175"/>
      <c r="E5" s="175"/>
      <c r="F5" s="175" t="s">
        <v>437</v>
      </c>
      <c r="G5" s="175"/>
      <c r="H5" s="175"/>
      <c r="I5" s="175"/>
      <c r="J5" s="175"/>
      <c r="K5" s="175"/>
      <c r="L5" s="175"/>
      <c r="M5" s="175"/>
      <c r="N5" s="175"/>
      <c r="O5" s="175" t="s">
        <v>73</v>
      </c>
      <c r="P5" s="175"/>
      <c r="Q5" s="175"/>
    </row>
    <row r="6" spans="1:17" ht="15">
      <c r="A6" s="87" t="s">
        <v>105</v>
      </c>
      <c r="B6" s="87" t="s">
        <v>106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30">
      <c r="A7" s="87"/>
      <c r="B7" s="87"/>
      <c r="C7" s="87" t="s">
        <v>107</v>
      </c>
      <c r="D7" s="87" t="s">
        <v>108</v>
      </c>
      <c r="E7" s="87" t="s">
        <v>109</v>
      </c>
      <c r="F7" s="87" t="s">
        <v>107</v>
      </c>
      <c r="G7" s="87" t="s">
        <v>108</v>
      </c>
      <c r="H7" s="87" t="s">
        <v>109</v>
      </c>
      <c r="I7" s="87"/>
      <c r="J7" s="87"/>
      <c r="K7" s="87"/>
      <c r="L7" s="87"/>
      <c r="M7" s="87"/>
      <c r="N7" s="87"/>
      <c r="O7" s="87" t="s">
        <v>107</v>
      </c>
      <c r="P7" s="87" t="s">
        <v>108</v>
      </c>
      <c r="Q7" s="87" t="s">
        <v>109</v>
      </c>
    </row>
    <row r="8" spans="1:17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2.75">
      <c r="A9" s="71" t="s">
        <v>100</v>
      </c>
      <c r="B9" s="72" t="s">
        <v>259</v>
      </c>
      <c r="C9" s="89">
        <v>19504180</v>
      </c>
      <c r="D9" s="89">
        <v>19504180</v>
      </c>
      <c r="E9" s="89">
        <v>21170388</v>
      </c>
      <c r="F9" s="89"/>
      <c r="G9" s="89"/>
      <c r="H9" s="89"/>
      <c r="I9" s="89"/>
      <c r="J9" s="89"/>
      <c r="K9" s="89"/>
      <c r="L9" s="89"/>
      <c r="M9" s="89"/>
      <c r="N9" s="89"/>
      <c r="O9" s="89">
        <f>SUM(C9+F9+I9+L9)</f>
        <v>19504180</v>
      </c>
      <c r="P9" s="89">
        <f aca="true" t="shared" si="0" ref="P9:Q24">SUM(D9+G9+J9+M9)</f>
        <v>19504180</v>
      </c>
      <c r="Q9" s="89">
        <f t="shared" si="0"/>
        <v>21170388</v>
      </c>
    </row>
    <row r="10" spans="1:17" ht="12.75">
      <c r="A10" s="71" t="s">
        <v>101</v>
      </c>
      <c r="B10" s="72" t="s">
        <v>260</v>
      </c>
      <c r="C10" s="73"/>
      <c r="D10" s="73"/>
      <c r="E10" s="73"/>
      <c r="F10" s="90"/>
      <c r="G10" s="90"/>
      <c r="H10" s="90"/>
      <c r="I10" s="90"/>
      <c r="J10" s="90"/>
      <c r="K10" s="90"/>
      <c r="L10" s="90"/>
      <c r="M10" s="90"/>
      <c r="N10" s="90"/>
      <c r="O10" s="89">
        <f aca="true" t="shared" si="1" ref="O10:Q73">SUM(C10+F10+I10+L10)</f>
        <v>0</v>
      </c>
      <c r="P10" s="89">
        <f t="shared" si="0"/>
        <v>0</v>
      </c>
      <c r="Q10" s="89">
        <f t="shared" si="0"/>
        <v>0</v>
      </c>
    </row>
    <row r="11" spans="1:17" ht="25.5">
      <c r="A11" s="71" t="s">
        <v>102</v>
      </c>
      <c r="B11" s="72" t="s">
        <v>261</v>
      </c>
      <c r="C11" s="73">
        <v>32245190</v>
      </c>
      <c r="D11" s="73">
        <v>32245190</v>
      </c>
      <c r="E11" s="73">
        <v>34784980</v>
      </c>
      <c r="F11" s="90"/>
      <c r="G11" s="90"/>
      <c r="H11" s="90"/>
      <c r="I11" s="90"/>
      <c r="J11" s="90"/>
      <c r="K11" s="90"/>
      <c r="L11" s="90"/>
      <c r="M11" s="90"/>
      <c r="N11" s="90"/>
      <c r="O11" s="89">
        <f t="shared" si="1"/>
        <v>32245190</v>
      </c>
      <c r="P11" s="89">
        <f t="shared" si="0"/>
        <v>32245190</v>
      </c>
      <c r="Q11" s="89">
        <f t="shared" si="0"/>
        <v>34784980</v>
      </c>
    </row>
    <row r="12" spans="1:17" ht="12.75">
      <c r="A12" s="71" t="s">
        <v>103</v>
      </c>
      <c r="B12" s="72" t="s">
        <v>262</v>
      </c>
      <c r="C12" s="73">
        <v>1800000</v>
      </c>
      <c r="D12" s="73">
        <v>1800000</v>
      </c>
      <c r="E12" s="73">
        <v>1800000</v>
      </c>
      <c r="F12" s="90"/>
      <c r="G12" s="90"/>
      <c r="H12" s="90"/>
      <c r="I12" s="90"/>
      <c r="J12" s="90"/>
      <c r="K12" s="90"/>
      <c r="L12" s="90"/>
      <c r="M12" s="90"/>
      <c r="N12" s="90"/>
      <c r="O12" s="89">
        <f t="shared" si="1"/>
        <v>1800000</v>
      </c>
      <c r="P12" s="89">
        <f t="shared" si="0"/>
        <v>1800000</v>
      </c>
      <c r="Q12" s="89">
        <f t="shared" si="0"/>
        <v>1800000</v>
      </c>
    </row>
    <row r="13" spans="1:17" ht="12.75">
      <c r="A13" s="71" t="s">
        <v>110</v>
      </c>
      <c r="B13" s="72" t="s">
        <v>439</v>
      </c>
      <c r="C13" s="73">
        <v>43331836</v>
      </c>
      <c r="D13" s="73">
        <v>43331836</v>
      </c>
      <c r="E13" s="73">
        <v>12686637</v>
      </c>
      <c r="F13" s="90"/>
      <c r="G13" s="90"/>
      <c r="H13" s="90"/>
      <c r="I13" s="90"/>
      <c r="J13" s="90"/>
      <c r="K13" s="90"/>
      <c r="L13" s="90"/>
      <c r="M13" s="90"/>
      <c r="N13" s="90"/>
      <c r="O13" s="89">
        <f t="shared" si="1"/>
        <v>43331836</v>
      </c>
      <c r="P13" s="89">
        <f t="shared" si="0"/>
        <v>43331836</v>
      </c>
      <c r="Q13" s="89">
        <f t="shared" si="0"/>
        <v>12686637</v>
      </c>
    </row>
    <row r="14" spans="1:17" ht="12.75">
      <c r="A14" s="71" t="s">
        <v>111</v>
      </c>
      <c r="B14" s="72" t="s">
        <v>460</v>
      </c>
      <c r="C14" s="73"/>
      <c r="D14" s="73"/>
      <c r="E14" s="73"/>
      <c r="F14" s="90"/>
      <c r="G14" s="90"/>
      <c r="H14" s="90"/>
      <c r="I14" s="90"/>
      <c r="J14" s="90"/>
      <c r="K14" s="90"/>
      <c r="L14" s="90"/>
      <c r="M14" s="90"/>
      <c r="N14" s="90"/>
      <c r="O14" s="89">
        <f t="shared" si="1"/>
        <v>0</v>
      </c>
      <c r="P14" s="89">
        <f t="shared" si="0"/>
        <v>0</v>
      </c>
      <c r="Q14" s="89">
        <f t="shared" si="0"/>
        <v>0</v>
      </c>
    </row>
    <row r="15" spans="1:17" ht="12.75">
      <c r="A15" s="77" t="s">
        <v>112</v>
      </c>
      <c r="B15" s="78" t="s">
        <v>265</v>
      </c>
      <c r="C15" s="91">
        <f>SUM(C9:C14)</f>
        <v>96881206</v>
      </c>
      <c r="D15" s="91">
        <f aca="true" t="shared" si="2" ref="D15:I15">SUM(D9:D14)</f>
        <v>96881206</v>
      </c>
      <c r="E15" s="91">
        <f t="shared" si="2"/>
        <v>70442005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/>
      <c r="K15" s="91"/>
      <c r="L15" s="91"/>
      <c r="M15" s="91"/>
      <c r="N15" s="91"/>
      <c r="O15" s="89">
        <f t="shared" si="1"/>
        <v>96881206</v>
      </c>
      <c r="P15" s="89">
        <f t="shared" si="0"/>
        <v>96881206</v>
      </c>
      <c r="Q15" s="89">
        <f t="shared" si="0"/>
        <v>70442005</v>
      </c>
    </row>
    <row r="16" spans="1:17" ht="12.75">
      <c r="A16" s="71" t="s">
        <v>104</v>
      </c>
      <c r="B16" s="72" t="s">
        <v>266</v>
      </c>
      <c r="C16" s="73">
        <v>0</v>
      </c>
      <c r="D16" s="73">
        <v>0</v>
      </c>
      <c r="E16" s="73"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9">
        <f t="shared" si="1"/>
        <v>0</v>
      </c>
      <c r="P16" s="89">
        <f t="shared" si="0"/>
        <v>0</v>
      </c>
      <c r="Q16" s="89">
        <f t="shared" si="0"/>
        <v>0</v>
      </c>
    </row>
    <row r="17" spans="1:17" ht="25.5">
      <c r="A17" s="71" t="s">
        <v>113</v>
      </c>
      <c r="B17" s="72" t="s">
        <v>267</v>
      </c>
      <c r="C17" s="73">
        <v>0</v>
      </c>
      <c r="D17" s="73">
        <v>0</v>
      </c>
      <c r="E17" s="73">
        <v>0</v>
      </c>
      <c r="F17" s="90"/>
      <c r="G17" s="90"/>
      <c r="H17" s="90"/>
      <c r="I17" s="90"/>
      <c r="J17" s="90"/>
      <c r="K17" s="90"/>
      <c r="L17" s="90"/>
      <c r="M17" s="90"/>
      <c r="N17" s="90"/>
      <c r="O17" s="89">
        <f t="shared" si="1"/>
        <v>0</v>
      </c>
      <c r="P17" s="89">
        <f t="shared" si="0"/>
        <v>0</v>
      </c>
      <c r="Q17" s="89">
        <f t="shared" si="0"/>
        <v>0</v>
      </c>
    </row>
    <row r="18" spans="1:17" ht="25.5">
      <c r="A18" s="71" t="s">
        <v>114</v>
      </c>
      <c r="B18" s="72" t="s">
        <v>268</v>
      </c>
      <c r="C18" s="73">
        <v>0</v>
      </c>
      <c r="D18" s="73">
        <v>0</v>
      </c>
      <c r="E18" s="73">
        <v>0</v>
      </c>
      <c r="F18" s="90"/>
      <c r="G18" s="90"/>
      <c r="H18" s="90"/>
      <c r="I18" s="92"/>
      <c r="J18" s="90"/>
      <c r="K18" s="90"/>
      <c r="L18" s="90"/>
      <c r="M18" s="90"/>
      <c r="N18" s="90"/>
      <c r="O18" s="89">
        <f t="shared" si="1"/>
        <v>0</v>
      </c>
      <c r="P18" s="89">
        <f t="shared" si="0"/>
        <v>0</v>
      </c>
      <c r="Q18" s="89">
        <f t="shared" si="0"/>
        <v>0</v>
      </c>
    </row>
    <row r="19" spans="1:17" ht="25.5">
      <c r="A19" s="71" t="s">
        <v>125</v>
      </c>
      <c r="B19" s="72" t="s">
        <v>269</v>
      </c>
      <c r="C19" s="73">
        <v>0</v>
      </c>
      <c r="D19" s="73">
        <v>0</v>
      </c>
      <c r="E19" s="73">
        <v>0</v>
      </c>
      <c r="F19" s="90"/>
      <c r="G19" s="90"/>
      <c r="H19" s="90"/>
      <c r="I19" s="90"/>
      <c r="J19" s="90"/>
      <c r="K19" s="90"/>
      <c r="L19" s="90"/>
      <c r="M19" s="90"/>
      <c r="N19" s="90"/>
      <c r="O19" s="89">
        <f t="shared" si="1"/>
        <v>0</v>
      </c>
      <c r="P19" s="89">
        <f t="shared" si="0"/>
        <v>0</v>
      </c>
      <c r="Q19" s="89">
        <f t="shared" si="0"/>
        <v>0</v>
      </c>
    </row>
    <row r="20" spans="1:17" ht="12.75">
      <c r="A20" s="71" t="s">
        <v>136</v>
      </c>
      <c r="B20" s="72" t="s">
        <v>270</v>
      </c>
      <c r="C20" s="73">
        <v>75006612</v>
      </c>
      <c r="D20" s="73">
        <v>86450205</v>
      </c>
      <c r="E20" s="73">
        <v>86047185</v>
      </c>
      <c r="F20" s="90"/>
      <c r="G20" s="93"/>
      <c r="H20" s="93"/>
      <c r="I20" s="90"/>
      <c r="J20" s="90"/>
      <c r="K20" s="90"/>
      <c r="L20" s="90"/>
      <c r="M20" s="90"/>
      <c r="N20" s="90"/>
      <c r="O20" s="89">
        <f t="shared" si="1"/>
        <v>75006612</v>
      </c>
      <c r="P20" s="89">
        <f t="shared" si="0"/>
        <v>86450205</v>
      </c>
      <c r="Q20" s="89">
        <f t="shared" si="0"/>
        <v>86047185</v>
      </c>
    </row>
    <row r="21" spans="1:17" ht="12.75">
      <c r="A21" s="77" t="s">
        <v>144</v>
      </c>
      <c r="B21" s="78" t="s">
        <v>271</v>
      </c>
      <c r="C21" s="91">
        <f aca="true" t="shared" si="3" ref="C21:I21">SUM(C15:C20)</f>
        <v>171887818</v>
      </c>
      <c r="D21" s="91">
        <f t="shared" si="3"/>
        <v>183331411</v>
      </c>
      <c r="E21" s="91">
        <f t="shared" si="3"/>
        <v>156489190</v>
      </c>
      <c r="F21" s="91">
        <f t="shared" si="3"/>
        <v>0</v>
      </c>
      <c r="G21" s="91">
        <f t="shared" si="3"/>
        <v>0</v>
      </c>
      <c r="H21" s="91">
        <f t="shared" si="3"/>
        <v>0</v>
      </c>
      <c r="I21" s="91">
        <f t="shared" si="3"/>
        <v>0</v>
      </c>
      <c r="J21" s="91"/>
      <c r="K21" s="91"/>
      <c r="L21" s="91"/>
      <c r="M21" s="91"/>
      <c r="N21" s="91"/>
      <c r="O21" s="89">
        <f t="shared" si="1"/>
        <v>171887818</v>
      </c>
      <c r="P21" s="89">
        <f t="shared" si="0"/>
        <v>183331411</v>
      </c>
      <c r="Q21" s="89">
        <f t="shared" si="0"/>
        <v>156489190</v>
      </c>
    </row>
    <row r="22" spans="1:17" ht="12.75">
      <c r="A22" s="71" t="s">
        <v>145</v>
      </c>
      <c r="B22" s="72" t="s">
        <v>272</v>
      </c>
      <c r="C22" s="73">
        <v>53296549</v>
      </c>
      <c r="D22" s="73">
        <v>81746911</v>
      </c>
      <c r="E22" s="73">
        <v>28450362</v>
      </c>
      <c r="F22" s="90"/>
      <c r="G22" s="90"/>
      <c r="H22" s="90"/>
      <c r="I22" s="90"/>
      <c r="J22" s="90"/>
      <c r="K22" s="90"/>
      <c r="L22" s="90"/>
      <c r="M22" s="90"/>
      <c r="N22" s="90"/>
      <c r="O22" s="89">
        <f t="shared" si="1"/>
        <v>53296549</v>
      </c>
      <c r="P22" s="89">
        <f t="shared" si="0"/>
        <v>81746911</v>
      </c>
      <c r="Q22" s="89">
        <f t="shared" si="0"/>
        <v>28450362</v>
      </c>
    </row>
    <row r="23" spans="1:17" ht="25.5">
      <c r="A23" s="71" t="s">
        <v>146</v>
      </c>
      <c r="B23" s="72" t="s">
        <v>273</v>
      </c>
      <c r="C23" s="73">
        <v>0</v>
      </c>
      <c r="D23" s="73">
        <v>0</v>
      </c>
      <c r="E23" s="73"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89">
        <f t="shared" si="1"/>
        <v>0</v>
      </c>
      <c r="P23" s="89">
        <f t="shared" si="0"/>
        <v>0</v>
      </c>
      <c r="Q23" s="89">
        <f t="shared" si="0"/>
        <v>0</v>
      </c>
    </row>
    <row r="24" spans="1:17" ht="25.5">
      <c r="A24" s="71" t="s">
        <v>148</v>
      </c>
      <c r="B24" s="72" t="s">
        <v>274</v>
      </c>
      <c r="C24" s="73">
        <v>0</v>
      </c>
      <c r="D24" s="73">
        <v>0</v>
      </c>
      <c r="E24" s="73">
        <v>0</v>
      </c>
      <c r="F24" s="90"/>
      <c r="G24" s="90"/>
      <c r="H24" s="90"/>
      <c r="I24" s="90"/>
      <c r="J24" s="90"/>
      <c r="K24" s="90"/>
      <c r="L24" s="90"/>
      <c r="M24" s="90"/>
      <c r="N24" s="90"/>
      <c r="O24" s="89">
        <f t="shared" si="1"/>
        <v>0</v>
      </c>
      <c r="P24" s="89">
        <f t="shared" si="0"/>
        <v>0</v>
      </c>
      <c r="Q24" s="89">
        <f t="shared" si="0"/>
        <v>0</v>
      </c>
    </row>
    <row r="25" spans="1:17" ht="25.5">
      <c r="A25" s="71" t="s">
        <v>151</v>
      </c>
      <c r="B25" s="72" t="s">
        <v>275</v>
      </c>
      <c r="C25" s="73">
        <v>0</v>
      </c>
      <c r="D25" s="73">
        <v>0</v>
      </c>
      <c r="E25" s="73"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89">
        <f t="shared" si="1"/>
        <v>0</v>
      </c>
      <c r="P25" s="89">
        <f t="shared" si="1"/>
        <v>0</v>
      </c>
      <c r="Q25" s="89">
        <f t="shared" si="1"/>
        <v>0</v>
      </c>
    </row>
    <row r="26" spans="1:17" ht="25.5">
      <c r="A26" s="71" t="s">
        <v>158</v>
      </c>
      <c r="B26" s="72" t="s">
        <v>276</v>
      </c>
      <c r="C26" s="73">
        <v>0</v>
      </c>
      <c r="D26" s="73">
        <v>0</v>
      </c>
      <c r="E26" s="73">
        <v>9152675</v>
      </c>
      <c r="F26" s="90"/>
      <c r="G26" s="90"/>
      <c r="H26" s="90"/>
      <c r="I26" s="90"/>
      <c r="J26" s="90"/>
      <c r="K26" s="90"/>
      <c r="L26" s="90"/>
      <c r="M26" s="90"/>
      <c r="N26" s="90"/>
      <c r="O26" s="89">
        <f t="shared" si="1"/>
        <v>0</v>
      </c>
      <c r="P26" s="89">
        <f t="shared" si="1"/>
        <v>0</v>
      </c>
      <c r="Q26" s="89">
        <f t="shared" si="1"/>
        <v>9152675</v>
      </c>
    </row>
    <row r="27" spans="1:17" ht="12.75">
      <c r="A27" s="77" t="s">
        <v>163</v>
      </c>
      <c r="B27" s="78" t="s">
        <v>94</v>
      </c>
      <c r="C27" s="91">
        <f>SUM(C22:C26)</f>
        <v>53296549</v>
      </c>
      <c r="D27" s="91">
        <f aca="true" t="shared" si="4" ref="D27:I27">SUM(D22:D26)</f>
        <v>81746911</v>
      </c>
      <c r="E27" s="91">
        <f t="shared" si="4"/>
        <v>37603037</v>
      </c>
      <c r="F27" s="91">
        <f t="shared" si="4"/>
        <v>0</v>
      </c>
      <c r="G27" s="91">
        <f t="shared" si="4"/>
        <v>0</v>
      </c>
      <c r="H27" s="91">
        <f t="shared" si="4"/>
        <v>0</v>
      </c>
      <c r="I27" s="91">
        <f t="shared" si="4"/>
        <v>0</v>
      </c>
      <c r="J27" s="91"/>
      <c r="K27" s="91"/>
      <c r="L27" s="91"/>
      <c r="M27" s="91"/>
      <c r="N27" s="91"/>
      <c r="O27" s="96">
        <f t="shared" si="1"/>
        <v>53296549</v>
      </c>
      <c r="P27" s="96">
        <f t="shared" si="1"/>
        <v>81746911</v>
      </c>
      <c r="Q27" s="96">
        <f t="shared" si="1"/>
        <v>37603037</v>
      </c>
    </row>
    <row r="28" spans="1:17" ht="12.75">
      <c r="A28" s="77" t="s">
        <v>166</v>
      </c>
      <c r="B28" s="78" t="s">
        <v>95</v>
      </c>
      <c r="C28" s="91">
        <v>0</v>
      </c>
      <c r="D28" s="91">
        <v>0</v>
      </c>
      <c r="E28" s="91">
        <v>0</v>
      </c>
      <c r="F28" s="90"/>
      <c r="G28" s="90"/>
      <c r="H28" s="90"/>
      <c r="I28" s="90"/>
      <c r="J28" s="90"/>
      <c r="K28" s="90"/>
      <c r="L28" s="90"/>
      <c r="M28" s="90"/>
      <c r="N28" s="90"/>
      <c r="O28" s="89">
        <f t="shared" si="1"/>
        <v>0</v>
      </c>
      <c r="P28" s="89">
        <f t="shared" si="1"/>
        <v>0</v>
      </c>
      <c r="Q28" s="89">
        <f t="shared" si="1"/>
        <v>0</v>
      </c>
    </row>
    <row r="29" spans="1:17" ht="12.75">
      <c r="A29" s="71" t="s">
        <v>168</v>
      </c>
      <c r="B29" s="72" t="s">
        <v>96</v>
      </c>
      <c r="C29" s="73">
        <v>0</v>
      </c>
      <c r="D29" s="73">
        <v>0</v>
      </c>
      <c r="E29" s="73">
        <v>0</v>
      </c>
      <c r="F29" s="90"/>
      <c r="G29" s="90"/>
      <c r="H29" s="90"/>
      <c r="I29" s="90"/>
      <c r="J29" s="90"/>
      <c r="K29" s="90"/>
      <c r="L29" s="90"/>
      <c r="M29" s="90"/>
      <c r="N29" s="90"/>
      <c r="O29" s="89">
        <f t="shared" si="1"/>
        <v>0</v>
      </c>
      <c r="P29" s="89">
        <f t="shared" si="1"/>
        <v>0</v>
      </c>
      <c r="Q29" s="89">
        <f t="shared" si="1"/>
        <v>0</v>
      </c>
    </row>
    <row r="30" spans="1:17" ht="12.75">
      <c r="A30" s="71" t="s">
        <v>170</v>
      </c>
      <c r="B30" s="72" t="s">
        <v>410</v>
      </c>
      <c r="C30" s="73">
        <v>1500000</v>
      </c>
      <c r="D30" s="73">
        <v>1500000</v>
      </c>
      <c r="E30" s="73">
        <v>1425634</v>
      </c>
      <c r="F30" s="90"/>
      <c r="G30" s="90"/>
      <c r="H30" s="90"/>
      <c r="I30" s="90"/>
      <c r="J30" s="90"/>
      <c r="K30" s="90"/>
      <c r="L30" s="90"/>
      <c r="M30" s="90"/>
      <c r="N30" s="90"/>
      <c r="O30" s="89">
        <f t="shared" si="1"/>
        <v>1500000</v>
      </c>
      <c r="P30" s="89">
        <f t="shared" si="1"/>
        <v>1500000</v>
      </c>
      <c r="Q30" s="89">
        <f t="shared" si="1"/>
        <v>1425634</v>
      </c>
    </row>
    <row r="31" spans="1:17" ht="12.75">
      <c r="A31" s="71" t="s">
        <v>171</v>
      </c>
      <c r="B31" s="72" t="s">
        <v>277</v>
      </c>
      <c r="C31" s="73">
        <v>6000000</v>
      </c>
      <c r="D31" s="73">
        <v>6000000</v>
      </c>
      <c r="E31" s="73">
        <v>6938612</v>
      </c>
      <c r="F31" s="90"/>
      <c r="G31" s="90"/>
      <c r="H31" s="90"/>
      <c r="I31" s="90"/>
      <c r="J31" s="90"/>
      <c r="K31" s="90"/>
      <c r="L31" s="90"/>
      <c r="M31" s="90"/>
      <c r="N31" s="90"/>
      <c r="O31" s="89">
        <f t="shared" si="1"/>
        <v>6000000</v>
      </c>
      <c r="P31" s="89">
        <f t="shared" si="1"/>
        <v>6000000</v>
      </c>
      <c r="Q31" s="89">
        <f t="shared" si="1"/>
        <v>6938612</v>
      </c>
    </row>
    <row r="32" spans="1:17" ht="12.75">
      <c r="A32" s="71" t="s">
        <v>182</v>
      </c>
      <c r="B32" s="72" t="s">
        <v>278</v>
      </c>
      <c r="C32" s="73">
        <v>0</v>
      </c>
      <c r="D32" s="73">
        <v>0</v>
      </c>
      <c r="E32" s="73"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89">
        <f t="shared" si="1"/>
        <v>0</v>
      </c>
      <c r="P32" s="89">
        <f t="shared" si="1"/>
        <v>0</v>
      </c>
      <c r="Q32" s="89">
        <f t="shared" si="1"/>
        <v>0</v>
      </c>
    </row>
    <row r="33" spans="1:17" ht="12.75">
      <c r="A33" s="71" t="s">
        <v>183</v>
      </c>
      <c r="B33" s="72" t="s">
        <v>279</v>
      </c>
      <c r="C33" s="73">
        <v>1600000</v>
      </c>
      <c r="D33" s="73">
        <v>1600000</v>
      </c>
      <c r="E33" s="73">
        <v>2080539</v>
      </c>
      <c r="F33" s="90"/>
      <c r="G33" s="90"/>
      <c r="H33" s="90"/>
      <c r="I33" s="90"/>
      <c r="J33" s="90"/>
      <c r="K33" s="90"/>
      <c r="L33" s="90"/>
      <c r="M33" s="90"/>
      <c r="N33" s="90"/>
      <c r="O33" s="89">
        <f t="shared" si="1"/>
        <v>1600000</v>
      </c>
      <c r="P33" s="89">
        <f t="shared" si="1"/>
        <v>1600000</v>
      </c>
      <c r="Q33" s="89">
        <f t="shared" si="1"/>
        <v>2080539</v>
      </c>
    </row>
    <row r="34" spans="1:17" ht="12.75">
      <c r="A34" s="71" t="s">
        <v>185</v>
      </c>
      <c r="B34" s="72" t="s">
        <v>280</v>
      </c>
      <c r="C34" s="73">
        <v>0</v>
      </c>
      <c r="D34" s="73">
        <v>0</v>
      </c>
      <c r="E34" s="73">
        <v>0</v>
      </c>
      <c r="F34" s="90"/>
      <c r="G34" s="90"/>
      <c r="H34" s="90"/>
      <c r="I34" s="90"/>
      <c r="J34" s="90"/>
      <c r="K34" s="90"/>
      <c r="L34" s="90"/>
      <c r="M34" s="90"/>
      <c r="N34" s="90"/>
      <c r="O34" s="89">
        <f t="shared" si="1"/>
        <v>0</v>
      </c>
      <c r="P34" s="89">
        <f t="shared" si="1"/>
        <v>0</v>
      </c>
      <c r="Q34" s="89">
        <f t="shared" si="1"/>
        <v>0</v>
      </c>
    </row>
    <row r="35" spans="1:17" ht="12.75">
      <c r="A35" s="77" t="s">
        <v>188</v>
      </c>
      <c r="B35" s="78" t="s">
        <v>411</v>
      </c>
      <c r="C35" s="91">
        <f>SUM(C29:C34)</f>
        <v>9100000</v>
      </c>
      <c r="D35" s="91">
        <f>SUM(D29:D34)</f>
        <v>9100000</v>
      </c>
      <c r="E35" s="91">
        <f>SUM(E29:E34)</f>
        <v>10444785</v>
      </c>
      <c r="F35" s="90"/>
      <c r="G35" s="90"/>
      <c r="H35" s="90"/>
      <c r="I35" s="90"/>
      <c r="J35" s="90"/>
      <c r="K35" s="90"/>
      <c r="L35" s="90"/>
      <c r="M35" s="90"/>
      <c r="N35" s="90"/>
      <c r="O35" s="96">
        <f t="shared" si="1"/>
        <v>9100000</v>
      </c>
      <c r="P35" s="96">
        <f t="shared" si="1"/>
        <v>9100000</v>
      </c>
      <c r="Q35" s="96">
        <f t="shared" si="1"/>
        <v>10444785</v>
      </c>
    </row>
    <row r="36" spans="1:17" ht="12.75">
      <c r="A36" s="71" t="s">
        <v>190</v>
      </c>
      <c r="B36" s="72" t="s">
        <v>412</v>
      </c>
      <c r="C36" s="73">
        <v>200000</v>
      </c>
      <c r="D36" s="73">
        <v>200000</v>
      </c>
      <c r="E36" s="73">
        <v>56975</v>
      </c>
      <c r="F36" s="90"/>
      <c r="G36" s="90"/>
      <c r="H36" s="90"/>
      <c r="I36" s="90"/>
      <c r="J36" s="90"/>
      <c r="K36" s="90"/>
      <c r="L36" s="90"/>
      <c r="M36" s="90"/>
      <c r="N36" s="90"/>
      <c r="O36" s="89">
        <f t="shared" si="1"/>
        <v>200000</v>
      </c>
      <c r="P36" s="89">
        <f t="shared" si="1"/>
        <v>200000</v>
      </c>
      <c r="Q36" s="89">
        <f t="shared" si="1"/>
        <v>56975</v>
      </c>
    </row>
    <row r="37" spans="1:17" ht="12.75">
      <c r="A37" s="77" t="s">
        <v>193</v>
      </c>
      <c r="B37" s="78" t="s">
        <v>413</v>
      </c>
      <c r="C37" s="91">
        <f>SUM(C35:C36)</f>
        <v>9300000</v>
      </c>
      <c r="D37" s="91">
        <f>SUM(D35:D36)</f>
        <v>9300000</v>
      </c>
      <c r="E37" s="91">
        <f>SUM(E35:E36)</f>
        <v>10501760</v>
      </c>
      <c r="F37" s="91">
        <f>SUM(F30+F35+F36)</f>
        <v>0</v>
      </c>
      <c r="G37" s="91">
        <f>SUM(G30+G35+G36)</f>
        <v>0</v>
      </c>
      <c r="H37" s="91">
        <f>SUM(H30+H35+H36)</f>
        <v>0</v>
      </c>
      <c r="I37" s="91">
        <f>SUM(I30+I35+I36)</f>
        <v>0</v>
      </c>
      <c r="J37" s="91"/>
      <c r="K37" s="91"/>
      <c r="L37" s="91"/>
      <c r="M37" s="91"/>
      <c r="N37" s="91"/>
      <c r="O37" s="96">
        <f t="shared" si="1"/>
        <v>9300000</v>
      </c>
      <c r="P37" s="96">
        <f t="shared" si="1"/>
        <v>9300000</v>
      </c>
      <c r="Q37" s="96">
        <f t="shared" si="1"/>
        <v>10501760</v>
      </c>
    </row>
    <row r="38" spans="1:17" ht="12.75">
      <c r="A38" s="71" t="s">
        <v>195</v>
      </c>
      <c r="B38" s="72" t="s">
        <v>414</v>
      </c>
      <c r="C38" s="73">
        <v>2000000</v>
      </c>
      <c r="D38" s="73">
        <v>2000000</v>
      </c>
      <c r="E38" s="73">
        <v>2755341</v>
      </c>
      <c r="F38" s="90"/>
      <c r="G38" s="90"/>
      <c r="H38" s="90"/>
      <c r="I38" s="90"/>
      <c r="J38" s="90"/>
      <c r="K38" s="90"/>
      <c r="L38" s="90"/>
      <c r="M38" s="90"/>
      <c r="N38" s="90"/>
      <c r="O38" s="89">
        <f t="shared" si="1"/>
        <v>2000000</v>
      </c>
      <c r="P38" s="89">
        <f t="shared" si="1"/>
        <v>2000000</v>
      </c>
      <c r="Q38" s="89">
        <f t="shared" si="1"/>
        <v>2755341</v>
      </c>
    </row>
    <row r="39" spans="1:17" ht="12.75">
      <c r="A39" s="71" t="s">
        <v>197</v>
      </c>
      <c r="B39" s="72" t="s">
        <v>415</v>
      </c>
      <c r="C39" s="73">
        <v>3730000</v>
      </c>
      <c r="D39" s="73">
        <v>3730000</v>
      </c>
      <c r="E39" s="73">
        <v>3299765</v>
      </c>
      <c r="F39" s="90"/>
      <c r="G39" s="90"/>
      <c r="H39" s="90"/>
      <c r="I39" s="90"/>
      <c r="J39" s="90"/>
      <c r="K39" s="90"/>
      <c r="L39" s="90"/>
      <c r="M39" s="90"/>
      <c r="N39" s="90"/>
      <c r="O39" s="89">
        <f t="shared" si="1"/>
        <v>3730000</v>
      </c>
      <c r="P39" s="89">
        <f t="shared" si="1"/>
        <v>3730000</v>
      </c>
      <c r="Q39" s="89">
        <f t="shared" si="1"/>
        <v>3299765</v>
      </c>
    </row>
    <row r="40" spans="1:17" ht="12.75">
      <c r="A40" s="71" t="s">
        <v>199</v>
      </c>
      <c r="B40" s="72" t="s">
        <v>416</v>
      </c>
      <c r="C40" s="73">
        <v>0</v>
      </c>
      <c r="D40" s="73">
        <v>0</v>
      </c>
      <c r="E40" s="73">
        <v>0</v>
      </c>
      <c r="F40" s="90"/>
      <c r="G40" s="90"/>
      <c r="H40" s="90"/>
      <c r="I40" s="90"/>
      <c r="J40" s="90"/>
      <c r="K40" s="90"/>
      <c r="L40" s="90"/>
      <c r="M40" s="90"/>
      <c r="N40" s="90"/>
      <c r="O40" s="89">
        <f t="shared" si="1"/>
        <v>0</v>
      </c>
      <c r="P40" s="89">
        <f t="shared" si="1"/>
        <v>0</v>
      </c>
      <c r="Q40" s="89">
        <f t="shared" si="1"/>
        <v>0</v>
      </c>
    </row>
    <row r="41" spans="1:17" ht="12.75">
      <c r="A41" s="71" t="s">
        <v>200</v>
      </c>
      <c r="B41" s="72" t="s">
        <v>417</v>
      </c>
      <c r="C41" s="73">
        <v>0</v>
      </c>
      <c r="D41" s="73">
        <v>0</v>
      </c>
      <c r="E41" s="73">
        <v>0</v>
      </c>
      <c r="F41" s="90"/>
      <c r="G41" s="90"/>
      <c r="H41" s="90"/>
      <c r="I41" s="90"/>
      <c r="J41" s="90"/>
      <c r="K41" s="90"/>
      <c r="L41" s="90"/>
      <c r="M41" s="90"/>
      <c r="N41" s="90"/>
      <c r="O41" s="89">
        <f t="shared" si="1"/>
        <v>0</v>
      </c>
      <c r="P41" s="89">
        <f t="shared" si="1"/>
        <v>0</v>
      </c>
      <c r="Q41" s="89">
        <f t="shared" si="1"/>
        <v>0</v>
      </c>
    </row>
    <row r="42" spans="1:17" ht="12.75">
      <c r="A42" s="71" t="s">
        <v>201</v>
      </c>
      <c r="B42" s="72" t="s">
        <v>418</v>
      </c>
      <c r="C42" s="73">
        <v>0</v>
      </c>
      <c r="D42" s="73">
        <v>0</v>
      </c>
      <c r="E42" s="73">
        <v>0</v>
      </c>
      <c r="F42" s="90">
        <v>3000000</v>
      </c>
      <c r="G42" s="90">
        <v>3000000</v>
      </c>
      <c r="H42" s="90">
        <v>2455100</v>
      </c>
      <c r="I42" s="90"/>
      <c r="J42" s="90"/>
      <c r="K42" s="90"/>
      <c r="L42" s="90"/>
      <c r="M42" s="90"/>
      <c r="N42" s="90"/>
      <c r="O42" s="89">
        <f t="shared" si="1"/>
        <v>3000000</v>
      </c>
      <c r="P42" s="89">
        <f t="shared" si="1"/>
        <v>3000000</v>
      </c>
      <c r="Q42" s="89">
        <f t="shared" si="1"/>
        <v>2455100</v>
      </c>
    </row>
    <row r="43" spans="1:17" ht="12.75">
      <c r="A43" s="71" t="s">
        <v>203</v>
      </c>
      <c r="B43" s="72" t="s">
        <v>419</v>
      </c>
      <c r="C43" s="73">
        <v>2489600</v>
      </c>
      <c r="D43" s="73">
        <v>2489600</v>
      </c>
      <c r="E43" s="73">
        <v>1651885</v>
      </c>
      <c r="F43" s="90"/>
      <c r="G43" s="90"/>
      <c r="H43" s="90"/>
      <c r="I43" s="90"/>
      <c r="J43" s="90"/>
      <c r="K43" s="90"/>
      <c r="L43" s="90"/>
      <c r="M43" s="90"/>
      <c r="N43" s="90"/>
      <c r="O43" s="89">
        <f t="shared" si="1"/>
        <v>2489600</v>
      </c>
      <c r="P43" s="89">
        <f t="shared" si="1"/>
        <v>2489600</v>
      </c>
      <c r="Q43" s="89">
        <f t="shared" si="1"/>
        <v>1651885</v>
      </c>
    </row>
    <row r="44" spans="1:17" ht="12.75">
      <c r="A44" s="71" t="s">
        <v>205</v>
      </c>
      <c r="B44" s="72" t="s">
        <v>420</v>
      </c>
      <c r="C44" s="73">
        <v>0</v>
      </c>
      <c r="D44" s="73">
        <v>0</v>
      </c>
      <c r="E44" s="73">
        <v>0</v>
      </c>
      <c r="F44" s="90"/>
      <c r="G44" s="90"/>
      <c r="H44" s="90"/>
      <c r="I44" s="90"/>
      <c r="J44" s="90"/>
      <c r="K44" s="90"/>
      <c r="L44" s="90"/>
      <c r="M44" s="90"/>
      <c r="N44" s="90"/>
      <c r="O44" s="89">
        <f t="shared" si="1"/>
        <v>0</v>
      </c>
      <c r="P44" s="89">
        <f t="shared" si="1"/>
        <v>0</v>
      </c>
      <c r="Q44" s="89">
        <f t="shared" si="1"/>
        <v>0</v>
      </c>
    </row>
    <row r="45" spans="1:17" ht="12.75">
      <c r="A45" s="71" t="s">
        <v>207</v>
      </c>
      <c r="B45" s="72" t="s">
        <v>421</v>
      </c>
      <c r="C45" s="73">
        <v>0</v>
      </c>
      <c r="D45" s="73">
        <v>0</v>
      </c>
      <c r="E45" s="73">
        <v>0</v>
      </c>
      <c r="F45" s="90"/>
      <c r="G45" s="90"/>
      <c r="H45" s="90"/>
      <c r="I45" s="90"/>
      <c r="J45" s="90"/>
      <c r="K45" s="90"/>
      <c r="L45" s="90"/>
      <c r="M45" s="90"/>
      <c r="N45" s="90"/>
      <c r="O45" s="89">
        <f t="shared" si="1"/>
        <v>0</v>
      </c>
      <c r="P45" s="89">
        <f t="shared" si="1"/>
        <v>0</v>
      </c>
      <c r="Q45" s="89">
        <f t="shared" si="1"/>
        <v>0</v>
      </c>
    </row>
    <row r="46" spans="1:17" ht="12.75">
      <c r="A46" s="71" t="s">
        <v>213</v>
      </c>
      <c r="B46" s="72" t="s">
        <v>422</v>
      </c>
      <c r="C46" s="73">
        <v>0</v>
      </c>
      <c r="D46" s="73">
        <v>0</v>
      </c>
      <c r="E46" s="73">
        <v>0</v>
      </c>
      <c r="F46" s="90"/>
      <c r="G46" s="90"/>
      <c r="H46" s="90"/>
      <c r="I46" s="90"/>
      <c r="J46" s="90"/>
      <c r="K46" s="90"/>
      <c r="L46" s="90"/>
      <c r="M46" s="90"/>
      <c r="N46" s="90"/>
      <c r="O46" s="89">
        <f t="shared" si="1"/>
        <v>0</v>
      </c>
      <c r="P46" s="89">
        <f t="shared" si="1"/>
        <v>0</v>
      </c>
      <c r="Q46" s="89">
        <f t="shared" si="1"/>
        <v>0</v>
      </c>
    </row>
    <row r="47" spans="1:17" ht="12.75">
      <c r="A47" s="71" t="s">
        <v>223</v>
      </c>
      <c r="B47" s="72" t="s">
        <v>423</v>
      </c>
      <c r="C47" s="73">
        <v>0</v>
      </c>
      <c r="D47" s="73">
        <v>0</v>
      </c>
      <c r="E47" s="73">
        <v>1187329</v>
      </c>
      <c r="F47" s="90"/>
      <c r="G47" s="90"/>
      <c r="H47" s="90">
        <v>0</v>
      </c>
      <c r="I47" s="90"/>
      <c r="J47" s="90"/>
      <c r="K47" s="90"/>
      <c r="L47" s="90"/>
      <c r="M47" s="90"/>
      <c r="N47" s="90"/>
      <c r="O47" s="89">
        <f t="shared" si="1"/>
        <v>0</v>
      </c>
      <c r="P47" s="89">
        <f t="shared" si="1"/>
        <v>0</v>
      </c>
      <c r="Q47" s="89">
        <f t="shared" si="1"/>
        <v>1187329</v>
      </c>
    </row>
    <row r="48" spans="1:17" ht="12.75">
      <c r="A48" s="77" t="s">
        <v>231</v>
      </c>
      <c r="B48" s="78" t="s">
        <v>281</v>
      </c>
      <c r="C48" s="91">
        <f>SUM(C38:C47)</f>
        <v>8219600</v>
      </c>
      <c r="D48" s="91">
        <f aca="true" t="shared" si="5" ref="D48:I48">SUM(D38:D47)</f>
        <v>8219600</v>
      </c>
      <c r="E48" s="91">
        <f t="shared" si="5"/>
        <v>8894320</v>
      </c>
      <c r="F48" s="91">
        <f t="shared" si="5"/>
        <v>3000000</v>
      </c>
      <c r="G48" s="91">
        <f t="shared" si="5"/>
        <v>3000000</v>
      </c>
      <c r="H48" s="91">
        <f t="shared" si="5"/>
        <v>2455100</v>
      </c>
      <c r="I48" s="91">
        <f t="shared" si="5"/>
        <v>0</v>
      </c>
      <c r="J48" s="91"/>
      <c r="K48" s="91"/>
      <c r="L48" s="91"/>
      <c r="M48" s="91"/>
      <c r="N48" s="91"/>
      <c r="O48" s="96">
        <f t="shared" si="1"/>
        <v>11219600</v>
      </c>
      <c r="P48" s="96">
        <f t="shared" si="1"/>
        <v>11219600</v>
      </c>
      <c r="Q48" s="96">
        <f t="shared" si="1"/>
        <v>11349420</v>
      </c>
    </row>
    <row r="49" spans="1:17" ht="12.75">
      <c r="A49" s="71" t="s">
        <v>233</v>
      </c>
      <c r="B49" s="72" t="s">
        <v>282</v>
      </c>
      <c r="C49" s="73"/>
      <c r="D49" s="73"/>
      <c r="E49" s="73"/>
      <c r="F49" s="90"/>
      <c r="G49" s="90"/>
      <c r="H49" s="90"/>
      <c r="I49" s="90"/>
      <c r="J49" s="90"/>
      <c r="K49" s="90"/>
      <c r="L49" s="90"/>
      <c r="M49" s="90"/>
      <c r="N49" s="90"/>
      <c r="O49" s="89">
        <f t="shared" si="1"/>
        <v>0</v>
      </c>
      <c r="P49" s="89">
        <f t="shared" si="1"/>
        <v>0</v>
      </c>
      <c r="Q49" s="89">
        <f t="shared" si="1"/>
        <v>0</v>
      </c>
    </row>
    <row r="50" spans="1:17" ht="12.75">
      <c r="A50" s="71" t="s">
        <v>235</v>
      </c>
      <c r="B50" s="72" t="s">
        <v>283</v>
      </c>
      <c r="C50" s="73">
        <v>5000000</v>
      </c>
      <c r="D50" s="73">
        <v>5000000</v>
      </c>
      <c r="E50" s="73">
        <v>2700000</v>
      </c>
      <c r="F50" s="90"/>
      <c r="G50" s="90"/>
      <c r="H50" s="90"/>
      <c r="I50" s="90"/>
      <c r="J50" s="90"/>
      <c r="K50" s="90"/>
      <c r="L50" s="90"/>
      <c r="M50" s="90"/>
      <c r="N50" s="90"/>
      <c r="O50" s="89">
        <f t="shared" si="1"/>
        <v>5000000</v>
      </c>
      <c r="P50" s="89">
        <f t="shared" si="1"/>
        <v>5000000</v>
      </c>
      <c r="Q50" s="89">
        <f t="shared" si="1"/>
        <v>2700000</v>
      </c>
    </row>
    <row r="51" spans="1:17" ht="12.75">
      <c r="A51" s="71" t="s">
        <v>236</v>
      </c>
      <c r="B51" s="72" t="s">
        <v>284</v>
      </c>
      <c r="C51" s="73">
        <v>0</v>
      </c>
      <c r="D51" s="73"/>
      <c r="E51" s="73">
        <v>0</v>
      </c>
      <c r="F51" s="90"/>
      <c r="G51" s="90"/>
      <c r="H51" s="90"/>
      <c r="I51" s="90"/>
      <c r="J51" s="90"/>
      <c r="K51" s="90"/>
      <c r="L51" s="90"/>
      <c r="M51" s="90"/>
      <c r="N51" s="90"/>
      <c r="O51" s="89">
        <f t="shared" si="1"/>
        <v>0</v>
      </c>
      <c r="P51" s="89">
        <f t="shared" si="1"/>
        <v>0</v>
      </c>
      <c r="Q51" s="89">
        <f t="shared" si="1"/>
        <v>0</v>
      </c>
    </row>
    <row r="52" spans="1:17" ht="12.75">
      <c r="A52" s="71" t="s">
        <v>237</v>
      </c>
      <c r="B52" s="72" t="s">
        <v>285</v>
      </c>
      <c r="C52" s="73">
        <v>0</v>
      </c>
      <c r="D52" s="73">
        <v>0</v>
      </c>
      <c r="E52" s="73">
        <v>0</v>
      </c>
      <c r="F52" s="90"/>
      <c r="G52" s="90"/>
      <c r="H52" s="90"/>
      <c r="I52" s="90"/>
      <c r="J52" s="90"/>
      <c r="K52" s="90"/>
      <c r="L52" s="90"/>
      <c r="M52" s="90"/>
      <c r="N52" s="90"/>
      <c r="O52" s="89">
        <f t="shared" si="1"/>
        <v>0</v>
      </c>
      <c r="P52" s="89">
        <f t="shared" si="1"/>
        <v>0</v>
      </c>
      <c r="Q52" s="89">
        <f t="shared" si="1"/>
        <v>0</v>
      </c>
    </row>
    <row r="53" spans="1:17" ht="12.75">
      <c r="A53" s="71" t="s">
        <v>238</v>
      </c>
      <c r="B53" s="72" t="s">
        <v>286</v>
      </c>
      <c r="C53" s="73">
        <v>0</v>
      </c>
      <c r="D53" s="73">
        <v>0</v>
      </c>
      <c r="E53" s="73">
        <v>0</v>
      </c>
      <c r="F53" s="90"/>
      <c r="G53" s="90"/>
      <c r="H53" s="90"/>
      <c r="I53" s="90"/>
      <c r="J53" s="90"/>
      <c r="K53" s="90"/>
      <c r="L53" s="90"/>
      <c r="M53" s="90"/>
      <c r="N53" s="90"/>
      <c r="O53" s="89">
        <f t="shared" si="1"/>
        <v>0</v>
      </c>
      <c r="P53" s="89">
        <f t="shared" si="1"/>
        <v>0</v>
      </c>
      <c r="Q53" s="89">
        <f t="shared" si="1"/>
        <v>0</v>
      </c>
    </row>
    <row r="54" spans="1:17" ht="12.75">
      <c r="A54" s="77" t="s">
        <v>239</v>
      </c>
      <c r="B54" s="78" t="s">
        <v>287</v>
      </c>
      <c r="C54" s="91">
        <f>SUM(C49:C53)</f>
        <v>5000000</v>
      </c>
      <c r="D54" s="91">
        <f aca="true" t="shared" si="6" ref="D54:I54">SUM(D49:D53)</f>
        <v>5000000</v>
      </c>
      <c r="E54" s="91">
        <f t="shared" si="6"/>
        <v>2700000</v>
      </c>
      <c r="F54" s="91">
        <f t="shared" si="6"/>
        <v>0</v>
      </c>
      <c r="G54" s="91">
        <f t="shared" si="6"/>
        <v>0</v>
      </c>
      <c r="H54" s="91">
        <f t="shared" si="6"/>
        <v>0</v>
      </c>
      <c r="I54" s="91">
        <f t="shared" si="6"/>
        <v>0</v>
      </c>
      <c r="J54" s="91"/>
      <c r="K54" s="91"/>
      <c r="L54" s="91"/>
      <c r="M54" s="91"/>
      <c r="N54" s="91"/>
      <c r="O54" s="96">
        <f t="shared" si="1"/>
        <v>5000000</v>
      </c>
      <c r="P54" s="96">
        <f t="shared" si="1"/>
        <v>5000000</v>
      </c>
      <c r="Q54" s="96">
        <f t="shared" si="1"/>
        <v>2700000</v>
      </c>
    </row>
    <row r="55" spans="1:17" ht="25.5">
      <c r="A55" s="71" t="s">
        <v>240</v>
      </c>
      <c r="B55" s="72" t="s">
        <v>0</v>
      </c>
      <c r="C55" s="73">
        <v>0</v>
      </c>
      <c r="D55" s="73">
        <v>0</v>
      </c>
      <c r="E55" s="73">
        <v>0</v>
      </c>
      <c r="F55" s="90"/>
      <c r="G55" s="90"/>
      <c r="H55" s="90"/>
      <c r="I55" s="90"/>
      <c r="J55" s="90"/>
      <c r="K55" s="90"/>
      <c r="L55" s="90"/>
      <c r="M55" s="90"/>
      <c r="N55" s="90"/>
      <c r="O55" s="89">
        <f t="shared" si="1"/>
        <v>0</v>
      </c>
      <c r="P55" s="89">
        <f t="shared" si="1"/>
        <v>0</v>
      </c>
      <c r="Q55" s="89">
        <f t="shared" si="1"/>
        <v>0</v>
      </c>
    </row>
    <row r="56" spans="1:17" ht="25.5">
      <c r="A56" s="71" t="s">
        <v>241</v>
      </c>
      <c r="B56" s="72" t="s">
        <v>1</v>
      </c>
      <c r="C56" s="73">
        <v>0</v>
      </c>
      <c r="D56" s="73">
        <v>0</v>
      </c>
      <c r="E56" s="73">
        <v>0</v>
      </c>
      <c r="F56" s="90"/>
      <c r="G56" s="90"/>
      <c r="H56" s="90"/>
      <c r="I56" s="90"/>
      <c r="J56" s="90"/>
      <c r="K56" s="90"/>
      <c r="L56" s="90"/>
      <c r="M56" s="90"/>
      <c r="N56" s="90"/>
      <c r="O56" s="89">
        <f t="shared" si="1"/>
        <v>0</v>
      </c>
      <c r="P56" s="89">
        <f t="shared" si="1"/>
        <v>0</v>
      </c>
      <c r="Q56" s="89">
        <f t="shared" si="1"/>
        <v>0</v>
      </c>
    </row>
    <row r="57" spans="1:17" ht="12.75">
      <c r="A57" s="71" t="s">
        <v>244</v>
      </c>
      <c r="B57" s="72" t="s">
        <v>2</v>
      </c>
      <c r="C57" s="73">
        <v>24000</v>
      </c>
      <c r="D57" s="73">
        <v>24000</v>
      </c>
      <c r="E57" s="73">
        <v>24000</v>
      </c>
      <c r="F57" s="90"/>
      <c r="G57" s="90"/>
      <c r="H57" s="90"/>
      <c r="I57" s="90"/>
      <c r="J57" s="90"/>
      <c r="K57" s="90"/>
      <c r="L57" s="90"/>
      <c r="M57" s="90"/>
      <c r="N57" s="90"/>
      <c r="O57" s="89">
        <f t="shared" si="1"/>
        <v>24000</v>
      </c>
      <c r="P57" s="89">
        <f t="shared" si="1"/>
        <v>24000</v>
      </c>
      <c r="Q57" s="89">
        <f t="shared" si="1"/>
        <v>24000</v>
      </c>
    </row>
    <row r="58" spans="1:17" ht="12.75">
      <c r="A58" s="77" t="s">
        <v>247</v>
      </c>
      <c r="B58" s="78" t="s">
        <v>3</v>
      </c>
      <c r="C58" s="91">
        <f>SUM(C55:C57)</f>
        <v>24000</v>
      </c>
      <c r="D58" s="91">
        <f aca="true" t="shared" si="7" ref="D58:I58">SUM(D55:D57)</f>
        <v>24000</v>
      </c>
      <c r="E58" s="91">
        <f t="shared" si="7"/>
        <v>24000</v>
      </c>
      <c r="F58" s="91">
        <f t="shared" si="7"/>
        <v>0</v>
      </c>
      <c r="G58" s="91">
        <f t="shared" si="7"/>
        <v>0</v>
      </c>
      <c r="H58" s="91">
        <f t="shared" si="7"/>
        <v>0</v>
      </c>
      <c r="I58" s="91">
        <f t="shared" si="7"/>
        <v>0</v>
      </c>
      <c r="J58" s="91"/>
      <c r="K58" s="91"/>
      <c r="L58" s="91"/>
      <c r="M58" s="91"/>
      <c r="N58" s="91"/>
      <c r="O58" s="96">
        <f t="shared" si="1"/>
        <v>24000</v>
      </c>
      <c r="P58" s="96">
        <f t="shared" si="1"/>
        <v>24000</v>
      </c>
      <c r="Q58" s="96">
        <f t="shared" si="1"/>
        <v>24000</v>
      </c>
    </row>
    <row r="59" spans="1:17" ht="25.5">
      <c r="A59" s="71" t="s">
        <v>248</v>
      </c>
      <c r="B59" s="72" t="s">
        <v>4</v>
      </c>
      <c r="C59" s="73">
        <v>0</v>
      </c>
      <c r="D59" s="73">
        <v>0</v>
      </c>
      <c r="E59" s="73">
        <v>0</v>
      </c>
      <c r="F59" s="90"/>
      <c r="G59" s="90"/>
      <c r="H59" s="90"/>
      <c r="I59" s="90"/>
      <c r="J59" s="90"/>
      <c r="K59" s="90"/>
      <c r="L59" s="90"/>
      <c r="M59" s="90"/>
      <c r="N59" s="90"/>
      <c r="O59" s="89">
        <f t="shared" si="1"/>
        <v>0</v>
      </c>
      <c r="P59" s="89">
        <f t="shared" si="1"/>
        <v>0</v>
      </c>
      <c r="Q59" s="89">
        <f t="shared" si="1"/>
        <v>0</v>
      </c>
    </row>
    <row r="60" spans="1:17" ht="25.5">
      <c r="A60" s="71" t="s">
        <v>250</v>
      </c>
      <c r="B60" s="72" t="s">
        <v>5</v>
      </c>
      <c r="C60" s="73">
        <v>0</v>
      </c>
      <c r="D60" s="73">
        <v>0</v>
      </c>
      <c r="E60" s="73">
        <v>0</v>
      </c>
      <c r="F60" s="90"/>
      <c r="G60" s="90"/>
      <c r="H60" s="90"/>
      <c r="I60" s="90"/>
      <c r="J60" s="90"/>
      <c r="K60" s="90"/>
      <c r="L60" s="90"/>
      <c r="M60" s="90"/>
      <c r="N60" s="90"/>
      <c r="O60" s="89">
        <f t="shared" si="1"/>
        <v>0</v>
      </c>
      <c r="P60" s="89">
        <f t="shared" si="1"/>
        <v>0</v>
      </c>
      <c r="Q60" s="89">
        <f t="shared" si="1"/>
        <v>0</v>
      </c>
    </row>
    <row r="61" spans="1:17" ht="12.75">
      <c r="A61" s="71" t="s">
        <v>253</v>
      </c>
      <c r="B61" s="72" t="s">
        <v>22</v>
      </c>
      <c r="C61" s="73">
        <v>0</v>
      </c>
      <c r="D61" s="73">
        <v>0</v>
      </c>
      <c r="E61" s="73">
        <v>0</v>
      </c>
      <c r="F61" s="90"/>
      <c r="G61" s="90"/>
      <c r="H61" s="90"/>
      <c r="I61" s="90"/>
      <c r="J61" s="90"/>
      <c r="K61" s="90"/>
      <c r="L61" s="90"/>
      <c r="M61" s="90"/>
      <c r="N61" s="90"/>
      <c r="O61" s="89">
        <f t="shared" si="1"/>
        <v>0</v>
      </c>
      <c r="P61" s="89">
        <f t="shared" si="1"/>
        <v>0</v>
      </c>
      <c r="Q61" s="89">
        <f t="shared" si="1"/>
        <v>0</v>
      </c>
    </row>
    <row r="62" spans="1:17" ht="12.75">
      <c r="A62" s="77" t="s">
        <v>255</v>
      </c>
      <c r="B62" s="78" t="s">
        <v>23</v>
      </c>
      <c r="C62" s="91">
        <v>0</v>
      </c>
      <c r="D62" s="91">
        <v>0</v>
      </c>
      <c r="E62" s="91"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89">
        <f t="shared" si="1"/>
        <v>0</v>
      </c>
      <c r="P62" s="89">
        <f t="shared" si="1"/>
        <v>0</v>
      </c>
      <c r="Q62" s="89">
        <f t="shared" si="1"/>
        <v>0</v>
      </c>
    </row>
    <row r="63" spans="1:17" ht="12.75">
      <c r="A63" s="77" t="s">
        <v>257</v>
      </c>
      <c r="B63" s="78" t="s">
        <v>24</v>
      </c>
      <c r="C63" s="91">
        <f>SUM(C21+C27+C37+C48+C54+C58+C62)</f>
        <v>247727967</v>
      </c>
      <c r="D63" s="91">
        <f aca="true" t="shared" si="8" ref="D63:I63">SUM(D21+D27+D37+D48+D54+D58+D62)</f>
        <v>287621922</v>
      </c>
      <c r="E63" s="91">
        <f>SUM(E21+E27+E37+E48+E54+E58+E62)</f>
        <v>216212307</v>
      </c>
      <c r="F63" s="91">
        <f t="shared" si="8"/>
        <v>3000000</v>
      </c>
      <c r="G63" s="91">
        <f t="shared" si="8"/>
        <v>3000000</v>
      </c>
      <c r="H63" s="91">
        <v>2455100</v>
      </c>
      <c r="I63" s="91">
        <f t="shared" si="8"/>
        <v>0</v>
      </c>
      <c r="J63" s="91"/>
      <c r="K63" s="91"/>
      <c r="L63" s="91"/>
      <c r="M63" s="91"/>
      <c r="N63" s="91"/>
      <c r="O63" s="96">
        <f t="shared" si="1"/>
        <v>250727967</v>
      </c>
      <c r="P63" s="96">
        <f t="shared" si="1"/>
        <v>290621922</v>
      </c>
      <c r="Q63" s="96">
        <f t="shared" si="1"/>
        <v>218667407</v>
      </c>
    </row>
    <row r="64" spans="1:17" ht="12.75">
      <c r="A64" s="71" t="s">
        <v>100</v>
      </c>
      <c r="B64" s="72" t="s">
        <v>48</v>
      </c>
      <c r="C64" s="93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9">
        <f t="shared" si="1"/>
        <v>0</v>
      </c>
      <c r="P64" s="89">
        <f t="shared" si="1"/>
        <v>0</v>
      </c>
      <c r="Q64" s="89">
        <f t="shared" si="1"/>
        <v>0</v>
      </c>
    </row>
    <row r="65" spans="1:17" ht="12.75">
      <c r="A65" s="71" t="s">
        <v>102</v>
      </c>
      <c r="B65" s="72" t="s">
        <v>49</v>
      </c>
      <c r="C65" s="90">
        <v>8400000</v>
      </c>
      <c r="D65" s="90">
        <v>8400000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89">
        <f t="shared" si="1"/>
        <v>8400000</v>
      </c>
      <c r="P65" s="89">
        <f t="shared" si="1"/>
        <v>8400000</v>
      </c>
      <c r="Q65" s="89">
        <f t="shared" si="1"/>
        <v>0</v>
      </c>
    </row>
    <row r="66" spans="1:17" ht="12.75">
      <c r="A66" s="71" t="s">
        <v>103</v>
      </c>
      <c r="B66" s="72" t="s">
        <v>50</v>
      </c>
      <c r="C66" s="90"/>
      <c r="D66" s="90">
        <v>0</v>
      </c>
      <c r="E66" s="90">
        <v>0</v>
      </c>
      <c r="F66" s="90"/>
      <c r="G66" s="90"/>
      <c r="H66" s="90"/>
      <c r="I66" s="90"/>
      <c r="J66" s="90"/>
      <c r="K66" s="90"/>
      <c r="L66" s="90"/>
      <c r="M66" s="90"/>
      <c r="N66" s="90"/>
      <c r="O66" s="89">
        <f t="shared" si="1"/>
        <v>0</v>
      </c>
      <c r="P66" s="89">
        <f t="shared" si="1"/>
        <v>0</v>
      </c>
      <c r="Q66" s="89">
        <f t="shared" si="1"/>
        <v>0</v>
      </c>
    </row>
    <row r="67" spans="1:17" ht="12.75">
      <c r="A67" s="77" t="s">
        <v>111</v>
      </c>
      <c r="B67" s="78" t="s">
        <v>51</v>
      </c>
      <c r="C67" s="95">
        <f aca="true" t="shared" si="9" ref="C67:I67">SUM(C64:C66)</f>
        <v>8400000</v>
      </c>
      <c r="D67" s="95">
        <f t="shared" si="9"/>
        <v>8400000</v>
      </c>
      <c r="E67" s="95">
        <f t="shared" si="9"/>
        <v>0</v>
      </c>
      <c r="F67" s="95">
        <f t="shared" si="9"/>
        <v>0</v>
      </c>
      <c r="G67" s="95">
        <f t="shared" si="9"/>
        <v>0</v>
      </c>
      <c r="H67" s="95">
        <f t="shared" si="9"/>
        <v>0</v>
      </c>
      <c r="I67" s="95">
        <f t="shared" si="9"/>
        <v>0</v>
      </c>
      <c r="J67" s="95"/>
      <c r="K67" s="95"/>
      <c r="L67" s="95"/>
      <c r="M67" s="95"/>
      <c r="N67" s="95"/>
      <c r="O67" s="96">
        <f t="shared" si="1"/>
        <v>8400000</v>
      </c>
      <c r="P67" s="96">
        <f t="shared" si="1"/>
        <v>8400000</v>
      </c>
      <c r="Q67" s="96">
        <f t="shared" si="1"/>
        <v>0</v>
      </c>
    </row>
    <row r="68" spans="1:17" ht="12.75">
      <c r="A68" s="71" t="s">
        <v>112</v>
      </c>
      <c r="B68" s="72" t="s">
        <v>52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89">
        <f t="shared" si="1"/>
        <v>0</v>
      </c>
      <c r="P68" s="89">
        <f t="shared" si="1"/>
        <v>0</v>
      </c>
      <c r="Q68" s="89">
        <f t="shared" si="1"/>
        <v>0</v>
      </c>
    </row>
    <row r="69" spans="1:17" ht="12.75">
      <c r="A69" s="71" t="s">
        <v>114</v>
      </c>
      <c r="B69" s="72" t="s">
        <v>53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89">
        <f t="shared" si="1"/>
        <v>0</v>
      </c>
      <c r="P69" s="89">
        <f t="shared" si="1"/>
        <v>0</v>
      </c>
      <c r="Q69" s="89">
        <f t="shared" si="1"/>
        <v>0</v>
      </c>
    </row>
    <row r="70" spans="1:17" ht="12.75">
      <c r="A70" s="71" t="s">
        <v>115</v>
      </c>
      <c r="B70" s="72" t="s">
        <v>54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9">
        <f t="shared" si="1"/>
        <v>0</v>
      </c>
      <c r="P70" s="89">
        <f t="shared" si="1"/>
        <v>0</v>
      </c>
      <c r="Q70" s="89">
        <f t="shared" si="1"/>
        <v>0</v>
      </c>
    </row>
    <row r="71" spans="1:17" ht="12.75">
      <c r="A71" s="71" t="s">
        <v>116</v>
      </c>
      <c r="B71" s="72" t="s">
        <v>55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89">
        <f t="shared" si="1"/>
        <v>0</v>
      </c>
      <c r="P71" s="89">
        <f t="shared" si="1"/>
        <v>0</v>
      </c>
      <c r="Q71" s="89">
        <f t="shared" si="1"/>
        <v>0</v>
      </c>
    </row>
    <row r="72" spans="1:17" ht="12.75">
      <c r="A72" s="77" t="s">
        <v>117</v>
      </c>
      <c r="B72" s="78" t="s">
        <v>56</v>
      </c>
      <c r="C72" s="90">
        <f>SUM(C68:C71)</f>
        <v>0</v>
      </c>
      <c r="D72" s="90">
        <f aca="true" t="shared" si="10" ref="D72:I72">SUM(D68:D71)</f>
        <v>0</v>
      </c>
      <c r="E72" s="90">
        <f t="shared" si="10"/>
        <v>0</v>
      </c>
      <c r="F72" s="90">
        <f t="shared" si="10"/>
        <v>0</v>
      </c>
      <c r="G72" s="90">
        <f t="shared" si="10"/>
        <v>0</v>
      </c>
      <c r="H72" s="90">
        <f t="shared" si="10"/>
        <v>0</v>
      </c>
      <c r="I72" s="90">
        <f t="shared" si="10"/>
        <v>0</v>
      </c>
      <c r="J72" s="90"/>
      <c r="K72" s="90"/>
      <c r="L72" s="90"/>
      <c r="M72" s="90"/>
      <c r="N72" s="90"/>
      <c r="O72" s="89">
        <f t="shared" si="1"/>
        <v>0</v>
      </c>
      <c r="P72" s="89">
        <f t="shared" si="1"/>
        <v>0</v>
      </c>
      <c r="Q72" s="89">
        <f t="shared" si="1"/>
        <v>0</v>
      </c>
    </row>
    <row r="73" spans="1:17" ht="12.75">
      <c r="A73" s="71" t="s">
        <v>118</v>
      </c>
      <c r="B73" s="72" t="s">
        <v>57</v>
      </c>
      <c r="C73" s="90">
        <v>50844116</v>
      </c>
      <c r="D73" s="90">
        <v>51625265</v>
      </c>
      <c r="E73" s="90">
        <v>51625265</v>
      </c>
      <c r="F73" s="90">
        <v>163140</v>
      </c>
      <c r="G73" s="90">
        <v>163140</v>
      </c>
      <c r="H73" s="90">
        <v>163140</v>
      </c>
      <c r="I73" s="90"/>
      <c r="J73" s="90"/>
      <c r="K73" s="90"/>
      <c r="L73" s="90"/>
      <c r="M73" s="90"/>
      <c r="N73" s="90"/>
      <c r="O73" s="89">
        <f t="shared" si="1"/>
        <v>51007256</v>
      </c>
      <c r="P73" s="89">
        <f t="shared" si="1"/>
        <v>51788405</v>
      </c>
      <c r="Q73" s="89">
        <f t="shared" si="1"/>
        <v>51788405</v>
      </c>
    </row>
    <row r="74" spans="1:17" ht="12.75">
      <c r="A74" s="71" t="s">
        <v>99</v>
      </c>
      <c r="B74" s="72" t="s">
        <v>58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9">
        <f aca="true" t="shared" si="11" ref="O74:Q89">SUM(C74+F74+I74+L74)</f>
        <v>0</v>
      </c>
      <c r="P74" s="89">
        <f t="shared" si="11"/>
        <v>0</v>
      </c>
      <c r="Q74" s="89">
        <f t="shared" si="11"/>
        <v>0</v>
      </c>
    </row>
    <row r="75" spans="1:17" ht="12.75">
      <c r="A75" s="77" t="s">
        <v>119</v>
      </c>
      <c r="B75" s="78" t="s">
        <v>59</v>
      </c>
      <c r="C75" s="95">
        <f>SUM(C73:C74)</f>
        <v>50844116</v>
      </c>
      <c r="D75" s="95">
        <f aca="true" t="shared" si="12" ref="D75:I75">SUM(D73:D74)</f>
        <v>51625265</v>
      </c>
      <c r="E75" s="95">
        <f t="shared" si="12"/>
        <v>51625265</v>
      </c>
      <c r="F75" s="95">
        <f t="shared" si="12"/>
        <v>163140</v>
      </c>
      <c r="G75" s="95">
        <f t="shared" si="12"/>
        <v>163140</v>
      </c>
      <c r="H75" s="95">
        <f t="shared" si="12"/>
        <v>163140</v>
      </c>
      <c r="I75" s="95">
        <f t="shared" si="12"/>
        <v>0</v>
      </c>
      <c r="J75" s="95"/>
      <c r="K75" s="95"/>
      <c r="L75" s="95"/>
      <c r="M75" s="95"/>
      <c r="N75" s="95"/>
      <c r="O75" s="96">
        <f t="shared" si="11"/>
        <v>51007256</v>
      </c>
      <c r="P75" s="96">
        <f t="shared" si="11"/>
        <v>51788405</v>
      </c>
      <c r="Q75" s="96">
        <f t="shared" si="11"/>
        <v>51788405</v>
      </c>
    </row>
    <row r="76" spans="1:17" ht="12.75">
      <c r="A76" s="71" t="s">
        <v>120</v>
      </c>
      <c r="B76" s="72" t="s">
        <v>60</v>
      </c>
      <c r="C76" s="90"/>
      <c r="D76" s="90">
        <v>0</v>
      </c>
      <c r="E76" s="90">
        <v>2469007</v>
      </c>
      <c r="F76" s="90"/>
      <c r="G76" s="90"/>
      <c r="H76" s="90"/>
      <c r="I76" s="90"/>
      <c r="J76" s="90"/>
      <c r="K76" s="90"/>
      <c r="L76" s="90"/>
      <c r="M76" s="90"/>
      <c r="N76" s="90"/>
      <c r="O76" s="89">
        <f t="shared" si="11"/>
        <v>0</v>
      </c>
      <c r="P76" s="89">
        <f t="shared" si="11"/>
        <v>0</v>
      </c>
      <c r="Q76" s="89">
        <f t="shared" si="11"/>
        <v>2469007</v>
      </c>
    </row>
    <row r="77" spans="1:17" ht="12.75">
      <c r="A77" s="71" t="s">
        <v>121</v>
      </c>
      <c r="B77" s="72" t="s">
        <v>61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9">
        <f t="shared" si="11"/>
        <v>0</v>
      </c>
      <c r="P77" s="89">
        <f t="shared" si="11"/>
        <v>0</v>
      </c>
      <c r="Q77" s="89">
        <f t="shared" si="11"/>
        <v>0</v>
      </c>
    </row>
    <row r="78" spans="1:17" ht="12.75">
      <c r="A78" s="71" t="s">
        <v>122</v>
      </c>
      <c r="B78" s="72" t="s">
        <v>62</v>
      </c>
      <c r="C78" s="90"/>
      <c r="D78" s="90"/>
      <c r="E78" s="90"/>
      <c r="F78" s="90">
        <v>25790060</v>
      </c>
      <c r="G78" s="90">
        <v>25790060</v>
      </c>
      <c r="H78" s="90">
        <v>24164032</v>
      </c>
      <c r="I78" s="90"/>
      <c r="J78" s="90"/>
      <c r="K78" s="90"/>
      <c r="L78" s="90"/>
      <c r="M78" s="90"/>
      <c r="N78" s="90"/>
      <c r="O78" s="89">
        <f t="shared" si="11"/>
        <v>25790060</v>
      </c>
      <c r="P78" s="89">
        <f t="shared" si="11"/>
        <v>25790060</v>
      </c>
      <c r="Q78" s="89">
        <f t="shared" si="11"/>
        <v>24164032</v>
      </c>
    </row>
    <row r="79" spans="1:17" ht="12.75">
      <c r="A79" s="71" t="s">
        <v>123</v>
      </c>
      <c r="B79" s="72" t="s">
        <v>63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9">
        <f t="shared" si="11"/>
        <v>0</v>
      </c>
      <c r="P79" s="89">
        <f t="shared" si="11"/>
        <v>0</v>
      </c>
      <c r="Q79" s="89">
        <f t="shared" si="11"/>
        <v>0</v>
      </c>
    </row>
    <row r="80" spans="1:17" ht="12.75">
      <c r="A80" s="71" t="s">
        <v>125</v>
      </c>
      <c r="B80" s="72" t="s">
        <v>64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9">
        <f t="shared" si="11"/>
        <v>0</v>
      </c>
      <c r="P80" s="89">
        <f t="shared" si="11"/>
        <v>0</v>
      </c>
      <c r="Q80" s="89">
        <f t="shared" si="11"/>
        <v>0</v>
      </c>
    </row>
    <row r="81" spans="1:17" ht="12.75">
      <c r="A81" s="77" t="s">
        <v>128</v>
      </c>
      <c r="B81" s="78" t="s">
        <v>65</v>
      </c>
      <c r="C81" s="95">
        <f>SUM(C76:C80)</f>
        <v>0</v>
      </c>
      <c r="D81" s="95">
        <v>0</v>
      </c>
      <c r="E81" s="95">
        <f>SUM(E76:E80)</f>
        <v>2469007</v>
      </c>
      <c r="F81" s="95">
        <f>SUM(F76:F80)</f>
        <v>25790060</v>
      </c>
      <c r="G81" s="95">
        <f>SUM(G76:G80)</f>
        <v>25790060</v>
      </c>
      <c r="H81" s="95">
        <f>SUM(H76:H80)</f>
        <v>24164032</v>
      </c>
      <c r="I81" s="95">
        <f>SUM(I76:I80)</f>
        <v>0</v>
      </c>
      <c r="J81" s="95"/>
      <c r="K81" s="95"/>
      <c r="L81" s="95"/>
      <c r="M81" s="95"/>
      <c r="N81" s="95"/>
      <c r="O81" s="96">
        <f t="shared" si="11"/>
        <v>25790060</v>
      </c>
      <c r="P81" s="96">
        <f t="shared" si="11"/>
        <v>25790060</v>
      </c>
      <c r="Q81" s="96">
        <f t="shared" si="11"/>
        <v>26633039</v>
      </c>
    </row>
    <row r="82" spans="1:17" ht="12.75">
      <c r="A82" s="71" t="s">
        <v>129</v>
      </c>
      <c r="B82" s="72" t="s">
        <v>66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9">
        <f t="shared" si="11"/>
        <v>0</v>
      </c>
      <c r="P82" s="89">
        <f t="shared" si="11"/>
        <v>0</v>
      </c>
      <c r="Q82" s="89">
        <f t="shared" si="11"/>
        <v>0</v>
      </c>
    </row>
    <row r="83" spans="1:17" ht="12.75">
      <c r="A83" s="71" t="s">
        <v>130</v>
      </c>
      <c r="B83" s="72" t="s">
        <v>67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9">
        <f t="shared" si="11"/>
        <v>0</v>
      </c>
      <c r="P83" s="89">
        <f t="shared" si="11"/>
        <v>0</v>
      </c>
      <c r="Q83" s="89">
        <f t="shared" si="11"/>
        <v>0</v>
      </c>
    </row>
    <row r="84" spans="1:17" ht="12.75">
      <c r="A84" s="71" t="s">
        <v>131</v>
      </c>
      <c r="B84" s="72" t="s">
        <v>68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9">
        <f t="shared" si="11"/>
        <v>0</v>
      </c>
      <c r="P84" s="89">
        <f t="shared" si="11"/>
        <v>0</v>
      </c>
      <c r="Q84" s="89">
        <f t="shared" si="11"/>
        <v>0</v>
      </c>
    </row>
    <row r="85" spans="1:17" ht="12.75">
      <c r="A85" s="71" t="s">
        <v>132</v>
      </c>
      <c r="B85" s="72" t="s">
        <v>69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9">
        <f t="shared" si="11"/>
        <v>0</v>
      </c>
      <c r="P85" s="89">
        <f t="shared" si="11"/>
        <v>0</v>
      </c>
      <c r="Q85" s="89">
        <f t="shared" si="11"/>
        <v>0</v>
      </c>
    </row>
    <row r="86" spans="1:17" ht="12.75">
      <c r="A86" s="77" t="s">
        <v>135</v>
      </c>
      <c r="B86" s="78" t="s">
        <v>70</v>
      </c>
      <c r="C86" s="90">
        <f>SUM(C82:C85)</f>
        <v>0</v>
      </c>
      <c r="D86" s="90">
        <f aca="true" t="shared" si="13" ref="D86:I86">SUM(D82:D85)</f>
        <v>0</v>
      </c>
      <c r="E86" s="90">
        <f t="shared" si="13"/>
        <v>0</v>
      </c>
      <c r="F86" s="90">
        <f t="shared" si="13"/>
        <v>0</v>
      </c>
      <c r="G86" s="90">
        <f t="shared" si="13"/>
        <v>0</v>
      </c>
      <c r="H86" s="90">
        <f t="shared" si="13"/>
        <v>0</v>
      </c>
      <c r="I86" s="90">
        <f t="shared" si="13"/>
        <v>0</v>
      </c>
      <c r="J86" s="90"/>
      <c r="K86" s="90"/>
      <c r="L86" s="90"/>
      <c r="M86" s="90"/>
      <c r="N86" s="90"/>
      <c r="O86" s="89">
        <f t="shared" si="11"/>
        <v>0</v>
      </c>
      <c r="P86" s="89">
        <f t="shared" si="11"/>
        <v>0</v>
      </c>
      <c r="Q86" s="89">
        <f t="shared" si="11"/>
        <v>0</v>
      </c>
    </row>
    <row r="87" spans="1:17" ht="12.75">
      <c r="A87" s="71" t="s">
        <v>136</v>
      </c>
      <c r="B87" s="72" t="s">
        <v>71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89">
        <f t="shared" si="11"/>
        <v>0</v>
      </c>
      <c r="P87" s="89">
        <f t="shared" si="11"/>
        <v>0</v>
      </c>
      <c r="Q87" s="89">
        <f t="shared" si="11"/>
        <v>0</v>
      </c>
    </row>
    <row r="88" spans="1:17" ht="12.75">
      <c r="A88" s="77" t="s">
        <v>138</v>
      </c>
      <c r="B88" s="78" t="s">
        <v>72</v>
      </c>
      <c r="C88" s="95">
        <f>SUM(C67+C72+C75+C81+C86)</f>
        <v>59244116</v>
      </c>
      <c r="D88" s="95">
        <f aca="true" t="shared" si="14" ref="D88:I88">SUM(D67+D72+D75+D81+D86)</f>
        <v>60025265</v>
      </c>
      <c r="E88" s="95">
        <f t="shared" si="14"/>
        <v>54094272</v>
      </c>
      <c r="F88" s="95">
        <f t="shared" si="14"/>
        <v>25953200</v>
      </c>
      <c r="G88" s="95">
        <f t="shared" si="14"/>
        <v>25953200</v>
      </c>
      <c r="H88" s="95">
        <f t="shared" si="14"/>
        <v>24327172</v>
      </c>
      <c r="I88" s="95">
        <f t="shared" si="14"/>
        <v>0</v>
      </c>
      <c r="J88" s="95"/>
      <c r="K88" s="95"/>
      <c r="L88" s="95"/>
      <c r="M88" s="95"/>
      <c r="N88" s="95"/>
      <c r="O88" s="96">
        <f t="shared" si="11"/>
        <v>85197316</v>
      </c>
      <c r="P88" s="96">
        <f t="shared" si="11"/>
        <v>85978465</v>
      </c>
      <c r="Q88" s="96">
        <f t="shared" si="11"/>
        <v>78421444</v>
      </c>
    </row>
    <row r="89" spans="1:17" ht="12.75">
      <c r="A89" s="83"/>
      <c r="B89" s="94" t="s">
        <v>93</v>
      </c>
      <c r="C89" s="95">
        <f>SUM(C63+C88)</f>
        <v>306972083</v>
      </c>
      <c r="D89" s="95">
        <f aca="true" t="shared" si="15" ref="D89:I89">SUM(D63+D88)</f>
        <v>347647187</v>
      </c>
      <c r="E89" s="95">
        <f t="shared" si="15"/>
        <v>270306579</v>
      </c>
      <c r="F89" s="95">
        <f t="shared" si="15"/>
        <v>28953200</v>
      </c>
      <c r="G89" s="95">
        <f t="shared" si="15"/>
        <v>28953200</v>
      </c>
      <c r="H89" s="95">
        <f t="shared" si="15"/>
        <v>26782272</v>
      </c>
      <c r="I89" s="95">
        <f t="shared" si="15"/>
        <v>0</v>
      </c>
      <c r="J89" s="95"/>
      <c r="K89" s="95"/>
      <c r="L89" s="95"/>
      <c r="M89" s="95"/>
      <c r="N89" s="95"/>
      <c r="O89" s="96">
        <f t="shared" si="11"/>
        <v>335925283</v>
      </c>
      <c r="P89" s="96">
        <f t="shared" si="11"/>
        <v>376600387</v>
      </c>
      <c r="Q89" s="96">
        <f t="shared" si="11"/>
        <v>297088851</v>
      </c>
    </row>
    <row r="90" spans="1:17" ht="12.7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84"/>
      <c r="P90" s="84"/>
      <c r="Q90" s="84"/>
    </row>
  </sheetData>
  <sheetProtection/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HQ3:IF3"/>
    <mergeCell ref="IG3:IV3"/>
    <mergeCell ref="FE3:FT3"/>
    <mergeCell ref="FU3:GJ3"/>
    <mergeCell ref="GK3:GZ3"/>
    <mergeCell ref="HA3:HP3"/>
  </mergeCells>
  <printOptions/>
  <pageMargins left="0.2362204724409449" right="0.2362204724409449" top="0" bottom="0" header="0.31496062992125984" footer="0.31496062992125984"/>
  <pageSetup fitToHeight="0" fitToWidth="1" horizontalDpi="300" verticalDpi="300" orientation="landscape" paperSize="8" scale="96" r:id="rId1"/>
  <rowBreaks count="1" manualBreakCount="1">
    <brk id="4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A23" sqref="A23:F23"/>
    </sheetView>
  </sheetViews>
  <sheetFormatPr defaultColWidth="9.140625" defaultRowHeight="12.75"/>
  <cols>
    <col min="1" max="1" width="38.8515625" style="0" customWidth="1"/>
    <col min="2" max="2" width="10.140625" style="0" customWidth="1"/>
    <col min="3" max="3" width="11.57421875" style="0" customWidth="1"/>
    <col min="4" max="4" width="11.7109375" style="0" customWidth="1"/>
    <col min="5" max="5" width="11.8515625" style="0" customWidth="1"/>
    <col min="6" max="6" width="13.8515625" style="0" customWidth="1"/>
  </cols>
  <sheetData>
    <row r="1" spans="1:6" ht="12.75">
      <c r="A1" s="166" t="s">
        <v>485</v>
      </c>
      <c r="B1" s="166"/>
      <c r="C1" s="166"/>
      <c r="D1" s="166"/>
      <c r="E1" s="165"/>
      <c r="F1" s="165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180" t="s">
        <v>303</v>
      </c>
      <c r="B4" s="180"/>
      <c r="C4" s="180"/>
      <c r="D4" s="180"/>
      <c r="E4" s="180"/>
      <c r="F4" s="180"/>
    </row>
    <row r="5" spans="1:6" ht="12.75">
      <c r="A5" s="3"/>
      <c r="B5" s="3"/>
      <c r="C5" s="3"/>
      <c r="D5" s="3"/>
      <c r="E5" s="181" t="s">
        <v>455</v>
      </c>
      <c r="F5" s="182"/>
    </row>
    <row r="6" spans="1:6" ht="51">
      <c r="A6" s="130" t="s">
        <v>304</v>
      </c>
      <c r="B6" s="130" t="s">
        <v>305</v>
      </c>
      <c r="C6" s="130" t="s">
        <v>306</v>
      </c>
      <c r="D6" s="130" t="s">
        <v>307</v>
      </c>
      <c r="E6" s="130" t="s">
        <v>308</v>
      </c>
      <c r="F6" s="130" t="s">
        <v>468</v>
      </c>
    </row>
    <row r="7" spans="1:6" ht="12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 t="s">
        <v>449</v>
      </c>
    </row>
    <row r="8" spans="1:6" ht="12.75">
      <c r="A8" s="3" t="s">
        <v>446</v>
      </c>
      <c r="B8" s="90"/>
      <c r="C8" s="132"/>
      <c r="D8" s="90"/>
      <c r="E8" s="90"/>
      <c r="F8" s="90"/>
    </row>
    <row r="9" spans="1:6" ht="12.75">
      <c r="A9" s="72" t="s">
        <v>311</v>
      </c>
      <c r="B9" s="90">
        <v>1000</v>
      </c>
      <c r="C9" s="132">
        <v>2019</v>
      </c>
      <c r="D9" s="90">
        <v>1000</v>
      </c>
      <c r="E9" s="90"/>
      <c r="F9" s="90">
        <v>1000</v>
      </c>
    </row>
    <row r="10" spans="1:6" ht="25.5">
      <c r="A10" s="72" t="s">
        <v>312</v>
      </c>
      <c r="B10" s="90"/>
      <c r="C10" s="132">
        <v>2019</v>
      </c>
      <c r="D10" s="90"/>
      <c r="E10" s="90"/>
      <c r="F10" s="90"/>
    </row>
    <row r="11" spans="1:6" ht="20.25" customHeight="1">
      <c r="A11" s="72" t="s">
        <v>447</v>
      </c>
      <c r="B11" s="90">
        <v>4480169</v>
      </c>
      <c r="C11" s="132">
        <v>2019</v>
      </c>
      <c r="D11" s="90"/>
      <c r="E11" s="90">
        <v>4480169</v>
      </c>
      <c r="F11" s="90">
        <v>4480169</v>
      </c>
    </row>
    <row r="12" spans="1:6" ht="12.75">
      <c r="A12" s="72" t="s">
        <v>313</v>
      </c>
      <c r="B12" s="90"/>
      <c r="C12" s="132"/>
      <c r="D12" s="90"/>
      <c r="E12" s="90"/>
      <c r="F12" s="90"/>
    </row>
    <row r="13" spans="1:6" ht="25.5">
      <c r="A13" s="72" t="s">
        <v>218</v>
      </c>
      <c r="B13" s="90">
        <v>1756623</v>
      </c>
      <c r="C13" s="132">
        <v>2019</v>
      </c>
      <c r="D13" s="90"/>
      <c r="E13" s="90">
        <v>1756123</v>
      </c>
      <c r="F13" s="90">
        <v>1756123</v>
      </c>
    </row>
    <row r="14" spans="1:6" ht="12.75">
      <c r="A14" s="83"/>
      <c r="B14" s="90"/>
      <c r="C14" s="132"/>
      <c r="D14" s="90"/>
      <c r="E14" s="90"/>
      <c r="F14" s="90">
        <f>SUM(D14:E14)</f>
        <v>0</v>
      </c>
    </row>
    <row r="15" spans="1:6" ht="12.75">
      <c r="A15" s="83"/>
      <c r="B15" s="90"/>
      <c r="C15" s="132"/>
      <c r="D15" s="90"/>
      <c r="E15" s="90"/>
      <c r="F15" s="90"/>
    </row>
    <row r="16" spans="1:6" ht="12.75">
      <c r="A16" s="83"/>
      <c r="B16" s="90"/>
      <c r="C16" s="132"/>
      <c r="D16" s="90"/>
      <c r="E16" s="90"/>
      <c r="F16" s="90"/>
    </row>
    <row r="17" spans="1:6" ht="12.75">
      <c r="A17" s="83" t="s">
        <v>427</v>
      </c>
      <c r="B17" s="90">
        <f>SUM(B8:B16)</f>
        <v>6237792</v>
      </c>
      <c r="C17" s="132"/>
      <c r="D17" s="90">
        <f>SUM(D8:D16)</f>
        <v>1000</v>
      </c>
      <c r="E17" s="90">
        <f>SUM(E8:E16)</f>
        <v>6236292</v>
      </c>
      <c r="F17" s="90">
        <f>SUM(F8:F16)</f>
        <v>6237292</v>
      </c>
    </row>
    <row r="18" spans="1:6" ht="12.75">
      <c r="A18" s="16"/>
      <c r="B18" s="18"/>
      <c r="C18" s="19"/>
      <c r="D18" s="18"/>
      <c r="E18" s="18"/>
      <c r="F18" s="18"/>
    </row>
    <row r="19" spans="1:6" ht="12.75">
      <c r="A19" s="16"/>
      <c r="B19" s="18"/>
      <c r="C19" s="19"/>
      <c r="D19" s="18"/>
      <c r="E19" s="18"/>
      <c r="F19" s="18"/>
    </row>
    <row r="20" spans="1:6" ht="12.75">
      <c r="A20" s="16"/>
      <c r="B20" s="18"/>
      <c r="C20" s="19"/>
      <c r="D20" s="18"/>
      <c r="E20" s="18"/>
      <c r="F20" s="18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166" t="s">
        <v>486</v>
      </c>
      <c r="B23" s="166"/>
      <c r="C23" s="166"/>
      <c r="D23" s="166"/>
      <c r="E23" s="165"/>
      <c r="F23" s="165"/>
    </row>
    <row r="24" spans="1:6" ht="12.75">
      <c r="A24" s="3"/>
      <c r="B24" s="3"/>
      <c r="C24" s="3"/>
      <c r="D24" s="3"/>
      <c r="E24" s="3"/>
      <c r="F24" s="3"/>
    </row>
    <row r="25" spans="1:6" ht="15.75">
      <c r="A25" s="180" t="s">
        <v>309</v>
      </c>
      <c r="B25" s="180"/>
      <c r="C25" s="180"/>
      <c r="D25" s="180"/>
      <c r="E25" s="180"/>
      <c r="F25" s="180"/>
    </row>
    <row r="26" spans="1:6" ht="12.75">
      <c r="A26" s="3"/>
      <c r="B26" s="3"/>
      <c r="C26" s="3"/>
      <c r="D26" s="3"/>
      <c r="E26" s="3"/>
      <c r="F26" s="3"/>
    </row>
    <row r="27" spans="1:6" ht="51">
      <c r="A27" s="130" t="s">
        <v>310</v>
      </c>
      <c r="B27" s="130" t="s">
        <v>305</v>
      </c>
      <c r="C27" s="130" t="s">
        <v>306</v>
      </c>
      <c r="D27" s="130" t="s">
        <v>307</v>
      </c>
      <c r="E27" s="130" t="s">
        <v>308</v>
      </c>
      <c r="F27" s="130" t="s">
        <v>468</v>
      </c>
    </row>
    <row r="28" spans="1:6" ht="12.75">
      <c r="A28" s="131">
        <v>1</v>
      </c>
      <c r="B28" s="131">
        <v>2</v>
      </c>
      <c r="C28" s="131">
        <v>3</v>
      </c>
      <c r="D28" s="131">
        <v>4</v>
      </c>
      <c r="E28" s="131">
        <v>5</v>
      </c>
      <c r="F28" s="131" t="s">
        <v>449</v>
      </c>
    </row>
    <row r="29" spans="1:6" ht="12.75">
      <c r="A29" s="72" t="s">
        <v>448</v>
      </c>
      <c r="B29" s="90">
        <v>45498939</v>
      </c>
      <c r="C29" s="156" t="s">
        <v>467</v>
      </c>
      <c r="D29" s="90"/>
      <c r="E29" s="90">
        <v>45498939</v>
      </c>
      <c r="F29" s="90">
        <v>45498939</v>
      </c>
    </row>
    <row r="30" spans="1:6" ht="12.75">
      <c r="A30" s="72" t="s">
        <v>462</v>
      </c>
      <c r="B30" s="90">
        <v>1067426</v>
      </c>
      <c r="C30" s="83">
        <v>2019</v>
      </c>
      <c r="D30" s="90"/>
      <c r="E30" s="90">
        <v>1067426</v>
      </c>
      <c r="F30" s="90">
        <v>1067426</v>
      </c>
    </row>
    <row r="31" spans="1:6" ht="12.75">
      <c r="A31" s="72"/>
      <c r="B31" s="83"/>
      <c r="C31" s="83"/>
      <c r="D31" s="83"/>
      <c r="E31" s="83"/>
      <c r="F31" s="83"/>
    </row>
    <row r="32" spans="1:6" ht="25.5">
      <c r="A32" s="72" t="s">
        <v>228</v>
      </c>
      <c r="B32" s="90">
        <v>12002405</v>
      </c>
      <c r="C32" s="156" t="s">
        <v>467</v>
      </c>
      <c r="D32" s="90"/>
      <c r="E32" s="90">
        <v>12002405</v>
      </c>
      <c r="F32" s="90">
        <v>12002405</v>
      </c>
    </row>
    <row r="33" spans="1:6" ht="12.75">
      <c r="A33" s="83"/>
      <c r="B33" s="83"/>
      <c r="C33" s="83"/>
      <c r="D33" s="83"/>
      <c r="E33" s="83"/>
      <c r="F33" s="83"/>
    </row>
    <row r="34" spans="1:6" ht="12.75">
      <c r="A34" s="83"/>
      <c r="B34" s="83"/>
      <c r="C34" s="83"/>
      <c r="D34" s="83"/>
      <c r="E34" s="83"/>
      <c r="F34" s="83"/>
    </row>
    <row r="35" spans="1:6" ht="12.75">
      <c r="A35" s="83"/>
      <c r="B35" s="83"/>
      <c r="C35" s="83"/>
      <c r="D35" s="83"/>
      <c r="E35" s="83"/>
      <c r="F35" s="83"/>
    </row>
    <row r="36" spans="1:6" ht="12.75">
      <c r="A36" s="83"/>
      <c r="B36" s="83"/>
      <c r="C36" s="83"/>
      <c r="D36" s="83"/>
      <c r="E36" s="83"/>
      <c r="F36" s="83"/>
    </row>
    <row r="37" spans="1:6" ht="12.75">
      <c r="A37" s="83" t="s">
        <v>427</v>
      </c>
      <c r="B37" s="90">
        <f>SUM(B29:B36)</f>
        <v>58568770</v>
      </c>
      <c r="C37" s="90"/>
      <c r="D37" s="90">
        <f>SUM(D29:D36)</f>
        <v>0</v>
      </c>
      <c r="E37" s="90">
        <f>SUM(E29:E36)</f>
        <v>58568770</v>
      </c>
      <c r="F37" s="90">
        <f>SUM(F29:F36)</f>
        <v>58568770</v>
      </c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</sheetData>
  <sheetProtection/>
  <mergeCells count="5">
    <mergeCell ref="A1:F1"/>
    <mergeCell ref="A4:F4"/>
    <mergeCell ref="A25:F25"/>
    <mergeCell ref="A23:F23"/>
    <mergeCell ref="E5:F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22"/>
      <c r="B1" s="183" t="s">
        <v>487</v>
      </c>
      <c r="C1" s="184"/>
      <c r="D1" s="184"/>
      <c r="E1" s="184"/>
      <c r="F1" s="184"/>
      <c r="G1" s="184"/>
      <c r="H1" s="184"/>
      <c r="I1" s="184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185" t="s">
        <v>314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170" t="s">
        <v>315</v>
      </c>
      <c r="B6" s="186" t="s">
        <v>316</v>
      </c>
      <c r="C6" s="187" t="s">
        <v>317</v>
      </c>
      <c r="D6" s="187" t="s">
        <v>458</v>
      </c>
      <c r="E6" s="188" t="s">
        <v>318</v>
      </c>
      <c r="F6" s="188"/>
      <c r="G6" s="188"/>
      <c r="H6" s="188"/>
      <c r="I6" s="186" t="s">
        <v>73</v>
      </c>
    </row>
    <row r="7" spans="1:9" ht="30">
      <c r="A7" s="170"/>
      <c r="B7" s="186"/>
      <c r="C7" s="186"/>
      <c r="D7" s="187"/>
      <c r="E7" s="144" t="s">
        <v>457</v>
      </c>
      <c r="F7" s="144" t="s">
        <v>459</v>
      </c>
      <c r="G7" s="144" t="s">
        <v>463</v>
      </c>
      <c r="H7" s="145" t="s">
        <v>464</v>
      </c>
      <c r="I7" s="186"/>
    </row>
    <row r="8" spans="1:9" ht="22.5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 t="s">
        <v>319</v>
      </c>
    </row>
    <row r="9" spans="1:9" ht="24">
      <c r="A9" s="147" t="s">
        <v>320</v>
      </c>
      <c r="B9" s="111" t="s">
        <v>321</v>
      </c>
      <c r="C9" s="148"/>
      <c r="D9" s="148">
        <f>SUM(D10:D11)</f>
        <v>0</v>
      </c>
      <c r="E9" s="148">
        <f>SUM(E10:E11)</f>
        <v>0</v>
      </c>
      <c r="F9" s="148">
        <f>SUM(F10:F11)</f>
        <v>0</v>
      </c>
      <c r="G9" s="148">
        <f>SUM(G10:G11)</f>
        <v>0</v>
      </c>
      <c r="H9" s="148">
        <f>SUM(H10:H11)</f>
        <v>0</v>
      </c>
      <c r="I9" s="149">
        <f>SUM(D9:H9)</f>
        <v>0</v>
      </c>
    </row>
    <row r="10" spans="1:9" ht="12.75">
      <c r="A10" s="147" t="s">
        <v>322</v>
      </c>
      <c r="B10" s="150"/>
      <c r="C10" s="128"/>
      <c r="D10" s="129"/>
      <c r="E10" s="129"/>
      <c r="F10" s="129"/>
      <c r="G10" s="129"/>
      <c r="H10" s="129"/>
      <c r="I10" s="149">
        <f>SUM(D10:H10)</f>
        <v>0</v>
      </c>
    </row>
    <row r="11" spans="1:9" ht="12.75">
      <c r="A11" s="147" t="s">
        <v>323</v>
      </c>
      <c r="B11" s="150" t="s">
        <v>324</v>
      </c>
      <c r="C11" s="128"/>
      <c r="D11" s="129"/>
      <c r="E11" s="129"/>
      <c r="F11" s="129"/>
      <c r="G11" s="129"/>
      <c r="H11" s="129"/>
      <c r="I11" s="149">
        <f>SUM(D11:H11)</f>
        <v>0</v>
      </c>
    </row>
    <row r="12" spans="1:9" ht="24">
      <c r="A12" s="147" t="s">
        <v>325</v>
      </c>
      <c r="B12" s="151" t="s">
        <v>450</v>
      </c>
      <c r="C12" s="148">
        <v>2013</v>
      </c>
      <c r="D12" s="148">
        <f>SUM(D13:D14)</f>
        <v>0</v>
      </c>
      <c r="E12" s="148">
        <v>170333</v>
      </c>
      <c r="F12" s="148">
        <v>1873667</v>
      </c>
      <c r="G12" s="148"/>
      <c r="H12" s="148">
        <f>SUM(H13:H14)</f>
        <v>0</v>
      </c>
      <c r="I12" s="149">
        <v>2044000</v>
      </c>
    </row>
    <row r="13" spans="1:9" ht="12.75">
      <c r="A13" s="147" t="s">
        <v>326</v>
      </c>
      <c r="B13" s="150"/>
      <c r="C13" s="128"/>
      <c r="D13" s="129"/>
      <c r="E13" s="129"/>
      <c r="F13" s="129"/>
      <c r="G13" s="129"/>
      <c r="H13" s="129"/>
      <c r="I13" s="149">
        <f>SUM(D13:H13)</f>
        <v>0</v>
      </c>
    </row>
    <row r="14" spans="1:9" ht="12.75">
      <c r="A14" s="147" t="s">
        <v>327</v>
      </c>
      <c r="B14" s="152"/>
      <c r="C14" s="128"/>
      <c r="D14" s="129"/>
      <c r="E14" s="129"/>
      <c r="F14" s="129"/>
      <c r="G14" s="129"/>
      <c r="H14" s="129"/>
      <c r="I14" s="149">
        <f>SUM(D14:H14)</f>
        <v>0</v>
      </c>
    </row>
    <row r="15" spans="1:9" ht="12.75">
      <c r="A15" s="147" t="s">
        <v>328</v>
      </c>
      <c r="B15" s="151" t="s">
        <v>329</v>
      </c>
      <c r="C15" s="148" t="s">
        <v>336</v>
      </c>
      <c r="D15" s="148">
        <f>SUM(D16:D17)</f>
        <v>0</v>
      </c>
      <c r="E15" s="148">
        <f>SUM(E16:E17)</f>
        <v>0</v>
      </c>
      <c r="F15" s="148">
        <f>SUM(F16:F17)</f>
        <v>0</v>
      </c>
      <c r="G15" s="148">
        <f>SUM(G16:G17)</f>
        <v>0</v>
      </c>
      <c r="H15" s="148">
        <f>SUM(H16:H17)</f>
        <v>0</v>
      </c>
      <c r="I15" s="148">
        <f aca="true" t="shared" si="0" ref="I15:I21">SUM(D15:H15)</f>
        <v>0</v>
      </c>
    </row>
    <row r="16" spans="1:9" ht="12.75">
      <c r="A16" s="147"/>
      <c r="B16" s="150"/>
      <c r="C16" s="148"/>
      <c r="D16" s="148"/>
      <c r="E16" s="148"/>
      <c r="F16" s="148"/>
      <c r="G16" s="148"/>
      <c r="H16" s="148"/>
      <c r="I16" s="148">
        <f t="shared" si="0"/>
        <v>0</v>
      </c>
    </row>
    <row r="17" spans="1:9" ht="12.75">
      <c r="A17" s="147" t="s">
        <v>330</v>
      </c>
      <c r="B17" s="150"/>
      <c r="C17" s="128"/>
      <c r="D17" s="129"/>
      <c r="E17" s="129"/>
      <c r="F17" s="129"/>
      <c r="G17" s="129"/>
      <c r="H17" s="129"/>
      <c r="I17" s="148">
        <f t="shared" si="0"/>
        <v>0</v>
      </c>
    </row>
    <row r="18" spans="1:9" ht="12.75">
      <c r="A18" s="147" t="s">
        <v>331</v>
      </c>
      <c r="B18" s="151" t="s">
        <v>332</v>
      </c>
      <c r="C18" s="148" t="s">
        <v>336</v>
      </c>
      <c r="D18" s="148">
        <f>SUM(D19:D20)</f>
        <v>0</v>
      </c>
      <c r="E18" s="148">
        <f>SUM(E19:E20)</f>
        <v>0</v>
      </c>
      <c r="F18" s="148">
        <f>SUM(F19:F20)</f>
        <v>0</v>
      </c>
      <c r="G18" s="148">
        <f>SUM(G19:G20)</f>
        <v>0</v>
      </c>
      <c r="H18" s="148">
        <f>SUM(H19:H20)</f>
        <v>0</v>
      </c>
      <c r="I18" s="148">
        <f t="shared" si="0"/>
        <v>0</v>
      </c>
    </row>
    <row r="19" spans="1:9" ht="12.75">
      <c r="A19" s="147"/>
      <c r="B19" s="150"/>
      <c r="C19" s="148"/>
      <c r="D19" s="148"/>
      <c r="E19" s="148"/>
      <c r="F19" s="148"/>
      <c r="G19" s="148"/>
      <c r="H19" s="148"/>
      <c r="I19" s="148">
        <f t="shared" si="0"/>
        <v>0</v>
      </c>
    </row>
    <row r="20" spans="1:9" ht="12.75">
      <c r="A20" s="147" t="s">
        <v>333</v>
      </c>
      <c r="B20" s="150" t="s">
        <v>324</v>
      </c>
      <c r="C20" s="128"/>
      <c r="D20" s="129"/>
      <c r="E20" s="129"/>
      <c r="F20" s="129"/>
      <c r="G20" s="129"/>
      <c r="H20" s="129"/>
      <c r="I20" s="148">
        <f t="shared" si="0"/>
        <v>0</v>
      </c>
    </row>
    <row r="21" spans="1:9" ht="12.75">
      <c r="A21" s="147" t="s">
        <v>334</v>
      </c>
      <c r="B21" s="111" t="s">
        <v>335</v>
      </c>
      <c r="C21" s="148"/>
      <c r="D21" s="148">
        <f>SUM(D18+D15)</f>
        <v>0</v>
      </c>
      <c r="E21" s="148">
        <f>E9+E12+E15+E18</f>
        <v>170333</v>
      </c>
      <c r="F21" s="148">
        <f>F9+F12+F15+F18</f>
        <v>1873667</v>
      </c>
      <c r="G21" s="148">
        <f>G9+G12+G15+G18</f>
        <v>0</v>
      </c>
      <c r="H21" s="148">
        <f>H9+H12+H15+H18</f>
        <v>0</v>
      </c>
      <c r="I21" s="148">
        <f t="shared" si="0"/>
        <v>2044000</v>
      </c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166" t="s">
        <v>488</v>
      </c>
      <c r="B1" s="165"/>
      <c r="C1" s="165"/>
      <c r="D1" s="165"/>
      <c r="E1" s="165"/>
      <c r="F1" s="165"/>
      <c r="G1" s="165"/>
      <c r="H1" s="16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164" t="s">
        <v>444</v>
      </c>
      <c r="B4" s="164"/>
      <c r="C4" s="164"/>
      <c r="D4" s="164"/>
      <c r="E4" s="164"/>
      <c r="F4" s="164"/>
      <c r="G4" s="164"/>
      <c r="H4" s="164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89" t="s">
        <v>315</v>
      </c>
      <c r="B6" s="190" t="s">
        <v>337</v>
      </c>
      <c r="C6" s="189" t="s">
        <v>338</v>
      </c>
      <c r="D6" s="189" t="s">
        <v>339</v>
      </c>
      <c r="E6" s="123" t="s">
        <v>340</v>
      </c>
      <c r="F6" s="123"/>
      <c r="G6" s="123"/>
      <c r="H6" s="123"/>
    </row>
    <row r="7" spans="1:8" ht="30">
      <c r="A7" s="189"/>
      <c r="B7" s="190"/>
      <c r="C7" s="190"/>
      <c r="D7" s="189"/>
      <c r="E7" s="144" t="s">
        <v>457</v>
      </c>
      <c r="F7" s="144" t="s">
        <v>459</v>
      </c>
      <c r="G7" s="144" t="s">
        <v>463</v>
      </c>
      <c r="H7" s="145" t="s">
        <v>464</v>
      </c>
    </row>
    <row r="8" spans="1:8" ht="12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</row>
    <row r="9" spans="1:9" ht="12.75">
      <c r="A9" s="124" t="s">
        <v>320</v>
      </c>
      <c r="B9" s="125" t="s">
        <v>341</v>
      </c>
      <c r="C9" s="126"/>
      <c r="D9" s="126"/>
      <c r="E9" s="127">
        <f>SUM(E10:E13)</f>
        <v>0</v>
      </c>
      <c r="F9" s="109">
        <f>SUM(F10:F13)</f>
        <v>0</v>
      </c>
      <c r="G9" s="109">
        <f>SUM(G10:G13)</f>
        <v>0</v>
      </c>
      <c r="H9" s="109">
        <f>SUM(H10:H13)</f>
        <v>0</v>
      </c>
      <c r="I9" s="20"/>
    </row>
    <row r="10" spans="1:9" ht="12.75">
      <c r="A10" s="124" t="s">
        <v>322</v>
      </c>
      <c r="B10" s="105"/>
      <c r="C10" s="128"/>
      <c r="D10" s="128"/>
      <c r="E10" s="129"/>
      <c r="F10" s="129"/>
      <c r="G10" s="129"/>
      <c r="H10" s="129"/>
      <c r="I10" s="20"/>
    </row>
    <row r="11" spans="1:9" ht="12.75">
      <c r="A11" s="124" t="s">
        <v>323</v>
      </c>
      <c r="B11" s="105" t="s">
        <v>324</v>
      </c>
      <c r="C11" s="128"/>
      <c r="D11" s="128"/>
      <c r="E11" s="129"/>
      <c r="F11" s="129"/>
      <c r="G11" s="129"/>
      <c r="H11" s="129"/>
      <c r="I11" s="20"/>
    </row>
    <row r="12" spans="1:9" ht="12.75">
      <c r="A12" s="124" t="s">
        <v>325</v>
      </c>
      <c r="B12" s="105" t="s">
        <v>324</v>
      </c>
      <c r="C12" s="128"/>
      <c r="D12" s="128"/>
      <c r="E12" s="129"/>
      <c r="F12" s="129"/>
      <c r="G12" s="129"/>
      <c r="H12" s="129"/>
      <c r="I12" s="20"/>
    </row>
    <row r="13" spans="1:9" ht="12.75">
      <c r="A13" s="124" t="s">
        <v>326</v>
      </c>
      <c r="B13" s="105" t="s">
        <v>324</v>
      </c>
      <c r="C13" s="128"/>
      <c r="D13" s="128"/>
      <c r="E13" s="129"/>
      <c r="F13" s="129"/>
      <c r="G13" s="129"/>
      <c r="H13" s="129"/>
      <c r="I13" s="20"/>
    </row>
    <row r="14" spans="1:9" ht="12.75">
      <c r="A14" s="124" t="s">
        <v>327</v>
      </c>
      <c r="B14" s="125" t="s">
        <v>342</v>
      </c>
      <c r="C14" s="126"/>
      <c r="D14" s="126"/>
      <c r="E14" s="127">
        <f>SUM(E15:E18)</f>
        <v>2044000</v>
      </c>
      <c r="F14" s="127">
        <f>SUM(F15:F18)</f>
        <v>1873667</v>
      </c>
      <c r="G14" s="127">
        <f>SUM(G15:G18)</f>
        <v>0</v>
      </c>
      <c r="H14" s="127">
        <f>SUM(H15:H18)</f>
        <v>0</v>
      </c>
      <c r="I14" s="20"/>
    </row>
    <row r="15" spans="1:9" ht="12.75">
      <c r="A15" s="124" t="s">
        <v>328</v>
      </c>
      <c r="B15" s="105"/>
      <c r="C15" s="128"/>
      <c r="D15" s="128"/>
      <c r="E15" s="129"/>
      <c r="F15" s="129"/>
      <c r="G15" s="129"/>
      <c r="H15" s="129"/>
      <c r="I15" s="20"/>
    </row>
    <row r="16" spans="1:9" ht="12.75">
      <c r="A16" s="124" t="s">
        <v>330</v>
      </c>
      <c r="B16" s="105" t="s">
        <v>443</v>
      </c>
      <c r="C16" s="128">
        <v>2013</v>
      </c>
      <c r="D16" s="128">
        <v>2015</v>
      </c>
      <c r="E16" s="148">
        <v>2044000</v>
      </c>
      <c r="F16" s="149">
        <v>1873667</v>
      </c>
      <c r="G16" s="149"/>
      <c r="H16" s="149">
        <v>0</v>
      </c>
      <c r="I16" s="20"/>
    </row>
    <row r="17" spans="1:9" ht="12.75">
      <c r="A17" s="124" t="s">
        <v>331</v>
      </c>
      <c r="B17" s="105" t="s">
        <v>324</v>
      </c>
      <c r="C17" s="128"/>
      <c r="D17" s="128"/>
      <c r="E17" s="129"/>
      <c r="F17" s="129"/>
      <c r="G17" s="129"/>
      <c r="H17" s="129"/>
      <c r="I17" s="20"/>
    </row>
    <row r="18" spans="1:9" ht="12.75">
      <c r="A18" s="124" t="s">
        <v>333</v>
      </c>
      <c r="B18" s="105" t="s">
        <v>324</v>
      </c>
      <c r="C18" s="128"/>
      <c r="D18" s="128"/>
      <c r="E18" s="129"/>
      <c r="F18" s="129"/>
      <c r="G18" s="129"/>
      <c r="H18" s="129"/>
      <c r="I18" s="20"/>
    </row>
    <row r="19" spans="1:9" ht="12.75">
      <c r="A19" s="124" t="s">
        <v>334</v>
      </c>
      <c r="B19" s="125" t="s">
        <v>343</v>
      </c>
      <c r="C19" s="126"/>
      <c r="D19" s="126"/>
      <c r="E19" s="109">
        <f>E9+E14</f>
        <v>2044000</v>
      </c>
      <c r="F19" s="109">
        <f>F9+F14</f>
        <v>1873667</v>
      </c>
      <c r="G19" s="109">
        <f>G9+G14</f>
        <v>0</v>
      </c>
      <c r="H19" s="109">
        <f>H9+H14</f>
        <v>0</v>
      </c>
      <c r="I19" s="20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Mónika</cp:lastModifiedBy>
  <cp:lastPrinted>2020-04-23T08:01:59Z</cp:lastPrinted>
  <dcterms:created xsi:type="dcterms:W3CDTF">2014-01-13T16:29:21Z</dcterms:created>
  <dcterms:modified xsi:type="dcterms:W3CDTF">2020-07-21T12:08:42Z</dcterms:modified>
  <cp:category/>
  <cp:version/>
  <cp:contentType/>
  <cp:contentStatus/>
</cp:coreProperties>
</file>