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15. Hivatal\07. Márokföld\02. Rendeletek\2017\"/>
    </mc:Choice>
  </mc:AlternateContent>
  <bookViews>
    <workbookView xWindow="480" yWindow="120" windowWidth="15195" windowHeight="11640"/>
  </bookViews>
  <sheets>
    <sheet name="1. Mérlegszerű" sheetId="10" r:id="rId1"/>
    <sheet name="2,a Elemi bevételek" sheetId="1" r:id="rId2"/>
    <sheet name="2,b Elemi kiadások" sheetId="2" r:id="rId3"/>
    <sheet name="3. Állami tám." sheetId="11" r:id="rId4"/>
    <sheet name="4,a. Műk. mérleg" sheetId="8" r:id="rId5"/>
    <sheet name="4,b Beruh. mérleg" sheetId="9" state="hidden" r:id="rId6"/>
    <sheet name="5. Likviditási terv" sheetId="19" r:id="rId7"/>
    <sheet name="6. Közvetett támogatás" sheetId="25" state="hidden" r:id="rId8"/>
    <sheet name="7. Többéves döntések" sheetId="24" state="hidden" r:id="rId9"/>
    <sheet name="8. Adósságot kel. ügyletek" sheetId="21" state="hidden" r:id="rId10"/>
    <sheet name="9. Felhalmozás" sheetId="26" state="hidden" r:id="rId11"/>
    <sheet name="10. Tartalékok" sheetId="27" state="hidden" r:id="rId12"/>
  </sheets>
  <definedNames>
    <definedName name="_xlnm.Print_Area" localSheetId="0">'1. Mérlegszerű'!$A$1:$L$41</definedName>
    <definedName name="_xlnm.Print_Area" localSheetId="1">'2,a Elemi bevételek'!$A$1:$F$49</definedName>
    <definedName name="_xlnm.Print_Area" localSheetId="2">'2,b Elemi kiadások'!$A$1:$F$70</definedName>
    <definedName name="_xlnm.Print_Area" localSheetId="3">'3. Állami tám.'!$A$1:$J$47</definedName>
    <definedName name="_xlnm.Print_Area" localSheetId="6">'5. Likviditási terv'!$A$1:$O$24</definedName>
    <definedName name="_xlnm.Print_Area" localSheetId="10">'9. Felhalmozás'!$C$1:$F$22</definedName>
  </definedNames>
  <calcPr calcId="162913"/>
</workbook>
</file>

<file path=xl/calcChain.xml><?xml version="1.0" encoding="utf-8"?>
<calcChain xmlns="http://schemas.openxmlformats.org/spreadsheetml/2006/main">
  <c r="D39" i="11" l="1"/>
  <c r="D38" i="11"/>
  <c r="D35" i="11"/>
  <c r="D27" i="11"/>
  <c r="D8" i="11"/>
  <c r="J39" i="11"/>
  <c r="J38" i="11"/>
  <c r="J35" i="11"/>
  <c r="J27" i="11"/>
  <c r="I27" i="11"/>
  <c r="H27" i="11"/>
  <c r="J8" i="11"/>
  <c r="I27" i="8"/>
  <c r="I15" i="8"/>
  <c r="D16" i="8"/>
  <c r="D27" i="8" s="1"/>
  <c r="D15" i="8"/>
  <c r="I29" i="8" s="1"/>
  <c r="D62" i="2"/>
  <c r="D45" i="2"/>
  <c r="D21" i="2"/>
  <c r="D7" i="2"/>
  <c r="D45" i="1"/>
  <c r="D27" i="1"/>
  <c r="D19" i="1"/>
  <c r="D7" i="1"/>
  <c r="J35" i="10"/>
  <c r="J28" i="10"/>
  <c r="J14" i="10"/>
  <c r="J18" i="10" s="1"/>
  <c r="D35" i="10"/>
  <c r="D28" i="10"/>
  <c r="D14" i="10"/>
  <c r="D18" i="10" s="1"/>
  <c r="J27" i="8"/>
  <c r="K27" i="8"/>
  <c r="J15" i="8"/>
  <c r="K15" i="8"/>
  <c r="E16" i="8"/>
  <c r="E27" i="8" s="1"/>
  <c r="F16" i="8"/>
  <c r="F27" i="8" s="1"/>
  <c r="E15" i="8"/>
  <c r="J29" i="8" s="1"/>
  <c r="F15" i="8"/>
  <c r="E10" i="24"/>
  <c r="G39" i="11"/>
  <c r="G38" i="11"/>
  <c r="E27" i="11"/>
  <c r="F27" i="11"/>
  <c r="G27" i="11"/>
  <c r="G8" i="11"/>
  <c r="E12" i="24"/>
  <c r="O6" i="19"/>
  <c r="O7" i="19"/>
  <c r="O8" i="19"/>
  <c r="O9" i="19"/>
  <c r="O10" i="19"/>
  <c r="O11" i="19"/>
  <c r="O12" i="19"/>
  <c r="F27" i="1"/>
  <c r="C27" i="1"/>
  <c r="E27" i="1"/>
  <c r="E28" i="10"/>
  <c r="F28" i="10"/>
  <c r="F14" i="24"/>
  <c r="E62" i="2"/>
  <c r="F62" i="2"/>
  <c r="E45" i="2"/>
  <c r="F45" i="2"/>
  <c r="E21" i="2"/>
  <c r="F21" i="2"/>
  <c r="E7" i="2"/>
  <c r="F7" i="2"/>
  <c r="E45" i="1"/>
  <c r="F45" i="1"/>
  <c r="E19" i="1"/>
  <c r="F19" i="1"/>
  <c r="E7" i="1"/>
  <c r="F7" i="1"/>
  <c r="K35" i="10"/>
  <c r="L35" i="10"/>
  <c r="K28" i="10"/>
  <c r="L28" i="10"/>
  <c r="K14" i="10"/>
  <c r="K18" i="10" s="1"/>
  <c r="L14" i="10"/>
  <c r="L18" i="10" s="1"/>
  <c r="E35" i="10"/>
  <c r="F35" i="10"/>
  <c r="E14" i="10"/>
  <c r="E18" i="10" s="1"/>
  <c r="F14" i="10"/>
  <c r="F18" i="10" s="1"/>
  <c r="D13" i="27"/>
  <c r="F19" i="26"/>
  <c r="D19" i="26"/>
  <c r="E14" i="24"/>
  <c r="G14" i="24"/>
  <c r="F10" i="24"/>
  <c r="G10" i="24"/>
  <c r="D15" i="24"/>
  <c r="D14" i="24" s="1"/>
  <c r="C45" i="2"/>
  <c r="C62" i="2"/>
  <c r="I35" i="10"/>
  <c r="C19" i="1"/>
  <c r="I28" i="10"/>
  <c r="C28" i="10"/>
  <c r="I14" i="10"/>
  <c r="I18" i="10" s="1"/>
  <c r="C14" i="10"/>
  <c r="C18" i="10" s="1"/>
  <c r="E23" i="19"/>
  <c r="F23" i="19"/>
  <c r="G23" i="19"/>
  <c r="I23" i="19"/>
  <c r="J23" i="19"/>
  <c r="K23" i="19"/>
  <c r="L23" i="19"/>
  <c r="N23" i="19"/>
  <c r="D23" i="19"/>
  <c r="D10" i="24"/>
  <c r="D12" i="24"/>
  <c r="G12" i="24"/>
  <c r="F35" i="21"/>
  <c r="D31" i="25"/>
  <c r="E11" i="21"/>
  <c r="C31" i="25"/>
  <c r="H11" i="24"/>
  <c r="H16" i="24"/>
  <c r="F18" i="21"/>
  <c r="F19" i="21"/>
  <c r="F20" i="21"/>
  <c r="F21" i="21"/>
  <c r="F22" i="21"/>
  <c r="C23" i="21"/>
  <c r="D23" i="21"/>
  <c r="E23" i="21"/>
  <c r="M13" i="19"/>
  <c r="M23" i="19"/>
  <c r="C13" i="19"/>
  <c r="H23" i="19"/>
  <c r="D13" i="19"/>
  <c r="E13" i="19"/>
  <c r="F13" i="19"/>
  <c r="G13" i="19"/>
  <c r="H13" i="19"/>
  <c r="I13" i="19"/>
  <c r="J13" i="19"/>
  <c r="K13" i="19"/>
  <c r="L13" i="19"/>
  <c r="N13" i="19"/>
  <c r="O15" i="19"/>
  <c r="O20" i="19"/>
  <c r="O22" i="19"/>
  <c r="O16" i="19"/>
  <c r="O17" i="19"/>
  <c r="O18" i="19"/>
  <c r="O19" i="19"/>
  <c r="O21" i="19"/>
  <c r="C23" i="19"/>
  <c r="G35" i="11"/>
  <c r="C35" i="10"/>
  <c r="C37" i="10" s="1"/>
  <c r="E14" i="9"/>
  <c r="C14" i="9"/>
  <c r="C45" i="1"/>
  <c r="C21" i="2"/>
  <c r="C7" i="2"/>
  <c r="C5" i="9"/>
  <c r="C15" i="8"/>
  <c r="H15" i="8"/>
  <c r="C16" i="8"/>
  <c r="C21" i="8"/>
  <c r="H27" i="8"/>
  <c r="C15" i="9"/>
  <c r="C21" i="9"/>
  <c r="E27" i="9"/>
  <c r="C7" i="1"/>
  <c r="E5" i="9"/>
  <c r="H15" i="24"/>
  <c r="H14" i="24" s="1"/>
  <c r="C27" i="8" l="1"/>
  <c r="E29" i="9"/>
  <c r="J37" i="10"/>
  <c r="J39" i="10" s="1"/>
  <c r="I28" i="8"/>
  <c r="H29" i="8"/>
  <c r="J28" i="8"/>
  <c r="I37" i="10"/>
  <c r="K37" i="10"/>
  <c r="D44" i="1"/>
  <c r="D49" i="1" s="1"/>
  <c r="E28" i="8"/>
  <c r="D37" i="10"/>
  <c r="D39" i="10" s="1"/>
  <c r="D61" i="2"/>
  <c r="D66" i="2" s="1"/>
  <c r="D28" i="8"/>
  <c r="K29" i="8"/>
  <c r="D42" i="11"/>
  <c r="D44" i="11" s="1"/>
  <c r="D47" i="11" s="1"/>
  <c r="C29" i="8"/>
  <c r="D29" i="8"/>
  <c r="E29" i="8"/>
  <c r="F29" i="8"/>
  <c r="G42" i="11"/>
  <c r="G44" i="11" s="1"/>
  <c r="G47" i="11" s="1"/>
  <c r="J42" i="11"/>
  <c r="J44" i="11" s="1"/>
  <c r="J47" i="11" s="1"/>
  <c r="D17" i="24"/>
  <c r="C27" i="9"/>
  <c r="C28" i="9" s="1"/>
  <c r="L37" i="10"/>
  <c r="F23" i="21"/>
  <c r="K28" i="8"/>
  <c r="F28" i="8"/>
  <c r="K30" i="8" s="1"/>
  <c r="I39" i="10"/>
  <c r="E37" i="10"/>
  <c r="E39" i="10" s="1"/>
  <c r="E61" i="2"/>
  <c r="E66" i="2" s="1"/>
  <c r="C61" i="2"/>
  <c r="C66" i="2" s="1"/>
  <c r="C44" i="1"/>
  <c r="C49" i="1" s="1"/>
  <c r="H10" i="24"/>
  <c r="F61" i="2"/>
  <c r="F66" i="2" s="1"/>
  <c r="C29" i="9"/>
  <c r="C30" i="9" s="1"/>
  <c r="E17" i="24"/>
  <c r="E28" i="9"/>
  <c r="L39" i="10"/>
  <c r="O13" i="19"/>
  <c r="F44" i="1"/>
  <c r="F49" i="1" s="1"/>
  <c r="E44" i="1"/>
  <c r="E49" i="1" s="1"/>
  <c r="F37" i="10"/>
  <c r="F39" i="10" s="1"/>
  <c r="K39" i="10"/>
  <c r="F12" i="24"/>
  <c r="F17" i="24" s="1"/>
  <c r="H13" i="24"/>
  <c r="O23" i="19"/>
  <c r="C24" i="19"/>
  <c r="D5" i="19" s="1"/>
  <c r="H28" i="8"/>
  <c r="C39" i="10"/>
  <c r="C28" i="8"/>
  <c r="G17" i="24"/>
  <c r="C30" i="8" l="1"/>
  <c r="H30" i="8"/>
  <c r="E30" i="8"/>
  <c r="J30" i="8"/>
  <c r="D30" i="8"/>
  <c r="I30" i="8"/>
  <c r="H12" i="24"/>
  <c r="H17" i="24" s="1"/>
  <c r="F30" i="8"/>
  <c r="D24" i="19"/>
  <c r="E5" i="19" s="1"/>
  <c r="E24" i="19" s="1"/>
  <c r="F5" i="19" s="1"/>
  <c r="F24" i="19" s="1"/>
  <c r="G5" i="19" s="1"/>
  <c r="G24" i="19" s="1"/>
  <c r="H5" i="19" s="1"/>
  <c r="H24" i="19" s="1"/>
  <c r="I5" i="19" s="1"/>
  <c r="I24" i="19" s="1"/>
  <c r="J5" i="19" l="1"/>
  <c r="J24" i="19" l="1"/>
  <c r="K5" i="19" s="1"/>
  <c r="K24" i="19" s="1"/>
  <c r="L5" i="19" s="1"/>
  <c r="L24" i="19" s="1"/>
  <c r="M5" i="19" s="1"/>
  <c r="M24" i="19" s="1"/>
  <c r="N5" i="19" s="1"/>
  <c r="N24" i="19" s="1"/>
</calcChain>
</file>

<file path=xl/sharedStrings.xml><?xml version="1.0" encoding="utf-8"?>
<sst xmlns="http://schemas.openxmlformats.org/spreadsheetml/2006/main" count="1063" uniqueCount="585">
  <si>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</si>
  <si>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</si>
  <si>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</si>
  <si>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</si>
  <si>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</si>
  <si>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</si>
  <si>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</si>
  <si>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</si>
  <si>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</si>
  <si>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</si>
  <si>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</si>
  <si>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</si>
  <si>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</si>
  <si>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</si>
  <si>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</si>
  <si>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</si>
  <si>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</si>
  <si>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</si>
  <si>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</si>
  <si>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</si>
  <si>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</si>
  <si>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</si>
  <si>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</si>
  <si>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</si>
  <si>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</si>
  <si>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</si>
  <si>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</si>
  <si>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</si>
  <si>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</si>
  <si>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</si>
  <si>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</si>
  <si>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</si>
  <si>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</si>
  <si>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</si>
  <si>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</si>
  <si>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</si>
  <si>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</si>
  <si>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</si>
  <si>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</si>
  <si>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</si>
  <si>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</si>
  <si>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</si>
  <si>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</si>
  <si>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</si>
  <si>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</si>
  <si>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</si>
  <si>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</si>
  <si>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</si>
  <si>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</si>
  <si>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</si>
  <si>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</si>
  <si>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</si>
  <si>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</si>
  <si>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</si>
  <si>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</si>
  <si>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</si>
  <si>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</si>
  <si>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</si>
  <si>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</si>
  <si>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</si>
  <si>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</si>
  <si>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</si>
  <si>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</si>
  <si>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</si>
  <si>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</si>
  <si>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</si>
  <si>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</si>
  <si>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</si>
  <si>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</si>
  <si>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</si>
  <si>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</si>
  <si>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</si>
  <si>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</si>
  <si>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</si>
  <si>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</si>
  <si>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</si>
  <si>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</si>
  <si>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</si>
  <si>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</si>
  <si>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</si>
  <si>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</si>
  <si>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</si>
  <si>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</si>
  <si>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</si>
  <si>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</si>
  <si>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</si>
  <si>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</si>
  <si>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</si>
  <si>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</si>
  <si>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</si>
  <si>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</si>
  <si>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</si>
  <si>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</si>
  <si>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</si>
  <si>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</si>
  <si>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</si>
  <si>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</si>
  <si>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</si>
  <si>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</si>
  <si>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</si>
  <si>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</si>
  <si>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</si>
  <si>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</si>
  <si>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</si>
  <si>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</si>
  <si>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</si>
  <si>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</si>
  <si>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</si>
  <si>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</si>
  <si>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</si>
  <si>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</si>
  <si>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</si>
  <si>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</si>
  <si>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</si>
  <si>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</si>
  <si>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</si>
  <si>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</si>
  <si>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</si>
  <si>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</si>
  <si>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</si>
  <si>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</si>
  <si>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</si>
  <si>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</si>
  <si>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</si>
  <si>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</si>
  <si>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</si>
  <si>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</si>
  <si>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</si>
  <si>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</si>
  <si>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</si>
  <si>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</si>
  <si>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</si>
  <si>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</si>
  <si>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</si>
  <si>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</si>
  <si>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</si>
  <si>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</si>
  <si>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</si>
  <si>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</si>
  <si>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</si>
  <si>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</si>
  <si>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</si>
  <si>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</si>
  <si>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</si>
  <si>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</si>
  <si>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</si>
  <si>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</si>
  <si>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</si>
  <si>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</si>
  <si>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</si>
  <si>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</si>
  <si>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</si>
  <si>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</si>
  <si>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</si>
  <si>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</si>
  <si>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</si>
  <si>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</si>
  <si>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</si>
  <si>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</si>
  <si>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</si>
  <si>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</si>
  <si>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</si>
  <si>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</si>
  <si>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</si>
  <si>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</si>
  <si>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</si>
  <si>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</si>
  <si>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</si>
  <si>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</si>
  <si>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</si>
  <si>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</si>
  <si>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</si>
  <si>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</si>
  <si>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</si>
  <si>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</si>
  <si>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</si>
  <si>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</si>
  <si>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</si>
  <si>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</si>
  <si>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</si>
  <si>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</si>
  <si>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</si>
  <si>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</si>
  <si>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</si>
  <si>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</si>
  <si>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</si>
  <si>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</si>
  <si>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</si>
  <si>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</si>
  <si>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</si>
  <si>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</si>
  <si>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</si>
  <si>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</si>
  <si>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</si>
  <si>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</si>
  <si>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</si>
  <si>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</si>
  <si>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</si>
  <si>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</si>
  <si>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</si>
  <si>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</si>
  <si>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</si>
  <si>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</si>
  <si>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</si>
  <si>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</si>
  <si>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</si>
  <si>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</si>
  <si>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</si>
  <si>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</si>
  <si>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</si>
  <si>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</si>
  <si>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</si>
  <si>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</si>
  <si>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</si>
  <si>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</si>
  <si>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</si>
  <si>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</si>
  <si>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</si>
  <si>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</si>
  <si>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</si>
  <si>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</si>
  <si>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</si>
  <si>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</si>
  <si>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</si>
  <si>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</si>
  <si>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</si>
  <si>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</si>
  <si>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</si>
  <si>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</si>
  <si>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</si>
  <si>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</si>
  <si>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</si>
  <si>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</si>
  <si>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</si>
  <si>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</si>
  <si>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</si>
  <si>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</si>
  <si>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</si>
  <si>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</si>
  <si>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</si>
  <si>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</si>
  <si>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</si>
  <si>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</si>
  <si>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</si>
  <si>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</si>
  <si>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</si>
  <si>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</si>
  <si>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</si>
  <si>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</si>
  <si>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</si>
  <si>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</si>
  <si>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</si>
  <si>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</si>
  <si>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</si>
  <si>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</si>
  <si>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</si>
  <si>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</si>
  <si>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</si>
  <si>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</si>
  <si>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</si>
  <si>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</si>
  <si>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</si>
  <si>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</si>
  <si>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</si>
  <si>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</si>
  <si>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</si>
  <si>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</si>
  <si>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</si>
  <si>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</si>
  <si>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</si>
  <si>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</si>
  <si>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</si>
  <si>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</si>
  <si>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</si>
  <si>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</si>
  <si>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</si>
  <si>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</si>
  <si>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</si>
  <si>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</si>
  <si>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</si>
  <si>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</si>
  <si>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</si>
  <si>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</si>
  <si>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</si>
  <si>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</si>
  <si>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</si>
  <si>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</si>
  <si>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</si>
  <si>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</si>
  <si>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</si>
  <si>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</si>
  <si>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</si>
  <si>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</si>
  <si>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</si>
  <si>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</si>
  <si>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</si>
  <si>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</si>
  <si>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</si>
  <si>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</si>
  <si>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</si>
  <si>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</si>
  <si>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</si>
  <si>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</si>
  <si>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</si>
  <si>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</si>
  <si>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</si>
  <si>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</si>
  <si>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</si>
  <si>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</si>
  <si>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</si>
  <si>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</si>
  <si>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</si>
  <si>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</si>
  <si>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</si>
  <si>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</si>
  <si>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</si>
  <si>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</si>
  <si>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</si>
  <si>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</si>
  <si>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</si>
  <si>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</si>
  <si>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</si>
  <si>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</si>
  <si>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</si>
  <si>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</si>
  <si>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</si>
  <si>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</si>
  <si>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</si>
  <si>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</si>
  <si>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</si>
  <si>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</si>
  <si>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</si>
  <si>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</si>
  <si>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</si>
  <si>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</si>
  <si>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</si>
  <si>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</si>
  <si>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</si>
  <si>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</si>
  <si>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</si>
  <si>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</si>
  <si>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</si>
  <si>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</si>
  <si>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</si>
  <si>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</si>
  <si>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</si>
  <si>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</si>
  <si>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</si>
  <si>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</si>
  <si>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</si>
  <si>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</si>
  <si>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</si>
  <si>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</si>
  <si>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</si>
  <si>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</si>
  <si>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</si>
  <si>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</si>
  <si>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</si>
  <si>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</si>
  <si>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</si>
  <si>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</si>
  <si>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</si>
  <si>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</si>
  <si>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</si>
  <si>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</si>
  <si>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</si>
  <si>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</si>
  <si>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</si>
  <si>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</si>
  <si>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</si>
  <si>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</si>
  <si>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</si>
  <si>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</si>
  <si>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</si>
  <si>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</si>
  <si>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</si>
  <si>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</si>
  <si>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</si>
  <si>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</si>
  <si>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</si>
  <si>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</si>
  <si>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</si>
  <si>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</si>
  <si>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</si>
  <si>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</si>
  <si>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</si>
  <si>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</si>
  <si>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</si>
  <si>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</si>
  <si>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</si>
  <si>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</si>
  <si>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</si>
  <si>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</si>
  <si>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</si>
  <si>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</si>
  <si>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</si>
  <si>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</si>
  <si>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</si>
  <si>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</si>
  <si>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</si>
  <si>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</si>
  <si>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</si>
  <si>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</si>
  <si>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</si>
  <si>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</si>
  <si>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</si>
  <si>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</si>
  <si>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</si>
  <si>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</si>
  <si>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</si>
  <si>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</si>
  <si>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</si>
  <si>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</si>
  <si>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</si>
  <si>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</si>
  <si>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</si>
  <si>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</si>
  <si>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</si>
  <si>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</si>
  <si>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</si>
  <si>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</si>
  <si>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</si>
  <si>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</si>
  <si>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</si>
  <si>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</si>
  <si>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</si>
  <si>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</si>
  <si>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</si>
  <si>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</si>
  <si>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</si>
  <si>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</si>
  <si>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</si>
  <si>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</si>
  <si>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</si>
  <si>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</si>
  <si>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</si>
  <si>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</si>
  <si>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</si>
  <si>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</si>
  <si>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</si>
  <si>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</si>
  <si>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</si>
  <si>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</si>
  <si>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</si>
  <si>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</si>
  <si>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</si>
  <si>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</si>
  <si>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</si>
  <si>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</si>
  <si>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</si>
  <si>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</si>
  <si>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</si>
  <si>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</si>
  <si>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</si>
  <si>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</si>
  <si>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</si>
  <si>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</si>
  <si>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</si>
  <si>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</si>
  <si>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</si>
  <si>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</si>
  <si>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</si>
  <si>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</si>
  <si>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</si>
  <si>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</si>
  <si>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</si>
  <si>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</si>
  <si>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</si>
  <si>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1. számú melléklet</t>
  </si>
  <si>
    <t>2,a melléklet</t>
  </si>
  <si>
    <t>2,b melléklet</t>
  </si>
  <si>
    <t>7. számú melléklet</t>
  </si>
  <si>
    <t>8. számú melléklet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</si>
  <si>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</si>
  <si>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</si>
  <si>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</si>
  <si>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</si>
  <si>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</si>
  <si>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</si>
  <si>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</si>
  <si>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</si>
  <si>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</si>
  <si>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</si>
  <si>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</si>
  <si>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 xml:space="preserve">Márokföld Község Önkormányzatának elemi bevételei </t>
  </si>
  <si>
    <t>Márokföld Község Önkormányzatának elemi kiadásai</t>
  </si>
  <si>
    <t>MÁROKFÖLD KÖZSÉG ÖNKORMÁNYZATA</t>
  </si>
  <si>
    <t>3. számú melléklet</t>
  </si>
  <si>
    <t>4,b melléklet</t>
  </si>
  <si>
    <t>Márokföld Község Önkormányzata által adott közvetett támogatások
(kedvezmények)</t>
  </si>
  <si>
    <t>6. számú melléklet</t>
  </si>
  <si>
    <t xml:space="preserve"> Adatok Ft-ban</t>
  </si>
  <si>
    <t>Márokföld Község Önkormányzata többéves kihatással járó döntések számszerűsítése évenkénti bontásban és összesítve célok szerint</t>
  </si>
  <si>
    <t>2017.</t>
  </si>
  <si>
    <t>2018.</t>
  </si>
  <si>
    <t>B811.</t>
  </si>
  <si>
    <t>K911.</t>
  </si>
  <si>
    <t>Szociális ágazati pótlék</t>
  </si>
  <si>
    <t>ÖSSZESEN:</t>
  </si>
  <si>
    <t>Államháztartási megelőlegezések visszafizetése</t>
  </si>
  <si>
    <t>2019.</t>
  </si>
  <si>
    <t>Felhalmozási jellegű bevételek és kiadások</t>
  </si>
  <si>
    <t>9. számú melléklet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</si>
  <si>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</si>
  <si>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</si>
  <si>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</si>
  <si>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</si>
  <si>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</si>
  <si>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</si>
  <si>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</si>
  <si>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</si>
  <si>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</si>
  <si>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</si>
  <si>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</si>
  <si>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</si>
  <si>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</si>
  <si>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</si>
  <si>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</si>
  <si>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</si>
  <si>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</si>
  <si>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10. számú melléklet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</si>
  <si>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</si>
  <si>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</si>
  <si>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</si>
  <si>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</si>
  <si>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</si>
  <si>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</si>
  <si>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</si>
  <si>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</si>
  <si>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Márokföld Község Önkormányzata </t>
  </si>
  <si>
    <t>Tervezett létszámkeret:</t>
  </si>
  <si>
    <t>Tervezett közfoglalkoztatotti létszám:</t>
  </si>
  <si>
    <t>ebből részmunkaidős: (megbízási díjas)</t>
  </si>
  <si>
    <t>Eredeti előirányzat 2017.</t>
  </si>
  <si>
    <t>2017. ÉVI MŰKÖDÉSI ÉS FELHALMOZÁSI CÉLÚ BEVÉTELEI ÉS KIADÁSAI</t>
  </si>
  <si>
    <t>MÁROKFÖLD KÖZSÉG ÖNKORMÁNYZATÁNAK ÁLLAMI HOZZÁJÁRULÁSA 2017. ÉVBEN</t>
  </si>
  <si>
    <t>MÁROKFÖLD KÖZSÉG ÖNKORMÁNYZATA 2017. ÉVI ELŐIRÁNYZAT FELHASZNÁLÁSI ÜTEMTERVE</t>
  </si>
  <si>
    <t>2017.előtti kifizetés</t>
  </si>
  <si>
    <t>Márokföld Község Önkormányzata adósságot keletkeztető 2017. évi fejlesztési céljai, az ügyletekből és kezességvállalásokból fennálló kötelezettségei, valamint azok fedezetéül szolgáló saját bevételek</t>
  </si>
  <si>
    <t>2020.</t>
  </si>
  <si>
    <t>2017. évi eredeti előirányzat</t>
  </si>
  <si>
    <t>1, 2017. évi adósságkeletkeztető fejlesztési célok</t>
  </si>
  <si>
    <t>MÁROKFÖLD KÖZSÉG ÖNKORMÁNYZATA 2017. ÉVI TARTALÉKAI</t>
  </si>
  <si>
    <t>2017.évi előirányzat</t>
  </si>
  <si>
    <t>B401.</t>
  </si>
  <si>
    <t>Készletértékesítés ellenértéke</t>
  </si>
  <si>
    <t>Városgazdálkodással, zöldterület gazdálkodással és a turizmusfejlesztéssel kapcsolatos tárgyi eszközök beszerzése, létesítése.(Kemence építése a jurtákhoz.)</t>
  </si>
  <si>
    <t>Turizmusfejlesztéssel kapcsolatos felújítás.</t>
  </si>
  <si>
    <t xml:space="preserve">   Turizmusfejlesztéssel kapcsolatos felújítás.</t>
  </si>
  <si>
    <t xml:space="preserve">    Városgazdálkodással, zöldterület gazdálkodással és a turizmusfejlesztéssel kapcsolatos tárgyi eszközök beszerzése, létesítése.(Kemence építése a jurtákhoz.)</t>
  </si>
  <si>
    <t>Módosított előirányzat     2017.05.31.</t>
  </si>
  <si>
    <t>H</t>
  </si>
  <si>
    <t>I</t>
  </si>
  <si>
    <t>Eredeti            előirányzat         2017.</t>
  </si>
  <si>
    <t>Módosított előirányzat         2017.05.31.</t>
  </si>
  <si>
    <t>Módosított  előirányzat 2017.05.31.</t>
  </si>
  <si>
    <t>B411.</t>
  </si>
  <si>
    <t>K512.</t>
  </si>
  <si>
    <t>Módosítás     2017.08.31.</t>
  </si>
  <si>
    <t>Módosított előirányzat     2017.08.31.</t>
  </si>
  <si>
    <t>Módosítás       2017.08.31.</t>
  </si>
  <si>
    <t>Módosított  előirányzat 2017.08.31.</t>
  </si>
  <si>
    <t>Módosítás         2017.08.31.</t>
  </si>
  <si>
    <t>Módosítás          2017.08.31.</t>
  </si>
  <si>
    <t>Módosított előirányzat         2017.08.31.</t>
  </si>
  <si>
    <t>J</t>
  </si>
  <si>
    <t>K</t>
  </si>
  <si>
    <t>5. számú melléklet</t>
  </si>
  <si>
    <t>2017. erdeti</t>
  </si>
  <si>
    <t>Módosítás</t>
  </si>
  <si>
    <t>2017.08.31. tényleges</t>
  </si>
  <si>
    <t>Állami támogatás a polgármesteri illetmény és tiszteletdíj valamint a minimálbér és a garantált bérminimum különbözetének megfizetésére</t>
  </si>
  <si>
    <t>4,a melléklet</t>
  </si>
  <si>
    <t>2/2017. (II. 20.) önkormányzati rendelet 1. melléklete</t>
  </si>
  <si>
    <t>8/2017. (IX. 30.) önkormányzati rendelet 1. melléklete</t>
  </si>
  <si>
    <t>8/2017. (IX. 30.) önkormányzati rendelet 2. melléklete</t>
  </si>
  <si>
    <t>2/2017. (II. 20.) önkormányzati rendelet 2,a. melléklete</t>
  </si>
  <si>
    <t>8/2017. (IX. 30.) önkormányzati rendelet 3. melléklete</t>
  </si>
  <si>
    <t>2/2017. (II. 20.) önkormányzati rendelet 2,b. melléklete</t>
  </si>
  <si>
    <t>8/2017. (IX. 30.) önkormányzati rendelet 4. melléklete</t>
  </si>
  <si>
    <t>2/2017. (II. 20.) önkormányzati rendelet 3. melléklete</t>
  </si>
  <si>
    <t>8/2017. (IX. 30.) önkormányzati rendelet 5. melléklete</t>
  </si>
  <si>
    <t>2/2017. (II. 20.) önkormányzati rendelet 4,a. melléklete</t>
  </si>
  <si>
    <t>8/2017. (IX. 30.) önkormányzati rendelet 6. melléklete</t>
  </si>
  <si>
    <t>2/2017. (II. 20.) önkormányzati rendelet 5.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</si>
</sst>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F_t_-;\-* #,##0.00\ _F_t_-;_-* &quot;-&quot;??\ _F_t_-;_-@_-"/>
    <numFmt numFmtId="164" formatCode="#,##0.0"/>
    <numFmt numFmtId="165" formatCode="#,###"/>
    <numFmt numFmtId="166" formatCode="_-* #,##0\ _F_t_-;\-* #,##0\ _F_t_-;_-* &quot;-&quot;??\ _F_t_-;_-@_-"/>
    <numFmt numFmtId="167" formatCode="0&quot;.&quot;"/>
  </numFmts>
  <fonts count="106" x14ac:knownFonts="1">
    <font>
      <sz val="10"/>
      <name val="Arial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</font>
    <font>
      <sz val="10"/>
      <name val="Arial CE"/>
      <charset val="238"/>
    </font>
    <font>
      <sz val="10"/>
      <name val="Times New Roman CE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  <charset val="238"/>
    </font>
    <font>
      <sz val="11"/>
      <color indexed="62"/>
      <name val="Calibri"/>
      <family val="2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8"/>
      <name val="Arial"/>
      <charset val="238"/>
    </font>
    <font>
      <b/>
      <sz val="12"/>
      <color indexed="8"/>
      <name val="Times New Roman"/>
      <family val="1"/>
      <charset val="238"/>
    </font>
    <font>
      <sz val="12"/>
      <name val="Arial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Arial"/>
      <charset val="238"/>
    </font>
    <font>
      <b/>
      <sz val="8"/>
      <name val="Times New Roman CE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b/>
      <sz val="13"/>
      <color indexed="8"/>
      <name val="Times New Roman"/>
      <family val="1"/>
      <charset val="238"/>
    </font>
    <font>
      <sz val="11"/>
      <name val="Arial CE"/>
      <charset val="238"/>
    </font>
    <font>
      <sz val="10"/>
      <color indexed="48"/>
      <name val="Arial CE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name val="Garamond"/>
      <family val="1"/>
      <charset val="238"/>
    </font>
    <font>
      <sz val="11"/>
      <name val="Arial"/>
      <family val="2"/>
      <charset val="238"/>
    </font>
    <font>
      <i/>
      <sz val="10"/>
      <name val="Times New Roman"/>
      <family val="1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sz val="9"/>
      <name val="Times New Roman"/>
      <family val="1"/>
      <charset val="238"/>
    </font>
    <font>
      <b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3"/>
      <name val="Times New Roman CE"/>
      <charset val="238"/>
    </font>
    <font>
      <i/>
      <sz val="10"/>
      <name val="Times New Roman CE"/>
      <family val="1"/>
      <charset val="238"/>
    </font>
    <font>
      <b/>
      <i/>
      <sz val="10"/>
      <name val="Times New Roman CE"/>
      <charset val="238"/>
    </font>
    <font>
      <i/>
      <sz val="1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 CE"/>
      <charset val="238"/>
    </font>
    <font>
      <b/>
      <sz val="9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8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Horizontal"/>
    </fill>
    <fill>
      <patternFill patternType="solid">
        <fgColor theme="0" tint="-0.249977111117893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7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7" borderId="1" applyNumberFormat="0" applyAlignment="0" applyProtection="0"/>
    <xf numFmtId="0" fontId="18" fillId="22" borderId="7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7" fillId="4" borderId="0" applyNumberFormat="0" applyBorder="0" applyAlignment="0" applyProtection="0"/>
    <xf numFmtId="0" fontId="28" fillId="20" borderId="8" applyNumberFormat="0" applyAlignment="0" applyProtection="0"/>
    <xf numFmtId="0" fontId="2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0" borderId="0"/>
    <xf numFmtId="0" fontId="19" fillId="0" borderId="0"/>
    <xf numFmtId="0" fontId="18" fillId="0" borderId="0"/>
    <xf numFmtId="0" fontId="1" fillId="0" borderId="0"/>
    <xf numFmtId="0" fontId="33" fillId="0" borderId="0"/>
    <xf numFmtId="0" fontId="32" fillId="0" borderId="0"/>
    <xf numFmtId="0" fontId="19" fillId="0" borderId="0"/>
    <xf numFmtId="0" fontId="81" fillId="0" borderId="0"/>
    <xf numFmtId="0" fontId="32" fillId="0" borderId="0"/>
    <xf numFmtId="0" fontId="32" fillId="0" borderId="0"/>
    <xf numFmtId="0" fontId="18" fillId="0" borderId="0"/>
    <xf numFmtId="0" fontId="86" fillId="0" borderId="0"/>
    <xf numFmtId="0" fontId="19" fillId="0" borderId="0"/>
    <xf numFmtId="0" fontId="33" fillId="0" borderId="0"/>
    <xf numFmtId="0" fontId="18" fillId="0" borderId="0"/>
    <xf numFmtId="0" fontId="5" fillId="22" borderId="7" applyNumberFormat="0" applyFont="0" applyAlignment="0" applyProtection="0"/>
    <xf numFmtId="0" fontId="34" fillId="20" borderId="8" applyNumberFormat="0" applyAlignment="0" applyProtection="0"/>
    <xf numFmtId="0" fontId="3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0" borderId="1" applyNumberFormat="0" applyAlignment="0" applyProtection="0"/>
    <xf numFmtId="9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3">
    <xf numFmtId="0" fontId="0" fillId="0" borderId="0" xfId="0"/>
    <xf numFmtId="0" fontId="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9" fillId="0" borderId="0" xfId="0" applyFont="1"/>
    <xf numFmtId="0" fontId="2" fillId="0" borderId="0" xfId="0" applyFont="1"/>
    <xf numFmtId="0" fontId="50" fillId="0" borderId="0" xfId="0" applyFont="1"/>
    <xf numFmtId="0" fontId="54" fillId="0" borderId="0" xfId="0" applyFont="1"/>
    <xf numFmtId="0" fontId="61" fillId="0" borderId="0" xfId="0" applyFont="1"/>
    <xf numFmtId="165" fontId="19" fillId="0" borderId="0" xfId="89" applyNumberFormat="1" applyFill="1" applyAlignment="1" applyProtection="1">
      <alignment vertical="center" wrapText="1"/>
    </xf>
    <xf numFmtId="165" fontId="65" fillId="0" borderId="0" xfId="89" applyNumberFormat="1" applyFont="1" applyFill="1" applyAlignment="1" applyProtection="1">
      <alignment horizontal="centerContinuous" vertical="center" wrapText="1"/>
    </xf>
    <xf numFmtId="165" fontId="19" fillId="0" borderId="0" xfId="89" applyNumberFormat="1" applyFill="1" applyAlignment="1" applyProtection="1">
      <alignment horizontal="centerContinuous" vertical="center"/>
    </xf>
    <xf numFmtId="165" fontId="19" fillId="0" borderId="0" xfId="89" applyNumberFormat="1" applyFill="1" applyAlignment="1" applyProtection="1">
      <alignment horizontal="center" vertical="center" wrapText="1"/>
    </xf>
    <xf numFmtId="165" fontId="68" fillId="0" borderId="14" xfId="89" applyNumberFormat="1" applyFont="1" applyFill="1" applyBorder="1" applyAlignment="1" applyProtection="1">
      <alignment horizontal="centerContinuous" vertical="center" wrapText="1"/>
    </xf>
    <xf numFmtId="165" fontId="68" fillId="0" borderId="15" xfId="89" applyNumberFormat="1" applyFont="1" applyFill="1" applyBorder="1" applyAlignment="1" applyProtection="1">
      <alignment horizontal="centerContinuous" vertical="center" wrapText="1"/>
    </xf>
    <xf numFmtId="165" fontId="68" fillId="0" borderId="16" xfId="89" applyNumberFormat="1" applyFont="1" applyFill="1" applyBorder="1" applyAlignment="1" applyProtection="1">
      <alignment horizontal="centerContinuous" vertical="center" wrapText="1"/>
    </xf>
    <xf numFmtId="165" fontId="63" fillId="0" borderId="0" xfId="89" applyNumberFormat="1" applyFont="1" applyFill="1" applyAlignment="1" applyProtection="1">
      <alignment horizontal="center" vertical="center" wrapText="1"/>
    </xf>
    <xf numFmtId="165" fontId="62" fillId="0" borderId="17" xfId="89" applyNumberFormat="1" applyFont="1" applyFill="1" applyBorder="1" applyAlignment="1" applyProtection="1">
      <alignment horizontal="center" vertical="center" wrapText="1"/>
    </xf>
    <xf numFmtId="165" fontId="62" fillId="0" borderId="0" xfId="89" applyNumberFormat="1" applyFont="1" applyFill="1" applyAlignment="1" applyProtection="1">
      <alignment horizontal="center" vertical="center" wrapText="1"/>
    </xf>
    <xf numFmtId="165" fontId="19" fillId="0" borderId="18" xfId="89" applyNumberFormat="1" applyFill="1" applyBorder="1" applyAlignment="1" applyProtection="1">
      <alignment horizontal="left" vertical="center" wrapText="1" indent="1"/>
    </xf>
    <xf numFmtId="165" fontId="19" fillId="0" borderId="20" xfId="89" applyNumberFormat="1" applyFill="1" applyBorder="1" applyAlignment="1" applyProtection="1">
      <alignment horizontal="left" vertical="center" wrapText="1" indent="1"/>
    </xf>
    <xf numFmtId="165" fontId="69" fillId="0" borderId="22" xfId="89" applyNumberFormat="1" applyFont="1" applyFill="1" applyBorder="1" applyAlignment="1" applyProtection="1">
      <alignment horizontal="left" vertical="center" wrapText="1" indent="1"/>
    </xf>
    <xf numFmtId="165" fontId="42" fillId="0" borderId="17" xfId="89" applyNumberFormat="1" applyFont="1" applyFill="1" applyBorder="1" applyAlignment="1" applyProtection="1">
      <alignment horizontal="left" vertical="center" wrapText="1" indent="1"/>
    </xf>
    <xf numFmtId="165" fontId="42" fillId="0" borderId="14" xfId="89" applyNumberFormat="1" applyFont="1" applyFill="1" applyBorder="1" applyAlignment="1" applyProtection="1">
      <alignment horizontal="left" vertical="center" wrapText="1" indent="1"/>
    </xf>
    <xf numFmtId="165" fontId="42" fillId="0" borderId="27" xfId="89" applyNumberFormat="1" applyFont="1" applyFill="1" applyBorder="1" applyAlignment="1" applyProtection="1">
      <alignment horizontal="right" vertical="center" wrapText="1" indent="1"/>
    </xf>
    <xf numFmtId="0" fontId="18" fillId="0" borderId="0" xfId="91"/>
    <xf numFmtId="0" fontId="74" fillId="0" borderId="0" xfId="91" applyFont="1"/>
    <xf numFmtId="0" fontId="18" fillId="0" borderId="0" xfId="91" applyBorder="1"/>
    <xf numFmtId="0" fontId="75" fillId="0" borderId="0" xfId="91" applyFont="1" applyBorder="1"/>
    <xf numFmtId="0" fontId="57" fillId="0" borderId="10" xfId="91" applyFont="1" applyBorder="1" applyAlignment="1">
      <alignment horizontal="left" vertical="center"/>
    </xf>
    <xf numFmtId="3" fontId="56" fillId="0" borderId="10" xfId="91" applyNumberFormat="1" applyFont="1" applyBorder="1" applyAlignment="1">
      <alignment vertical="center"/>
    </xf>
    <xf numFmtId="0" fontId="57" fillId="0" borderId="10" xfId="91" applyFont="1" applyFill="1" applyBorder="1"/>
    <xf numFmtId="0" fontId="77" fillId="0" borderId="31" xfId="85" applyFont="1" applyBorder="1" applyAlignment="1">
      <alignment horizontal="center"/>
    </xf>
    <xf numFmtId="3" fontId="76" fillId="0" borderId="10" xfId="91" applyNumberFormat="1" applyFont="1" applyBorder="1" applyAlignment="1">
      <alignment vertical="center"/>
    </xf>
    <xf numFmtId="0" fontId="56" fillId="0" borderId="31" xfId="91" applyFont="1" applyBorder="1" applyAlignment="1">
      <alignment horizontal="left" vertical="center"/>
    </xf>
    <xf numFmtId="3" fontId="57" fillId="0" borderId="10" xfId="91" applyNumberFormat="1" applyFont="1" applyBorder="1" applyAlignment="1">
      <alignment horizontal="right" vertical="center"/>
    </xf>
    <xf numFmtId="0" fontId="57" fillId="0" borderId="31" xfId="91" applyFont="1" applyBorder="1" applyAlignment="1">
      <alignment horizontal="left" vertical="center"/>
    </xf>
    <xf numFmtId="3" fontId="56" fillId="0" borderId="10" xfId="91" applyNumberFormat="1" applyFont="1" applyBorder="1" applyAlignment="1">
      <alignment horizontal="right" vertical="center"/>
    </xf>
    <xf numFmtId="0" fontId="56" fillId="0" borderId="10" xfId="91" applyFont="1" applyBorder="1" applyAlignment="1">
      <alignment horizontal="left" vertical="center"/>
    </xf>
    <xf numFmtId="3" fontId="57" fillId="0" borderId="10" xfId="91" applyNumberFormat="1" applyFont="1" applyBorder="1" applyAlignment="1">
      <alignment vertical="center"/>
    </xf>
    <xf numFmtId="0" fontId="77" fillId="0" borderId="31" xfId="91" applyFont="1" applyBorder="1" applyAlignment="1">
      <alignment horizontal="center" vertical="center"/>
    </xf>
    <xf numFmtId="0" fontId="57" fillId="0" borderId="31" xfId="91" applyFont="1" applyBorder="1" applyAlignment="1">
      <alignment vertical="center"/>
    </xf>
    <xf numFmtId="0" fontId="56" fillId="0" borderId="10" xfId="91" applyFont="1" applyFill="1" applyBorder="1" applyAlignment="1">
      <alignment horizontal="left" vertical="center"/>
    </xf>
    <xf numFmtId="0" fontId="51" fillId="0" borderId="31" xfId="91" applyFont="1" applyBorder="1" applyAlignment="1">
      <alignment vertical="center"/>
    </xf>
    <xf numFmtId="16" fontId="56" fillId="0" borderId="31" xfId="91" applyNumberFormat="1" applyFont="1" applyBorder="1" applyAlignment="1">
      <alignment horizontal="left" vertical="center"/>
    </xf>
    <xf numFmtId="3" fontId="56" fillId="0" borderId="10" xfId="85" applyNumberFormat="1" applyFont="1" applyBorder="1" applyAlignment="1">
      <alignment horizontal="right"/>
    </xf>
    <xf numFmtId="0" fontId="56" fillId="0" borderId="10" xfId="85" applyFont="1" applyBorder="1" applyAlignment="1">
      <alignment horizontal="left"/>
    </xf>
    <xf numFmtId="3" fontId="77" fillId="0" borderId="10" xfId="91" applyNumberFormat="1" applyFont="1" applyBorder="1" applyAlignment="1">
      <alignment horizontal="right" vertical="center"/>
    </xf>
    <xf numFmtId="0" fontId="57" fillId="0" borderId="31" xfId="91" applyFont="1" applyBorder="1" applyAlignment="1">
      <alignment horizontal="left"/>
    </xf>
    <xf numFmtId="0" fontId="77" fillId="0" borderId="10" xfId="91" applyFont="1" applyBorder="1" applyAlignment="1">
      <alignment horizontal="left" vertical="center"/>
    </xf>
    <xf numFmtId="3" fontId="77" fillId="0" borderId="10" xfId="91" applyNumberFormat="1" applyFont="1" applyBorder="1" applyAlignment="1">
      <alignment vertical="center"/>
    </xf>
    <xf numFmtId="0" fontId="57" fillId="0" borderId="31" xfId="91" applyFont="1" applyBorder="1" applyAlignment="1">
      <alignment horizontal="center"/>
    </xf>
    <xf numFmtId="0" fontId="57" fillId="0" borderId="33" xfId="91" applyFont="1" applyBorder="1" applyAlignment="1">
      <alignment horizontal="left"/>
    </xf>
    <xf numFmtId="0" fontId="57" fillId="0" borderId="33" xfId="91" applyFont="1" applyBorder="1" applyAlignment="1">
      <alignment horizontal="left" vertical="center"/>
    </xf>
    <xf numFmtId="0" fontId="57" fillId="0" borderId="31" xfId="91" applyFont="1" applyBorder="1" applyAlignment="1">
      <alignment horizontal="center" vertical="center"/>
    </xf>
    <xf numFmtId="3" fontId="56" fillId="0" borderId="21" xfId="91" applyNumberFormat="1" applyFont="1" applyBorder="1" applyAlignment="1">
      <alignment vertical="center"/>
    </xf>
    <xf numFmtId="3" fontId="56" fillId="0" borderId="21" xfId="85" applyNumberFormat="1" applyFont="1" applyBorder="1" applyAlignment="1">
      <alignment horizontal="right"/>
    </xf>
    <xf numFmtId="3" fontId="56" fillId="0" borderId="21" xfId="91" applyNumberFormat="1" applyFont="1" applyBorder="1" applyAlignment="1">
      <alignment horizontal="right" vertical="center"/>
    </xf>
    <xf numFmtId="3" fontId="77" fillId="0" borderId="21" xfId="91" applyNumberFormat="1" applyFont="1" applyBorder="1" applyAlignment="1">
      <alignment horizontal="right" vertical="center"/>
    </xf>
    <xf numFmtId="3" fontId="57" fillId="0" borderId="21" xfId="91" applyNumberFormat="1" applyFont="1" applyBorder="1" applyAlignment="1">
      <alignment horizontal="right" vertical="center"/>
    </xf>
    <xf numFmtId="3" fontId="76" fillId="0" borderId="21" xfId="91" applyNumberFormat="1" applyFont="1" applyBorder="1" applyAlignment="1">
      <alignment vertical="center"/>
    </xf>
    <xf numFmtId="3" fontId="57" fillId="0" borderId="21" xfId="91" applyNumberFormat="1" applyFont="1" applyBorder="1" applyAlignment="1">
      <alignment vertical="center"/>
    </xf>
    <xf numFmtId="3" fontId="77" fillId="0" borderId="21" xfId="91" applyNumberFormat="1" applyFont="1" applyBorder="1" applyAlignment="1">
      <alignment vertical="center"/>
    </xf>
    <xf numFmtId="0" fontId="50" fillId="0" borderId="10" xfId="91" applyFont="1" applyBorder="1" applyAlignment="1">
      <alignment vertical="center"/>
    </xf>
    <xf numFmtId="3" fontId="50" fillId="0" borderId="10" xfId="91" applyNumberFormat="1" applyFont="1" applyBorder="1" applyAlignment="1">
      <alignment vertical="center"/>
    </xf>
    <xf numFmtId="3" fontId="50" fillId="0" borderId="21" xfId="91" applyNumberFormat="1" applyFont="1" applyBorder="1" applyAlignment="1">
      <alignment vertical="center"/>
    </xf>
    <xf numFmtId="0" fontId="57" fillId="0" borderId="33" xfId="91" applyFont="1" applyBorder="1" applyAlignment="1">
      <alignment horizontal="center" vertical="center"/>
    </xf>
    <xf numFmtId="3" fontId="77" fillId="0" borderId="10" xfId="91" applyNumberFormat="1" applyFont="1" applyBorder="1"/>
    <xf numFmtId="3" fontId="77" fillId="0" borderId="21" xfId="91" applyNumberFormat="1" applyFont="1" applyBorder="1"/>
    <xf numFmtId="0" fontId="56" fillId="0" borderId="25" xfId="91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/>
    <xf numFmtId="0" fontId="58" fillId="0" borderId="31" xfId="91" applyFont="1" applyBorder="1" applyAlignment="1">
      <alignment vertical="center"/>
    </xf>
    <xf numFmtId="0" fontId="57" fillId="0" borderId="12" xfId="91" applyFont="1" applyBorder="1" applyAlignment="1">
      <alignment horizontal="center" vertical="center"/>
    </xf>
    <xf numFmtId="0" fontId="77" fillId="0" borderId="36" xfId="91" applyFont="1" applyBorder="1" applyAlignment="1">
      <alignment horizontal="center" vertical="center"/>
    </xf>
    <xf numFmtId="0" fontId="57" fillId="0" borderId="36" xfId="91" applyFont="1" applyBorder="1" applyAlignment="1">
      <alignment horizontal="left" vertical="center"/>
    </xf>
    <xf numFmtId="0" fontId="56" fillId="0" borderId="12" xfId="91" applyFont="1" applyBorder="1" applyAlignment="1">
      <alignment horizontal="center" vertical="center"/>
    </xf>
    <xf numFmtId="0" fontId="58" fillId="0" borderId="36" xfId="91" applyFont="1" applyBorder="1" applyAlignment="1">
      <alignment vertical="center"/>
    </xf>
    <xf numFmtId="0" fontId="51" fillId="0" borderId="36" xfId="91" applyFont="1" applyBorder="1" applyAlignment="1">
      <alignment vertical="center"/>
    </xf>
    <xf numFmtId="0" fontId="57" fillId="0" borderId="36" xfId="91" applyFont="1" applyBorder="1" applyAlignment="1">
      <alignment horizontal="center" vertical="center"/>
    </xf>
    <xf numFmtId="0" fontId="82" fillId="0" borderId="0" xfId="91" applyFont="1"/>
    <xf numFmtId="0" fontId="82" fillId="0" borderId="0" xfId="91" applyFont="1" applyAlignment="1">
      <alignment wrapText="1"/>
    </xf>
    <xf numFmtId="0" fontId="82" fillId="25" borderId="0" xfId="91" applyFont="1" applyFill="1"/>
    <xf numFmtId="0" fontId="51" fillId="24" borderId="11" xfId="84" applyFont="1" applyFill="1" applyBorder="1" applyAlignment="1">
      <alignment horizontal="center" vertical="center" wrapText="1"/>
    </xf>
    <xf numFmtId="0" fontId="51" fillId="24" borderId="39" xfId="84" applyFont="1" applyFill="1" applyBorder="1" applyAlignment="1">
      <alignment horizontal="right" vertical="center"/>
    </xf>
    <xf numFmtId="0" fontId="51" fillId="24" borderId="40" xfId="84" applyFont="1" applyFill="1" applyBorder="1" applyAlignment="1">
      <alignment horizontal="center" vertical="center"/>
    </xf>
    <xf numFmtId="3" fontId="51" fillId="0" borderId="42" xfId="84" applyNumberFormat="1" applyFont="1" applyFill="1" applyBorder="1"/>
    <xf numFmtId="3" fontId="51" fillId="0" borderId="43" xfId="84" applyNumberFormat="1" applyFont="1" applyFill="1" applyBorder="1"/>
    <xf numFmtId="4" fontId="50" fillId="0" borderId="43" xfId="81" applyNumberFormat="1" applyFont="1" applyFill="1" applyBorder="1" applyAlignment="1">
      <alignment vertical="center"/>
    </xf>
    <xf numFmtId="3" fontId="50" fillId="0" borderId="43" xfId="81" applyNumberFormat="1" applyFont="1" applyFill="1" applyBorder="1" applyAlignment="1">
      <alignment vertical="center"/>
    </xf>
    <xf numFmtId="3" fontId="51" fillId="0" borderId="43" xfId="81" applyNumberFormat="1" applyFont="1" applyFill="1" applyBorder="1" applyAlignment="1">
      <alignment vertical="center"/>
    </xf>
    <xf numFmtId="3" fontId="50" fillId="0" borderId="43" xfId="84" applyNumberFormat="1" applyFont="1" applyFill="1" applyBorder="1"/>
    <xf numFmtId="3" fontId="50" fillId="0" borderId="44" xfId="81" applyNumberFormat="1" applyFont="1" applyFill="1" applyBorder="1" applyAlignment="1">
      <alignment vertical="center"/>
    </xf>
    <xf numFmtId="4" fontId="50" fillId="0" borderId="44" xfId="81" applyNumberFormat="1" applyFont="1" applyFill="1" applyBorder="1" applyAlignment="1">
      <alignment vertical="center"/>
    </xf>
    <xf numFmtId="3" fontId="51" fillId="0" borderId="11" xfId="84" applyNumberFormat="1" applyFont="1" applyFill="1" applyBorder="1"/>
    <xf numFmtId="3" fontId="50" fillId="0" borderId="10" xfId="84" applyNumberFormat="1" applyFont="1" applyFill="1" applyBorder="1"/>
    <xf numFmtId="4" fontId="50" fillId="0" borderId="45" xfId="81" applyNumberFormat="1" applyFont="1" applyFill="1" applyBorder="1" applyAlignment="1">
      <alignment vertical="center"/>
    </xf>
    <xf numFmtId="0" fontId="50" fillId="0" borderId="46" xfId="87" applyFont="1" applyBorder="1"/>
    <xf numFmtId="3" fontId="50" fillId="0" borderId="10" xfId="81" applyNumberFormat="1" applyFont="1" applyFill="1" applyBorder="1" applyAlignment="1">
      <alignment vertical="center"/>
    </xf>
    <xf numFmtId="0" fontId="50" fillId="0" borderId="0" xfId="91" applyFont="1"/>
    <xf numFmtId="4" fontId="50" fillId="0" borderId="10" xfId="81" applyNumberFormat="1" applyFont="1" applyFill="1" applyBorder="1" applyAlignment="1">
      <alignment vertical="center"/>
    </xf>
    <xf numFmtId="0" fontId="32" fillId="0" borderId="0" xfId="82"/>
    <xf numFmtId="0" fontId="84" fillId="0" borderId="0" xfId="82" applyFont="1"/>
    <xf numFmtId="0" fontId="87" fillId="0" borderId="0" xfId="88" applyFont="1" applyFill="1"/>
    <xf numFmtId="165" fontId="64" fillId="0" borderId="0" xfId="88" applyNumberFormat="1" applyFont="1" applyFill="1" applyBorder="1" applyAlignment="1" applyProtection="1">
      <alignment horizontal="centerContinuous" vertical="center"/>
    </xf>
    <xf numFmtId="0" fontId="88" fillId="0" borderId="0" xfId="89" applyFont="1" applyFill="1" applyBorder="1" applyAlignment="1" applyProtection="1">
      <alignment horizontal="right"/>
    </xf>
    <xf numFmtId="0" fontId="89" fillId="0" borderId="0" xfId="89" applyFont="1" applyFill="1" applyBorder="1" applyAlignment="1" applyProtection="1">
      <alignment horizontal="right"/>
    </xf>
    <xf numFmtId="0" fontId="88" fillId="0" borderId="0" xfId="89" applyFont="1" applyFill="1" applyBorder="1" applyAlignment="1" applyProtection="1"/>
    <xf numFmtId="167" fontId="42" fillId="0" borderId="46" xfId="88" applyNumberFormat="1" applyFont="1" applyFill="1" applyBorder="1" applyAlignment="1">
      <alignment horizontal="center" vertical="center" wrapText="1"/>
    </xf>
    <xf numFmtId="0" fontId="43" fillId="0" borderId="14" xfId="88" applyFont="1" applyFill="1" applyBorder="1" applyAlignment="1">
      <alignment horizontal="center" vertical="center"/>
    </xf>
    <xf numFmtId="0" fontId="43" fillId="0" borderId="15" xfId="88" applyFont="1" applyFill="1" applyBorder="1" applyAlignment="1">
      <alignment horizontal="center" vertical="center"/>
    </xf>
    <xf numFmtId="0" fontId="43" fillId="0" borderId="16" xfId="88" applyFont="1" applyFill="1" applyBorder="1" applyAlignment="1">
      <alignment horizontal="center" vertical="center"/>
    </xf>
    <xf numFmtId="0" fontId="43" fillId="0" borderId="13" xfId="88" applyFont="1" applyFill="1" applyBorder="1" applyAlignment="1">
      <alignment horizontal="center" vertical="center"/>
    </xf>
    <xf numFmtId="0" fontId="43" fillId="0" borderId="12" xfId="88" applyFont="1" applyFill="1" applyBorder="1" applyAlignment="1">
      <alignment horizontal="center" vertical="center"/>
    </xf>
    <xf numFmtId="0" fontId="43" fillId="0" borderId="10" xfId="88" applyFont="1" applyFill="1" applyBorder="1" applyProtection="1">
      <protection locked="0"/>
    </xf>
    <xf numFmtId="0" fontId="43" fillId="0" borderId="28" xfId="88" applyFont="1" applyFill="1" applyBorder="1" applyAlignment="1">
      <alignment horizontal="center" vertical="center"/>
    </xf>
    <xf numFmtId="0" fontId="43" fillId="0" borderId="46" xfId="88" applyFont="1" applyFill="1" applyBorder="1" applyProtection="1">
      <protection locked="0"/>
    </xf>
    <xf numFmtId="0" fontId="42" fillId="0" borderId="14" xfId="88" applyFont="1" applyFill="1" applyBorder="1" applyAlignment="1">
      <alignment horizontal="center" vertical="center"/>
    </xf>
    <xf numFmtId="0" fontId="42" fillId="0" borderId="15" xfId="88" applyFont="1" applyFill="1" applyBorder="1"/>
    <xf numFmtId="0" fontId="90" fillId="0" borderId="0" xfId="88" applyFont="1" applyFill="1"/>
    <xf numFmtId="0" fontId="62" fillId="0" borderId="47" xfId="88" applyFont="1" applyFill="1" applyBorder="1" applyAlignment="1" applyProtection="1">
      <alignment horizontal="center" vertical="center" wrapText="1"/>
    </xf>
    <xf numFmtId="0" fontId="70" fillId="0" borderId="12" xfId="88" applyFont="1" applyFill="1" applyBorder="1" applyAlignment="1" applyProtection="1">
      <alignment horizontal="center" vertical="center"/>
    </xf>
    <xf numFmtId="165" fontId="64" fillId="0" borderId="0" xfId="89" applyNumberFormat="1" applyFont="1" applyFill="1" applyAlignment="1" applyProtection="1">
      <alignment vertical="center"/>
    </xf>
    <xf numFmtId="165" fontId="64" fillId="0" borderId="0" xfId="89" applyNumberFormat="1" applyFont="1" applyFill="1" applyAlignment="1" applyProtection="1">
      <alignment horizontal="center" vertical="center"/>
    </xf>
    <xf numFmtId="165" fontId="64" fillId="0" borderId="0" xfId="89" applyNumberFormat="1" applyFont="1" applyFill="1" applyAlignment="1" applyProtection="1">
      <alignment horizontal="center" vertical="center" wrapText="1"/>
    </xf>
    <xf numFmtId="0" fontId="19" fillId="0" borderId="0" xfId="89" applyFill="1" applyAlignment="1">
      <alignment horizontal="center" vertical="center" wrapText="1"/>
    </xf>
    <xf numFmtId="0" fontId="57" fillId="0" borderId="0" xfId="89" applyFont="1" applyAlignment="1">
      <alignment horizontal="center" wrapText="1"/>
    </xf>
    <xf numFmtId="0" fontId="19" fillId="0" borderId="0" xfId="89" applyFill="1" applyAlignment="1">
      <alignment vertical="center" wrapText="1"/>
    </xf>
    <xf numFmtId="165" fontId="93" fillId="0" borderId="0" xfId="89" applyNumberFormat="1" applyFont="1" applyFill="1" applyAlignment="1">
      <alignment vertical="center" wrapText="1"/>
    </xf>
    <xf numFmtId="0" fontId="63" fillId="0" borderId="0" xfId="89" applyFont="1" applyFill="1" applyAlignment="1">
      <alignment horizontal="center" vertical="center" wrapText="1"/>
    </xf>
    <xf numFmtId="0" fontId="62" fillId="0" borderId="29" xfId="88" applyFont="1" applyFill="1" applyBorder="1" applyAlignment="1" applyProtection="1">
      <alignment horizontal="center" vertical="center"/>
    </xf>
    <xf numFmtId="0" fontId="62" fillId="0" borderId="0" xfId="88" applyFont="1" applyFill="1" applyBorder="1" applyAlignment="1" applyProtection="1">
      <alignment horizontal="center" vertical="center"/>
    </xf>
    <xf numFmtId="0" fontId="62" fillId="0" borderId="0" xfId="88" applyFont="1" applyFill="1" applyBorder="1" applyAlignment="1" applyProtection="1">
      <alignment horizontal="center" vertical="center" wrapText="1"/>
    </xf>
    <xf numFmtId="166" fontId="62" fillId="0" borderId="0" xfId="54" applyNumberFormat="1" applyFont="1" applyFill="1" applyBorder="1" applyAlignment="1" applyProtection="1">
      <alignment horizontal="center"/>
    </xf>
    <xf numFmtId="0" fontId="19" fillId="0" borderId="0" xfId="89" applyFont="1" applyFill="1" applyAlignment="1">
      <alignment horizontal="center" vertical="center" wrapText="1"/>
    </xf>
    <xf numFmtId="165" fontId="95" fillId="0" borderId="0" xfId="89" applyNumberFormat="1" applyFont="1" applyFill="1" applyAlignment="1">
      <alignment horizontal="center" vertical="center" wrapText="1"/>
    </xf>
    <xf numFmtId="0" fontId="55" fillId="0" borderId="0" xfId="89" applyFont="1" applyAlignment="1">
      <alignment horizontal="center" wrapText="1"/>
    </xf>
    <xf numFmtId="165" fontId="95" fillId="0" borderId="0" xfId="89" applyNumberFormat="1" applyFont="1" applyFill="1" applyAlignment="1">
      <alignment vertical="center" wrapText="1"/>
    </xf>
    <xf numFmtId="0" fontId="19" fillId="0" borderId="0" xfId="89" applyFont="1" applyFill="1" applyAlignment="1">
      <alignment horizontal="right" vertical="center" wrapText="1"/>
    </xf>
    <xf numFmtId="0" fontId="19" fillId="0" borderId="0" xfId="89" applyFont="1" applyFill="1" applyAlignment="1">
      <alignment vertical="center" wrapText="1"/>
    </xf>
    <xf numFmtId="165" fontId="96" fillId="0" borderId="0" xfId="89" applyNumberFormat="1" applyFont="1" applyFill="1" applyAlignment="1" applyProtection="1">
      <alignment vertical="center" wrapText="1"/>
    </xf>
    <xf numFmtId="0" fontId="42" fillId="0" borderId="0" xfId="88" applyFont="1" applyFill="1" applyBorder="1" applyAlignment="1">
      <alignment horizontal="center" vertical="center"/>
    </xf>
    <xf numFmtId="0" fontId="42" fillId="0" borderId="0" xfId="88" applyFont="1" applyFill="1" applyBorder="1"/>
    <xf numFmtId="166" fontId="42" fillId="0" borderId="0" xfId="88" applyNumberFormat="1" applyFont="1" applyFill="1" applyBorder="1"/>
    <xf numFmtId="0" fontId="87" fillId="0" borderId="0" xfId="88" applyFont="1" applyFill="1" applyAlignment="1">
      <alignment wrapText="1"/>
    </xf>
    <xf numFmtId="0" fontId="67" fillId="0" borderId="51" xfId="88" applyFont="1" applyFill="1" applyBorder="1" applyAlignment="1" applyProtection="1"/>
    <xf numFmtId="0" fontId="70" fillId="0" borderId="20" xfId="88" applyFont="1" applyFill="1" applyBorder="1" applyAlignment="1" applyProtection="1">
      <alignment horizontal="center" vertical="center"/>
    </xf>
    <xf numFmtId="0" fontId="70" fillId="0" borderId="50" xfId="88" applyFont="1" applyFill="1" applyBorder="1" applyAlignment="1" applyProtection="1">
      <alignment horizontal="center" vertical="center"/>
    </xf>
    <xf numFmtId="0" fontId="55" fillId="24" borderId="10" xfId="82" applyFont="1" applyFill="1" applyBorder="1" applyAlignment="1">
      <alignment horizontal="center" vertical="center" wrapText="1"/>
    </xf>
    <xf numFmtId="0" fontId="57" fillId="24" borderId="10" xfId="82" applyFont="1" applyFill="1" applyBorder="1" applyAlignment="1">
      <alignment horizontal="center" vertical="center"/>
    </xf>
    <xf numFmtId="0" fontId="2" fillId="0" borderId="10" xfId="82" applyFont="1" applyBorder="1"/>
    <xf numFmtId="0" fontId="57" fillId="0" borderId="10" xfId="82" applyFont="1" applyBorder="1" applyAlignment="1">
      <alignment horizontal="left"/>
    </xf>
    <xf numFmtId="0" fontId="56" fillId="0" borderId="10" xfId="82" applyFont="1" applyBorder="1"/>
    <xf numFmtId="3" fontId="56" fillId="0" borderId="10" xfId="82" applyNumberFormat="1" applyFont="1" applyBorder="1"/>
    <xf numFmtId="0" fontId="2" fillId="0" borderId="10" xfId="82" applyFont="1" applyBorder="1" applyAlignment="1">
      <alignment horizontal="center"/>
    </xf>
    <xf numFmtId="0" fontId="56" fillId="0" borderId="10" xfId="82" applyFont="1" applyBorder="1" applyAlignment="1">
      <alignment horizontal="left" vertical="distributed"/>
    </xf>
    <xf numFmtId="3" fontId="50" fillId="0" borderId="10" xfId="82" applyNumberFormat="1" applyFont="1" applyBorder="1"/>
    <xf numFmtId="3" fontId="57" fillId="0" borderId="10" xfId="82" applyNumberFormat="1" applyFont="1" applyBorder="1"/>
    <xf numFmtId="0" fontId="50" fillId="0" borderId="23" xfId="82" applyFont="1" applyBorder="1" applyAlignment="1">
      <alignment horizontal="left" wrapText="1"/>
    </xf>
    <xf numFmtId="0" fontId="56" fillId="0" borderId="10" xfId="82" applyFont="1" applyBorder="1" applyAlignment="1">
      <alignment horizontal="left"/>
    </xf>
    <xf numFmtId="0" fontId="56" fillId="0" borderId="23" xfId="82" applyFont="1" applyBorder="1" applyAlignment="1">
      <alignment horizontal="left"/>
    </xf>
    <xf numFmtId="0" fontId="56" fillId="0" borderId="23" xfId="82" applyFont="1" applyBorder="1" applyAlignment="1">
      <alignment horizontal="left" vertical="distributed"/>
    </xf>
    <xf numFmtId="0" fontId="97" fillId="0" borderId="0" xfId="82" applyFont="1"/>
    <xf numFmtId="0" fontId="32" fillId="0" borderId="0" xfId="82" applyFont="1"/>
    <xf numFmtId="0" fontId="2" fillId="0" borderId="0" xfId="91" applyFont="1"/>
    <xf numFmtId="0" fontId="55" fillId="0" borderId="0" xfId="91" applyFont="1" applyAlignment="1">
      <alignment horizontal="right"/>
    </xf>
    <xf numFmtId="0" fontId="59" fillId="0" borderId="0" xfId="91" applyFont="1" applyAlignment="1">
      <alignment horizontal="center"/>
    </xf>
    <xf numFmtId="0" fontId="59" fillId="0" borderId="0" xfId="91" applyFont="1" applyAlignment="1">
      <alignment horizontal="right"/>
    </xf>
    <xf numFmtId="0" fontId="57" fillId="0" borderId="0" xfId="91" applyFont="1" applyAlignment="1">
      <alignment horizontal="center"/>
    </xf>
    <xf numFmtId="0" fontId="2" fillId="0" borderId="0" xfId="91" applyFont="1" applyAlignment="1"/>
    <xf numFmtId="0" fontId="57" fillId="0" borderId="0" xfId="91" applyFont="1" applyAlignment="1"/>
    <xf numFmtId="165" fontId="70" fillId="0" borderId="0" xfId="89" applyNumberFormat="1" applyFont="1" applyFill="1" applyAlignment="1">
      <alignment horizontal="center" vertical="center"/>
    </xf>
    <xf numFmtId="0" fontId="98" fillId="0" borderId="0" xfId="89" applyFont="1" applyAlignment="1">
      <alignment wrapText="1"/>
    </xf>
    <xf numFmtId="0" fontId="99" fillId="0" borderId="0" xfId="89" applyFont="1" applyAlignment="1">
      <alignment horizontal="right" wrapText="1"/>
    </xf>
    <xf numFmtId="165" fontId="70" fillId="0" borderId="0" xfId="89" applyNumberFormat="1" applyFont="1" applyFill="1" applyBorder="1" applyAlignment="1">
      <alignment horizontal="center" vertical="center" wrapText="1"/>
    </xf>
    <xf numFmtId="0" fontId="100" fillId="0" borderId="0" xfId="88" applyFont="1" applyFill="1"/>
    <xf numFmtId="3" fontId="79" fillId="24" borderId="10" xfId="91" applyNumberFormat="1" applyFont="1" applyFill="1" applyBorder="1" applyAlignment="1">
      <alignment horizontal="right" vertical="center"/>
    </xf>
    <xf numFmtId="3" fontId="79" fillId="24" borderId="10" xfId="91" applyNumberFormat="1" applyFont="1" applyFill="1" applyBorder="1"/>
    <xf numFmtId="3" fontId="79" fillId="24" borderId="21" xfId="91" applyNumberFormat="1" applyFont="1" applyFill="1" applyBorder="1"/>
    <xf numFmtId="0" fontId="18" fillId="24" borderId="0" xfId="91" applyFill="1"/>
    <xf numFmtId="3" fontId="80" fillId="24" borderId="10" xfId="91" applyNumberFormat="1" applyFont="1" applyFill="1" applyBorder="1" applyAlignment="1">
      <alignment vertical="center"/>
    </xf>
    <xf numFmtId="0" fontId="50" fillId="0" borderId="31" xfId="91" applyFont="1" applyBorder="1" applyAlignment="1">
      <alignment horizontal="left" vertical="center" wrapText="1"/>
    </xf>
    <xf numFmtId="166" fontId="70" fillId="0" borderId="20" xfId="54" applyNumberFormat="1" applyFont="1" applyFill="1" applyBorder="1" applyAlignment="1" applyProtection="1">
      <alignment horizontal="center"/>
      <protection locked="0"/>
    </xf>
    <xf numFmtId="0" fontId="101" fillId="0" borderId="8" xfId="0" applyFont="1" applyBorder="1"/>
    <xf numFmtId="0" fontId="101" fillId="0" borderId="8" xfId="0" applyFont="1" applyBorder="1" applyAlignment="1">
      <alignment wrapText="1"/>
    </xf>
    <xf numFmtId="3" fontId="101" fillId="0" borderId="8" xfId="0" applyNumberFormat="1" applyFont="1" applyBorder="1" applyAlignment="1">
      <alignment vertical="center"/>
    </xf>
    <xf numFmtId="166" fontId="43" fillId="0" borderId="19" xfId="54" applyNumberFormat="1" applyFont="1" applyFill="1" applyBorder="1" applyAlignment="1">
      <alignment vertical="center"/>
    </xf>
    <xf numFmtId="166" fontId="43" fillId="0" borderId="21" xfId="54" applyNumberFormat="1" applyFont="1" applyFill="1" applyBorder="1" applyAlignment="1">
      <alignment vertical="center"/>
    </xf>
    <xf numFmtId="166" fontId="43" fillId="0" borderId="10" xfId="54" applyNumberFormat="1" applyFont="1" applyFill="1" applyBorder="1" applyAlignment="1" applyProtection="1">
      <alignment vertical="center"/>
      <protection locked="0"/>
    </xf>
    <xf numFmtId="166" fontId="43" fillId="0" borderId="46" xfId="54" applyNumberFormat="1" applyFont="1" applyFill="1" applyBorder="1" applyAlignment="1" applyProtection="1">
      <alignment vertical="center"/>
      <protection locked="0"/>
    </xf>
    <xf numFmtId="166" fontId="42" fillId="0" borderId="15" xfId="88" applyNumberFormat="1" applyFont="1" applyFill="1" applyBorder="1" applyAlignment="1">
      <alignment vertical="center"/>
    </xf>
    <xf numFmtId="166" fontId="42" fillId="0" borderId="16" xfId="88" applyNumberFormat="1" applyFont="1" applyFill="1" applyBorder="1" applyAlignment="1">
      <alignment vertical="center"/>
    </xf>
    <xf numFmtId="0" fontId="41" fillId="0" borderId="0" xfId="0" applyFont="1" applyAlignment="1">
      <alignment horizontal="right" wrapText="1"/>
    </xf>
    <xf numFmtId="0" fontId="18" fillId="0" borderId="0" xfId="91" applyAlignment="1">
      <alignment horizontal="right"/>
    </xf>
    <xf numFmtId="0" fontId="45" fillId="0" borderId="0" xfId="0" applyFont="1" applyAlignment="1">
      <alignment horizontal="right" wrapText="1"/>
    </xf>
    <xf numFmtId="0" fontId="41" fillId="0" borderId="0" xfId="0" applyFont="1" applyAlignment="1">
      <alignment horizontal="right"/>
    </xf>
    <xf numFmtId="0" fontId="57" fillId="0" borderId="0" xfId="91" applyFont="1" applyAlignment="1">
      <alignment horizontal="right"/>
    </xf>
    <xf numFmtId="0" fontId="50" fillId="0" borderId="0" xfId="91" applyFont="1" applyAlignment="1">
      <alignment horizontal="right"/>
    </xf>
    <xf numFmtId="0" fontId="51" fillId="24" borderId="38" xfId="84" applyFont="1" applyFill="1" applyBorder="1" applyAlignment="1">
      <alignment horizontal="center" vertical="center" wrapText="1"/>
    </xf>
    <xf numFmtId="3" fontId="51" fillId="0" borderId="52" xfId="84" applyNumberFormat="1" applyFont="1" applyFill="1" applyBorder="1"/>
    <xf numFmtId="4" fontId="51" fillId="0" borderId="53" xfId="84" applyNumberFormat="1" applyFont="1" applyFill="1" applyBorder="1"/>
    <xf numFmtId="3" fontId="51" fillId="0" borderId="53" xfId="84" applyNumberFormat="1" applyFont="1" applyFill="1" applyBorder="1"/>
    <xf numFmtId="3" fontId="50" fillId="0" borderId="53" xfId="81" applyNumberFormat="1" applyFont="1" applyFill="1" applyBorder="1" applyAlignment="1">
      <alignment horizontal="center" vertical="center"/>
    </xf>
    <xf numFmtId="3" fontId="50" fillId="0" borderId="53" xfId="81" applyNumberFormat="1" applyFont="1" applyFill="1" applyBorder="1" applyAlignment="1">
      <alignment vertical="center"/>
    </xf>
    <xf numFmtId="3" fontId="51" fillId="0" borderId="53" xfId="81" applyNumberFormat="1" applyFont="1" applyFill="1" applyBorder="1" applyAlignment="1">
      <alignment vertical="center"/>
    </xf>
    <xf numFmtId="164" fontId="50" fillId="0" borderId="53" xfId="84" applyNumberFormat="1" applyFont="1" applyFill="1" applyBorder="1"/>
    <xf numFmtId="3" fontId="50" fillId="0" borderId="54" xfId="81" applyNumberFormat="1" applyFont="1" applyFill="1" applyBorder="1" applyAlignment="1">
      <alignment vertical="center"/>
    </xf>
    <xf numFmtId="3" fontId="50" fillId="0" borderId="31" xfId="81" applyNumberFormat="1" applyFont="1" applyFill="1" applyBorder="1" applyAlignment="1">
      <alignment vertical="center"/>
    </xf>
    <xf numFmtId="3" fontId="51" fillId="0" borderId="38" xfId="84" applyNumberFormat="1" applyFont="1" applyFill="1" applyBorder="1"/>
    <xf numFmtId="3" fontId="50" fillId="0" borderId="31" xfId="84" applyNumberFormat="1" applyFont="1" applyFill="1" applyBorder="1"/>
    <xf numFmtId="4" fontId="50" fillId="0" borderId="41" xfId="84" applyNumberFormat="1" applyFont="1" applyFill="1" applyBorder="1"/>
    <xf numFmtId="0" fontId="51" fillId="24" borderId="55" xfId="84" applyFont="1" applyFill="1" applyBorder="1" applyAlignment="1">
      <alignment horizontal="right" vertical="center" wrapText="1"/>
    </xf>
    <xf numFmtId="0" fontId="51" fillId="24" borderId="57" xfId="84" applyFont="1" applyFill="1" applyBorder="1" applyAlignment="1">
      <alignment horizontal="center" vertical="center"/>
    </xf>
    <xf numFmtId="3" fontId="51" fillId="0" borderId="59" xfId="84" applyNumberFormat="1" applyFont="1" applyFill="1" applyBorder="1"/>
    <xf numFmtId="3" fontId="51" fillId="0" borderId="61" xfId="84" applyNumberFormat="1" applyFont="1" applyFill="1" applyBorder="1"/>
    <xf numFmtId="3" fontId="50" fillId="0" borderId="61" xfId="81" applyNumberFormat="1" applyFont="1" applyFill="1" applyBorder="1" applyAlignment="1">
      <alignment vertical="center"/>
    </xf>
    <xf numFmtId="3" fontId="51" fillId="0" borderId="61" xfId="81" applyNumberFormat="1" applyFont="1" applyFill="1" applyBorder="1" applyAlignment="1">
      <alignment vertical="center"/>
    </xf>
    <xf numFmtId="3" fontId="50" fillId="0" borderId="61" xfId="84" applyNumberFormat="1" applyFont="1" applyFill="1" applyBorder="1"/>
    <xf numFmtId="3" fontId="50" fillId="0" borderId="63" xfId="84" applyNumberFormat="1" applyFont="1" applyFill="1" applyBorder="1"/>
    <xf numFmtId="3" fontId="50" fillId="0" borderId="21" xfId="84" applyNumberFormat="1" applyFont="1" applyFill="1" applyBorder="1"/>
    <xf numFmtId="3" fontId="51" fillId="0" borderId="19" xfId="84" applyNumberFormat="1" applyFont="1" applyFill="1" applyBorder="1"/>
    <xf numFmtId="3" fontId="50" fillId="0" borderId="64" xfId="81" applyNumberFormat="1" applyFont="1" applyFill="1" applyBorder="1" applyAlignment="1">
      <alignment vertical="center"/>
    </xf>
    <xf numFmtId="0" fontId="2" fillId="0" borderId="22" xfId="81" applyFont="1" applyBorder="1" applyAlignment="1">
      <alignment vertical="center"/>
    </xf>
    <xf numFmtId="165" fontId="42" fillId="0" borderId="0" xfId="89" applyNumberFormat="1" applyFont="1" applyFill="1" applyAlignment="1" applyProtection="1">
      <alignment horizontal="right" vertical="center"/>
    </xf>
    <xf numFmtId="0" fontId="19" fillId="0" borderId="0" xfId="83"/>
    <xf numFmtId="0" fontId="102" fillId="0" borderId="0" xfId="83" applyFont="1" applyAlignment="1">
      <alignment horizontal="center"/>
    </xf>
    <xf numFmtId="0" fontId="42" fillId="0" borderId="0" xfId="83" applyFont="1" applyAlignment="1">
      <alignment horizontal="right"/>
    </xf>
    <xf numFmtId="0" fontId="19" fillId="0" borderId="0" xfId="83" applyFont="1" applyBorder="1" applyAlignment="1">
      <alignment horizontal="center"/>
    </xf>
    <xf numFmtId="0" fontId="19" fillId="0" borderId="0" xfId="83" applyFont="1" applyBorder="1" applyAlignment="1">
      <alignment horizontal="right"/>
    </xf>
    <xf numFmtId="0" fontId="42" fillId="0" borderId="47" xfId="83" applyFont="1" applyBorder="1" applyAlignment="1">
      <alignment vertical="center" wrapText="1"/>
    </xf>
    <xf numFmtId="0" fontId="62" fillId="0" borderId="12" xfId="83" applyFont="1" applyBorder="1" applyAlignment="1">
      <alignment horizontal="center"/>
    </xf>
    <xf numFmtId="0" fontId="62" fillId="0" borderId="0" xfId="83" applyFont="1"/>
    <xf numFmtId="49" fontId="19" fillId="0" borderId="12" xfId="83" applyNumberFormat="1" applyFont="1" applyBorder="1" applyAlignment="1">
      <alignment horizontal="right"/>
    </xf>
    <xf numFmtId="0" fontId="19" fillId="0" borderId="12" xfId="83" applyBorder="1"/>
    <xf numFmtId="49" fontId="19" fillId="0" borderId="28" xfId="83" applyNumberFormat="1" applyFont="1" applyBorder="1" applyAlignment="1">
      <alignment horizontal="right"/>
    </xf>
    <xf numFmtId="49" fontId="19" fillId="0" borderId="28" xfId="83" applyNumberFormat="1" applyBorder="1"/>
    <xf numFmtId="49" fontId="19" fillId="0" borderId="46" xfId="83" applyNumberFormat="1" applyBorder="1"/>
    <xf numFmtId="0" fontId="42" fillId="0" borderId="37" xfId="83" applyFont="1" applyBorder="1" applyAlignment="1">
      <alignment horizontal="left"/>
    </xf>
    <xf numFmtId="0" fontId="42" fillId="0" borderId="29" xfId="83" applyFont="1" applyBorder="1" applyAlignment="1">
      <alignment horizontal="left"/>
    </xf>
    <xf numFmtId="0" fontId="57" fillId="0" borderId="0" xfId="86" applyFont="1" applyAlignment="1">
      <alignment horizontal="center"/>
    </xf>
    <xf numFmtId="0" fontId="32" fillId="0" borderId="0" xfId="86"/>
    <xf numFmtId="0" fontId="41" fillId="0" borderId="0" xfId="86" applyFont="1" applyAlignment="1">
      <alignment horizontal="center"/>
    </xf>
    <xf numFmtId="0" fontId="44" fillId="0" borderId="0" xfId="86" applyFont="1"/>
    <xf numFmtId="0" fontId="82" fillId="0" borderId="0" xfId="86" applyFont="1"/>
    <xf numFmtId="0" fontId="50" fillId="0" borderId="0" xfId="86" applyFont="1"/>
    <xf numFmtId="0" fontId="44" fillId="0" borderId="24" xfId="0" applyFont="1" applyBorder="1" applyAlignment="1">
      <alignment wrapText="1"/>
    </xf>
    <xf numFmtId="0" fontId="62" fillId="0" borderId="17" xfId="88" applyFont="1" applyFill="1" applyBorder="1" applyAlignment="1" applyProtection="1">
      <alignment horizontal="center" vertical="center" wrapText="1"/>
    </xf>
    <xf numFmtId="0" fontId="57" fillId="24" borderId="78" xfId="91" applyFont="1" applyFill="1" applyBorder="1" applyAlignment="1">
      <alignment horizontal="center" vertical="center"/>
    </xf>
    <xf numFmtId="0" fontId="57" fillId="24" borderId="15" xfId="91" applyFont="1" applyFill="1" applyBorder="1" applyAlignment="1">
      <alignment horizontal="center" vertical="center" wrapText="1"/>
    </xf>
    <xf numFmtId="0" fontId="57" fillId="24" borderId="16" xfId="91" applyFont="1" applyFill="1" applyBorder="1" applyAlignment="1">
      <alignment horizontal="center" vertical="center" wrapText="1"/>
    </xf>
    <xf numFmtId="0" fontId="57" fillId="24" borderId="79" xfId="91" applyFont="1" applyFill="1" applyBorder="1" applyAlignment="1">
      <alignment horizontal="center" vertical="center"/>
    </xf>
    <xf numFmtId="0" fontId="41" fillId="0" borderId="56" xfId="0" applyFont="1" applyBorder="1" applyAlignment="1">
      <alignment wrapText="1"/>
    </xf>
    <xf numFmtId="0" fontId="45" fillId="0" borderId="36" xfId="0" applyFont="1" applyBorder="1" applyAlignment="1">
      <alignment wrapText="1"/>
    </xf>
    <xf numFmtId="0" fontId="41" fillId="0" borderId="36" xfId="0" applyFont="1" applyBorder="1" applyAlignment="1">
      <alignment wrapText="1"/>
    </xf>
    <xf numFmtId="0" fontId="45" fillId="0" borderId="56" xfId="0" applyFont="1" applyBorder="1" applyAlignment="1">
      <alignment wrapText="1"/>
    </xf>
    <xf numFmtId="3" fontId="41" fillId="0" borderId="55" xfId="0" applyNumberFormat="1" applyFont="1" applyBorder="1" applyAlignment="1">
      <alignment horizontal="right" wrapText="1"/>
    </xf>
    <xf numFmtId="3" fontId="45" fillId="0" borderId="70" xfId="0" applyNumberFormat="1" applyFont="1" applyBorder="1" applyAlignment="1">
      <alignment horizontal="right" wrapText="1"/>
    </xf>
    <xf numFmtId="3" fontId="2" fillId="0" borderId="70" xfId="0" applyNumberFormat="1" applyFont="1" applyBorder="1" applyAlignment="1">
      <alignment horizontal="right" wrapText="1"/>
    </xf>
    <xf numFmtId="0" fontId="2" fillId="0" borderId="70" xfId="0" applyFont="1" applyBorder="1" applyAlignment="1">
      <alignment wrapText="1"/>
    </xf>
    <xf numFmtId="3" fontId="41" fillId="0" borderId="70" xfId="0" applyNumberFormat="1" applyFont="1" applyBorder="1" applyAlignment="1">
      <alignment horizontal="right" wrapText="1"/>
    </xf>
    <xf numFmtId="3" fontId="45" fillId="0" borderId="55" xfId="0" applyNumberFormat="1" applyFont="1" applyBorder="1" applyAlignment="1">
      <alignment horizontal="right" wrapText="1"/>
    </xf>
    <xf numFmtId="0" fontId="45" fillId="0" borderId="70" xfId="0" applyFont="1" applyBorder="1" applyAlignment="1">
      <alignment wrapText="1"/>
    </xf>
    <xf numFmtId="0" fontId="41" fillId="0" borderId="70" xfId="0" applyFont="1" applyBorder="1" applyAlignment="1">
      <alignment wrapText="1"/>
    </xf>
    <xf numFmtId="3" fontId="48" fillId="0" borderId="70" xfId="0" applyNumberFormat="1" applyFont="1" applyBorder="1" applyAlignment="1">
      <alignment horizontal="right" wrapText="1"/>
    </xf>
    <xf numFmtId="0" fontId="41" fillId="0" borderId="18" xfId="0" applyFont="1" applyBorder="1" applyAlignment="1">
      <alignment wrapText="1"/>
    </xf>
    <xf numFmtId="0" fontId="45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41" fillId="0" borderId="20" xfId="0" applyFont="1" applyBorder="1" applyAlignment="1">
      <alignment wrapText="1"/>
    </xf>
    <xf numFmtId="0" fontId="45" fillId="0" borderId="18" xfId="0" applyFont="1" applyBorder="1" applyAlignment="1">
      <alignment wrapText="1"/>
    </xf>
    <xf numFmtId="3" fontId="45" fillId="0" borderId="33" xfId="0" applyNumberFormat="1" applyFont="1" applyBorder="1" applyAlignment="1">
      <alignment horizontal="right" wrapText="1"/>
    </xf>
    <xf numFmtId="3" fontId="41" fillId="0" borderId="33" xfId="0" applyNumberFormat="1" applyFont="1" applyBorder="1" applyAlignment="1">
      <alignment horizontal="right" wrapText="1"/>
    </xf>
    <xf numFmtId="3" fontId="45" fillId="0" borderId="39" xfId="0" applyNumberFormat="1" applyFont="1" applyBorder="1" applyAlignment="1">
      <alignment horizontal="right" wrapText="1"/>
    </xf>
    <xf numFmtId="0" fontId="45" fillId="0" borderId="33" xfId="0" applyFont="1" applyBorder="1" applyAlignment="1">
      <alignment horizontal="right" wrapText="1"/>
    </xf>
    <xf numFmtId="0" fontId="45" fillId="0" borderId="33" xfId="0" applyFont="1" applyBorder="1" applyAlignment="1">
      <alignment wrapText="1"/>
    </xf>
    <xf numFmtId="0" fontId="41" fillId="0" borderId="33" xfId="0" applyFont="1" applyBorder="1" applyAlignment="1">
      <alignment wrapText="1"/>
    </xf>
    <xf numFmtId="3" fontId="48" fillId="0" borderId="33" xfId="0" applyNumberFormat="1" applyFont="1" applyBorder="1" applyAlignment="1">
      <alignment horizontal="right" wrapText="1"/>
    </xf>
    <xf numFmtId="3" fontId="45" fillId="0" borderId="20" xfId="0" applyNumberFormat="1" applyFont="1" applyBorder="1" applyAlignment="1">
      <alignment horizontal="right" wrapText="1"/>
    </xf>
    <xf numFmtId="3" fontId="2" fillId="0" borderId="20" xfId="0" applyNumberFormat="1" applyFont="1" applyBorder="1" applyAlignment="1">
      <alignment horizontal="right" wrapText="1"/>
    </xf>
    <xf numFmtId="3" fontId="41" fillId="0" borderId="20" xfId="0" applyNumberFormat="1" applyFont="1" applyBorder="1" applyAlignment="1">
      <alignment horizontal="right" wrapText="1"/>
    </xf>
    <xf numFmtId="3" fontId="45" fillId="0" borderId="18" xfId="0" applyNumberFormat="1" applyFont="1" applyBorder="1" applyAlignment="1">
      <alignment horizontal="right" wrapText="1"/>
    </xf>
    <xf numFmtId="0" fontId="45" fillId="0" borderId="20" xfId="0" applyFont="1" applyBorder="1" applyAlignment="1">
      <alignment horizontal="right" wrapText="1"/>
    </xf>
    <xf numFmtId="0" fontId="41" fillId="0" borderId="20" xfId="0" applyFont="1" applyBorder="1" applyAlignment="1">
      <alignment horizontal="right" wrapText="1"/>
    </xf>
    <xf numFmtId="3" fontId="48" fillId="0" borderId="20" xfId="0" applyNumberFormat="1" applyFont="1" applyBorder="1" applyAlignment="1">
      <alignment horizontal="right" wrapText="1"/>
    </xf>
    <xf numFmtId="0" fontId="45" fillId="0" borderId="70" xfId="0" applyFont="1" applyBorder="1" applyAlignment="1">
      <alignment horizontal="right" wrapText="1"/>
    </xf>
    <xf numFmtId="0" fontId="51" fillId="0" borderId="20" xfId="0" applyFont="1" applyBorder="1" applyAlignment="1">
      <alignment wrapText="1"/>
    </xf>
    <xf numFmtId="3" fontId="77" fillId="0" borderId="61" xfId="84" applyNumberFormat="1" applyFont="1" applyFill="1" applyBorder="1"/>
    <xf numFmtId="3" fontId="77" fillId="0" borderId="61" xfId="81" applyNumberFormat="1" applyFont="1" applyFill="1" applyBorder="1" applyAlignment="1">
      <alignment vertical="center"/>
    </xf>
    <xf numFmtId="0" fontId="55" fillId="0" borderId="82" xfId="81" applyFont="1" applyBorder="1" applyAlignment="1">
      <alignment vertical="center"/>
    </xf>
    <xf numFmtId="0" fontId="55" fillId="0" borderId="83" xfId="81" applyFont="1" applyBorder="1" applyAlignment="1">
      <alignment vertical="center"/>
    </xf>
    <xf numFmtId="0" fontId="2" fillId="0" borderId="83" xfId="81" applyFont="1" applyBorder="1" applyAlignment="1">
      <alignment vertical="center"/>
    </xf>
    <xf numFmtId="0" fontId="2" fillId="0" borderId="83" xfId="81" applyFont="1" applyBorder="1" applyAlignment="1">
      <alignment vertical="center" wrapText="1"/>
    </xf>
    <xf numFmtId="0" fontId="2" fillId="0" borderId="84" xfId="81" applyFont="1" applyBorder="1" applyAlignment="1">
      <alignment vertical="center"/>
    </xf>
    <xf numFmtId="0" fontId="2" fillId="0" borderId="36" xfId="81" applyFont="1" applyBorder="1" applyAlignment="1">
      <alignment vertical="center"/>
    </xf>
    <xf numFmtId="0" fontId="55" fillId="0" borderId="85" xfId="81" applyFont="1" applyBorder="1" applyAlignment="1">
      <alignment vertical="center"/>
    </xf>
    <xf numFmtId="0" fontId="51" fillId="24" borderId="13" xfId="84" applyFont="1" applyFill="1" applyBorder="1" applyAlignment="1">
      <alignment horizontal="center" vertical="center" wrapText="1"/>
    </xf>
    <xf numFmtId="0" fontId="51" fillId="24" borderId="56" xfId="84" applyFont="1" applyFill="1" applyBorder="1" applyAlignment="1">
      <alignment horizontal="right" vertical="center"/>
    </xf>
    <xf numFmtId="3" fontId="51" fillId="0" borderId="58" xfId="84" applyNumberFormat="1" applyFont="1" applyFill="1" applyBorder="1"/>
    <xf numFmtId="4" fontId="51" fillId="0" borderId="60" xfId="84" applyNumberFormat="1" applyFont="1" applyFill="1" applyBorder="1"/>
    <xf numFmtId="3" fontId="51" fillId="0" borderId="60" xfId="84" applyNumberFormat="1" applyFont="1" applyFill="1" applyBorder="1"/>
    <xf numFmtId="3" fontId="50" fillId="0" borderId="60" xfId="81" applyNumberFormat="1" applyFont="1" applyFill="1" applyBorder="1" applyAlignment="1">
      <alignment horizontal="center" vertical="center"/>
    </xf>
    <xf numFmtId="3" fontId="50" fillId="0" borderId="60" xfId="81" applyNumberFormat="1" applyFont="1" applyFill="1" applyBorder="1" applyAlignment="1">
      <alignment vertical="center"/>
    </xf>
    <xf numFmtId="3" fontId="51" fillId="0" borderId="60" xfId="81" applyNumberFormat="1" applyFont="1" applyFill="1" applyBorder="1" applyAlignment="1">
      <alignment vertical="center"/>
    </xf>
    <xf numFmtId="164" fontId="50" fillId="0" borderId="60" xfId="84" applyNumberFormat="1" applyFont="1" applyFill="1" applyBorder="1"/>
    <xf numFmtId="3" fontId="50" fillId="0" borderId="62" xfId="81" applyNumberFormat="1" applyFont="1" applyFill="1" applyBorder="1" applyAlignment="1">
      <alignment vertical="center"/>
    </xf>
    <xf numFmtId="3" fontId="50" fillId="0" borderId="12" xfId="81" applyNumberFormat="1" applyFont="1" applyFill="1" applyBorder="1" applyAlignment="1">
      <alignment vertical="center"/>
    </xf>
    <xf numFmtId="3" fontId="51" fillId="0" borderId="13" xfId="84" applyNumberFormat="1" applyFont="1" applyFill="1" applyBorder="1"/>
    <xf numFmtId="3" fontId="50" fillId="0" borderId="12" xfId="84" applyNumberFormat="1" applyFont="1" applyFill="1" applyBorder="1"/>
    <xf numFmtId="164" fontId="50" fillId="0" borderId="86" xfId="81" applyNumberFormat="1" applyFont="1" applyBorder="1" applyAlignment="1">
      <alignment vertical="center"/>
    </xf>
    <xf numFmtId="164" fontId="50" fillId="0" borderId="12" xfId="81" applyNumberFormat="1" applyFont="1" applyBorder="1" applyAlignment="1">
      <alignment vertical="center"/>
    </xf>
    <xf numFmtId="4" fontId="50" fillId="0" borderId="28" xfId="84" applyNumberFormat="1" applyFont="1" applyFill="1" applyBorder="1"/>
    <xf numFmtId="165" fontId="68" fillId="0" borderId="78" xfId="89" applyNumberFormat="1" applyFont="1" applyFill="1" applyBorder="1" applyAlignment="1" applyProtection="1">
      <alignment horizontal="center" vertical="center" wrapText="1"/>
    </xf>
    <xf numFmtId="165" fontId="62" fillId="0" borderId="78" xfId="89" applyNumberFormat="1" applyFont="1" applyFill="1" applyBorder="1" applyAlignment="1" applyProtection="1">
      <alignment horizontal="center" vertical="center" wrapText="1"/>
    </xf>
    <xf numFmtId="165" fontId="69" fillId="0" borderId="56" xfId="89" applyNumberFormat="1" applyFont="1" applyFill="1" applyBorder="1" applyAlignment="1" applyProtection="1">
      <alignment horizontal="left" vertical="center" wrapText="1" indent="1"/>
    </xf>
    <xf numFmtId="165" fontId="69" fillId="0" borderId="36" xfId="89" applyNumberFormat="1" applyFont="1" applyFill="1" applyBorder="1" applyAlignment="1" applyProtection="1">
      <alignment horizontal="left" vertical="center" wrapText="1" indent="1"/>
    </xf>
    <xf numFmtId="165" fontId="69" fillId="0" borderId="36" xfId="89" applyNumberFormat="1" applyFont="1" applyFill="1" applyBorder="1" applyAlignment="1" applyProtection="1">
      <alignment horizontal="left" vertical="center" wrapText="1" indent="1"/>
      <protection locked="0"/>
    </xf>
    <xf numFmtId="165" fontId="62" fillId="0" borderId="78" xfId="89" applyNumberFormat="1" applyFont="1" applyFill="1" applyBorder="1" applyAlignment="1" applyProtection="1">
      <alignment horizontal="left" vertical="center" wrapText="1" indent="1"/>
    </xf>
    <xf numFmtId="165" fontId="70" fillId="0" borderId="22" xfId="89" applyNumberFormat="1" applyFont="1" applyFill="1" applyBorder="1" applyAlignment="1" applyProtection="1">
      <alignment horizontal="left" vertical="center" wrapText="1" indent="1"/>
    </xf>
    <xf numFmtId="165" fontId="70" fillId="0" borderId="36" xfId="89" applyNumberFormat="1" applyFont="1" applyFill="1" applyBorder="1" applyAlignment="1" applyProtection="1">
      <alignment horizontal="left" vertical="center" wrapText="1" indent="1"/>
    </xf>
    <xf numFmtId="165" fontId="70" fillId="0" borderId="0" xfId="89" applyNumberFormat="1" applyFont="1" applyFill="1" applyBorder="1" applyAlignment="1" applyProtection="1">
      <alignment horizontal="left" vertical="center" wrapText="1" indent="1"/>
    </xf>
    <xf numFmtId="165" fontId="70" fillId="0" borderId="33" xfId="89" applyNumberFormat="1" applyFont="1" applyFill="1" applyBorder="1" applyAlignment="1" applyProtection="1">
      <alignment horizontal="left" vertical="center" wrapText="1" indent="1"/>
    </xf>
    <xf numFmtId="165" fontId="42" fillId="0" borderId="78" xfId="89" applyNumberFormat="1" applyFont="1" applyFill="1" applyBorder="1" applyAlignment="1" applyProtection="1">
      <alignment horizontal="left" vertical="center" wrapText="1" indent="1"/>
    </xf>
    <xf numFmtId="165" fontId="68" fillId="0" borderId="17" xfId="89" applyNumberFormat="1" applyFont="1" applyFill="1" applyBorder="1" applyAlignment="1" applyProtection="1">
      <alignment horizontal="center" vertical="center" wrapText="1"/>
    </xf>
    <xf numFmtId="165" fontId="69" fillId="0" borderId="18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20" xfId="89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17" xfId="89" applyNumberFormat="1" applyFont="1" applyFill="1" applyBorder="1" applyAlignment="1" applyProtection="1">
      <alignment horizontal="right" vertical="center" wrapText="1" indent="1"/>
    </xf>
    <xf numFmtId="165" fontId="71" fillId="0" borderId="77" xfId="89" applyNumberFormat="1" applyFont="1" applyFill="1" applyBorder="1" applyAlignment="1" applyProtection="1">
      <alignment horizontal="right" vertical="center" wrapText="1" indent="1"/>
    </xf>
    <xf numFmtId="165" fontId="70" fillId="0" borderId="20" xfId="89" applyNumberFormat="1" applyFont="1" applyFill="1" applyBorder="1" applyAlignment="1" applyProtection="1">
      <alignment horizontal="right" vertical="center" wrapText="1" indent="1"/>
      <protection locked="0"/>
    </xf>
    <xf numFmtId="165" fontId="71" fillId="0" borderId="20" xfId="89" applyNumberFormat="1" applyFont="1" applyFill="1" applyBorder="1" applyAlignment="1" applyProtection="1">
      <alignment horizontal="right" vertical="center" wrapText="1" indent="1"/>
    </xf>
    <xf numFmtId="165" fontId="70" fillId="0" borderId="77" xfId="89" applyNumberFormat="1" applyFont="1" applyFill="1" applyBorder="1" applyAlignment="1" applyProtection="1">
      <alignment horizontal="right" vertical="center" wrapText="1" indent="1"/>
      <protection locked="0"/>
    </xf>
    <xf numFmtId="165" fontId="42" fillId="0" borderId="17" xfId="89" applyNumberFormat="1" applyFont="1" applyFill="1" applyBorder="1" applyAlignment="1" applyProtection="1">
      <alignment horizontal="right" vertical="center" wrapText="1" indent="1"/>
    </xf>
    <xf numFmtId="165" fontId="68" fillId="0" borderId="80" xfId="89" applyNumberFormat="1" applyFont="1" applyFill="1" applyBorder="1" applyAlignment="1" applyProtection="1">
      <alignment horizontal="center" vertical="center" wrapText="1"/>
    </xf>
    <xf numFmtId="165" fontId="62" fillId="0" borderId="27" xfId="89" applyNumberFormat="1" applyFont="1" applyFill="1" applyBorder="1" applyAlignment="1" applyProtection="1">
      <alignment horizontal="center" vertical="center" wrapText="1"/>
    </xf>
    <xf numFmtId="165" fontId="69" fillId="0" borderId="55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70" xfId="89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27" xfId="89" applyNumberFormat="1" applyFont="1" applyFill="1" applyBorder="1" applyAlignment="1" applyProtection="1">
      <alignment horizontal="right" vertical="center" wrapText="1" indent="1"/>
    </xf>
    <xf numFmtId="165" fontId="70" fillId="0" borderId="70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18" xfId="89" applyNumberFormat="1" applyFont="1" applyFill="1" applyBorder="1" applyAlignment="1" applyProtection="1">
      <alignment horizontal="left" vertical="center" wrapText="1" indent="1"/>
    </xf>
    <xf numFmtId="165" fontId="69" fillId="0" borderId="20" xfId="89" applyNumberFormat="1" applyFont="1" applyFill="1" applyBorder="1" applyAlignment="1" applyProtection="1">
      <alignment horizontal="left" vertical="center" wrapText="1" indent="1"/>
    </xf>
    <xf numFmtId="165" fontId="69" fillId="0" borderId="20" xfId="89" applyNumberFormat="1" applyFont="1" applyFill="1" applyBorder="1" applyAlignment="1" applyProtection="1">
      <alignment horizontal="left" vertical="center" wrapText="1" indent="1"/>
      <protection locked="0"/>
    </xf>
    <xf numFmtId="165" fontId="62" fillId="0" borderId="17" xfId="89" applyNumberFormat="1" applyFont="1" applyFill="1" applyBorder="1" applyAlignment="1" applyProtection="1">
      <alignment horizontal="left" vertical="center" wrapText="1" indent="1"/>
    </xf>
    <xf numFmtId="165" fontId="70" fillId="0" borderId="20" xfId="89" applyNumberFormat="1" applyFont="1" applyFill="1" applyBorder="1" applyAlignment="1" applyProtection="1">
      <alignment horizontal="left" vertical="center" wrapText="1" indent="1"/>
    </xf>
    <xf numFmtId="165" fontId="70" fillId="0" borderId="77" xfId="89" applyNumberFormat="1" applyFont="1" applyFill="1" applyBorder="1" applyAlignment="1" applyProtection="1">
      <alignment horizontal="left" vertical="center" wrapText="1" indent="1"/>
    </xf>
    <xf numFmtId="165" fontId="68" fillId="0" borderId="27" xfId="89" applyNumberFormat="1" applyFont="1" applyFill="1" applyBorder="1" applyAlignment="1" applyProtection="1">
      <alignment horizontal="center" vertical="center" wrapText="1"/>
    </xf>
    <xf numFmtId="165" fontId="19" fillId="0" borderId="50" xfId="89" applyNumberFormat="1" applyFill="1" applyBorder="1" applyAlignment="1" applyProtection="1">
      <alignment horizontal="left" vertical="center" wrapText="1" indent="1"/>
    </xf>
    <xf numFmtId="165" fontId="62" fillId="0" borderId="80" xfId="89" applyNumberFormat="1" applyFont="1" applyFill="1" applyBorder="1" applyAlignment="1" applyProtection="1">
      <alignment horizontal="center" vertical="center" wrapText="1"/>
    </xf>
    <xf numFmtId="165" fontId="69" fillId="0" borderId="38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31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33" xfId="89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80" xfId="89" applyNumberFormat="1" applyFont="1" applyFill="1" applyBorder="1" applyAlignment="1" applyProtection="1">
      <alignment horizontal="right" vertical="center" wrapText="1" indent="1"/>
    </xf>
    <xf numFmtId="165" fontId="71" fillId="0" borderId="38" xfId="89" applyNumberFormat="1" applyFont="1" applyFill="1" applyBorder="1" applyAlignment="1" applyProtection="1">
      <alignment horizontal="right" vertical="center" wrapText="1" indent="1"/>
    </xf>
    <xf numFmtId="165" fontId="70" fillId="0" borderId="31" xfId="89" applyNumberFormat="1" applyFont="1" applyFill="1" applyBorder="1" applyAlignment="1" applyProtection="1">
      <alignment horizontal="right" vertical="center" wrapText="1" indent="1"/>
      <protection locked="0"/>
    </xf>
    <xf numFmtId="165" fontId="71" fillId="0" borderId="31" xfId="89" applyNumberFormat="1" applyFont="1" applyFill="1" applyBorder="1" applyAlignment="1" applyProtection="1">
      <alignment horizontal="right" vertical="center" wrapText="1" indent="1"/>
    </xf>
    <xf numFmtId="165" fontId="71" fillId="0" borderId="77" xfId="89" applyNumberFormat="1" applyFont="1" applyFill="1" applyBorder="1" applyAlignment="1" applyProtection="1">
      <alignment horizontal="left" vertical="center" wrapText="1" indent="1"/>
    </xf>
    <xf numFmtId="165" fontId="70" fillId="0" borderId="20" xfId="89" applyNumberFormat="1" applyFont="1" applyFill="1" applyBorder="1" applyAlignment="1" applyProtection="1">
      <alignment horizontal="left" vertical="center" wrapText="1" indent="2"/>
    </xf>
    <xf numFmtId="165" fontId="71" fillId="0" borderId="20" xfId="89" applyNumberFormat="1" applyFont="1" applyFill="1" applyBorder="1" applyAlignment="1" applyProtection="1">
      <alignment horizontal="left" vertical="center" wrapText="1" indent="1"/>
    </xf>
    <xf numFmtId="165" fontId="69" fillId="0" borderId="18" xfId="89" applyNumberFormat="1" applyFont="1" applyFill="1" applyBorder="1" applyAlignment="1" applyProtection="1">
      <alignment horizontal="left" vertical="center" wrapText="1" indent="2"/>
    </xf>
    <xf numFmtId="165" fontId="69" fillId="0" borderId="88" xfId="89" applyNumberFormat="1" applyFont="1" applyFill="1" applyBorder="1" applyAlignment="1" applyProtection="1">
      <alignment horizontal="left" vertical="center" wrapText="1" indent="2"/>
    </xf>
    <xf numFmtId="165" fontId="69" fillId="0" borderId="87" xfId="89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55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77" xfId="89" applyNumberFormat="1" applyFont="1" applyFill="1" applyBorder="1" applyAlignment="1" applyProtection="1">
      <alignment horizontal="left" vertical="center" wrapText="1" indent="1"/>
    </xf>
    <xf numFmtId="165" fontId="69" fillId="0" borderId="20" xfId="89" quotePrefix="1" applyNumberFormat="1" applyFont="1" applyFill="1" applyBorder="1" applyAlignment="1" applyProtection="1">
      <alignment horizontal="left" vertical="center" wrapText="1" indent="6"/>
      <protection locked="0"/>
    </xf>
    <xf numFmtId="165" fontId="70" fillId="0" borderId="18" xfId="89" applyNumberFormat="1" applyFont="1" applyFill="1" applyBorder="1" applyAlignment="1" applyProtection="1">
      <alignment horizontal="left" vertical="center" wrapText="1" indent="1"/>
    </xf>
    <xf numFmtId="165" fontId="70" fillId="0" borderId="18" xfId="89" applyNumberFormat="1" applyFont="1" applyFill="1" applyBorder="1" applyAlignment="1" applyProtection="1">
      <alignment horizontal="left" vertical="center" wrapText="1" indent="1"/>
      <protection locked="0"/>
    </xf>
    <xf numFmtId="165" fontId="69" fillId="0" borderId="18" xfId="89" applyNumberFormat="1" applyFont="1" applyFill="1" applyBorder="1" applyAlignment="1" applyProtection="1">
      <alignment horizontal="left" vertical="center" wrapText="1" indent="1"/>
      <protection locked="0"/>
    </xf>
    <xf numFmtId="0" fontId="63" fillId="0" borderId="78" xfId="89" applyFont="1" applyFill="1" applyBorder="1" applyAlignment="1">
      <alignment horizontal="center" vertical="center" wrapText="1"/>
    </xf>
    <xf numFmtId="0" fontId="19" fillId="0" borderId="76" xfId="89" applyFont="1" applyFill="1" applyBorder="1" applyAlignment="1">
      <alignment horizontal="center" vertical="center" wrapText="1"/>
    </xf>
    <xf numFmtId="0" fontId="19" fillId="0" borderId="36" xfId="89" applyFont="1" applyFill="1" applyBorder="1" applyAlignment="1">
      <alignment horizontal="center" vertical="center" wrapText="1"/>
    </xf>
    <xf numFmtId="0" fontId="19" fillId="0" borderId="89" xfId="89" applyFont="1" applyFill="1" applyBorder="1" applyAlignment="1">
      <alignment horizontal="center" vertical="center" wrapText="1"/>
    </xf>
    <xf numFmtId="0" fontId="42" fillId="0" borderId="78" xfId="89" applyFont="1" applyFill="1" applyBorder="1" applyAlignment="1">
      <alignment horizontal="center" vertical="center" wrapText="1"/>
    </xf>
    <xf numFmtId="0" fontId="63" fillId="0" borderId="17" xfId="89" applyFont="1" applyFill="1" applyBorder="1" applyAlignment="1" applyProtection="1">
      <alignment horizontal="center" vertical="center" wrapText="1"/>
    </xf>
    <xf numFmtId="0" fontId="2" fillId="0" borderId="18" xfId="89" applyFont="1" applyFill="1" applyBorder="1" applyAlignment="1" applyProtection="1">
      <alignment horizontal="left" vertical="center" wrapText="1" indent="1"/>
    </xf>
    <xf numFmtId="0" fontId="2" fillId="0" borderId="20" xfId="89" applyFont="1" applyFill="1" applyBorder="1" applyAlignment="1" applyProtection="1">
      <alignment horizontal="left" vertical="center" wrapText="1" indent="1"/>
    </xf>
    <xf numFmtId="0" fontId="2" fillId="0" borderId="20" xfId="89" applyFont="1" applyFill="1" applyBorder="1" applyAlignment="1" applyProtection="1">
      <alignment horizontal="left" vertical="center" wrapText="1" indent="8"/>
    </xf>
    <xf numFmtId="0" fontId="19" fillId="0" borderId="18" xfId="89" applyFont="1" applyFill="1" applyBorder="1" applyAlignment="1" applyProtection="1">
      <alignment vertical="center" wrapText="1"/>
      <protection locked="0"/>
    </xf>
    <xf numFmtId="0" fontId="19" fillId="0" borderId="20" xfId="89" applyFont="1" applyFill="1" applyBorder="1" applyAlignment="1" applyProtection="1">
      <alignment vertical="center" wrapText="1"/>
      <protection locked="0"/>
    </xf>
    <xf numFmtId="0" fontId="19" fillId="0" borderId="50" xfId="89" applyFont="1" applyFill="1" applyBorder="1" applyAlignment="1" applyProtection="1">
      <alignment vertical="center" wrapText="1"/>
      <protection locked="0"/>
    </xf>
    <xf numFmtId="0" fontId="42" fillId="0" borderId="75" xfId="89" applyFont="1" applyFill="1" applyBorder="1" applyAlignment="1" applyProtection="1">
      <alignment vertical="center" wrapText="1"/>
    </xf>
    <xf numFmtId="0" fontId="63" fillId="0" borderId="27" xfId="89" applyFont="1" applyFill="1" applyBorder="1" applyAlignment="1" applyProtection="1">
      <alignment horizontal="center" vertical="center" wrapText="1"/>
    </xf>
    <xf numFmtId="166" fontId="19" fillId="0" borderId="55" xfId="54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70" xfId="5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70" xfId="89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81" xfId="89" applyNumberFormat="1" applyFont="1" applyFill="1" applyBorder="1" applyAlignment="1" applyProtection="1">
      <alignment horizontal="right" vertical="center" wrapText="1" indent="1"/>
      <protection locked="0"/>
    </xf>
    <xf numFmtId="1" fontId="42" fillId="0" borderId="90" xfId="89" applyNumberFormat="1" applyFont="1" applyFill="1" applyBorder="1" applyAlignment="1" applyProtection="1">
      <alignment vertical="center" wrapText="1"/>
    </xf>
    <xf numFmtId="166" fontId="19" fillId="0" borderId="20" xfId="5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20" xfId="89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50" xfId="89" applyNumberFormat="1" applyFont="1" applyFill="1" applyBorder="1" applyAlignment="1" applyProtection="1">
      <alignment horizontal="right" vertical="center" wrapText="1" indent="1"/>
      <protection locked="0"/>
    </xf>
    <xf numFmtId="165" fontId="42" fillId="0" borderId="75" xfId="89" applyNumberFormat="1" applyFont="1" applyFill="1" applyBorder="1" applyAlignment="1" applyProtection="1">
      <alignment vertical="center" wrapText="1"/>
    </xf>
    <xf numFmtId="165" fontId="92" fillId="0" borderId="14" xfId="89" applyNumberFormat="1" applyFont="1" applyFill="1" applyBorder="1" applyAlignment="1" applyProtection="1">
      <alignment horizontal="center" vertical="center" wrapText="1"/>
    </xf>
    <xf numFmtId="165" fontId="92" fillId="0" borderId="16" xfId="89" applyNumberFormat="1" applyFont="1" applyFill="1" applyBorder="1" applyAlignment="1" applyProtection="1">
      <alignment horizontal="center" vertical="center" wrapText="1"/>
    </xf>
    <xf numFmtId="165" fontId="92" fillId="0" borderId="79" xfId="89" applyNumberFormat="1" applyFont="1" applyFill="1" applyBorder="1" applyAlignment="1" applyProtection="1">
      <alignment horizontal="center" vertical="center" wrapText="1"/>
    </xf>
    <xf numFmtId="166" fontId="69" fillId="0" borderId="39" xfId="54" applyNumberFormat="1" applyFont="1" applyFill="1" applyBorder="1" applyAlignment="1" applyProtection="1">
      <alignment horizontal="center" vertical="center" wrapText="1"/>
      <protection locked="0"/>
    </xf>
    <xf numFmtId="166" fontId="43" fillId="0" borderId="33" xfId="54" applyNumberFormat="1" applyFont="1" applyFill="1" applyBorder="1" applyAlignment="1" applyProtection="1">
      <alignment horizontal="center" vertical="center" wrapText="1"/>
      <protection locked="0"/>
    </xf>
    <xf numFmtId="166" fontId="42" fillId="0" borderId="33" xfId="54" applyNumberFormat="1" applyFont="1" applyFill="1" applyBorder="1" applyAlignment="1" applyProtection="1">
      <alignment horizontal="center" vertical="center" wrapText="1"/>
      <protection locked="0"/>
    </xf>
    <xf numFmtId="166" fontId="19" fillId="0" borderId="33" xfId="54" applyNumberFormat="1" applyFont="1" applyFill="1" applyBorder="1" applyAlignment="1" applyProtection="1">
      <alignment horizontal="center" vertical="center" wrapText="1"/>
      <protection locked="0"/>
    </xf>
    <xf numFmtId="165" fontId="92" fillId="0" borderId="17" xfId="89" applyNumberFormat="1" applyFont="1" applyFill="1" applyBorder="1" applyAlignment="1" applyProtection="1">
      <alignment horizontal="center" vertical="center" wrapText="1"/>
    </xf>
    <xf numFmtId="166" fontId="69" fillId="0" borderId="18" xfId="54" applyNumberFormat="1" applyFont="1" applyFill="1" applyBorder="1" applyAlignment="1" applyProtection="1">
      <alignment vertical="center" wrapText="1"/>
    </xf>
    <xf numFmtId="166" fontId="69" fillId="0" borderId="20" xfId="54" applyNumberFormat="1" applyFont="1" applyFill="1" applyBorder="1" applyAlignment="1" applyProtection="1">
      <alignment vertical="center" wrapText="1"/>
    </xf>
    <xf numFmtId="166" fontId="62" fillId="0" borderId="20" xfId="54" applyNumberFormat="1" applyFont="1" applyFill="1" applyBorder="1" applyAlignment="1" applyProtection="1">
      <alignment vertical="center" wrapText="1"/>
    </xf>
    <xf numFmtId="166" fontId="69" fillId="0" borderId="20" xfId="54" applyNumberFormat="1" applyFont="1" applyFill="1" applyBorder="1" applyAlignment="1" applyProtection="1">
      <alignment vertical="center" wrapText="1"/>
      <protection locked="0"/>
    </xf>
    <xf numFmtId="166" fontId="70" fillId="0" borderId="20" xfId="54" applyNumberFormat="1" applyFont="1" applyFill="1" applyBorder="1" applyAlignment="1" applyProtection="1">
      <alignment vertical="center" wrapText="1"/>
    </xf>
    <xf numFmtId="166" fontId="69" fillId="0" borderId="39" xfId="54" applyNumberFormat="1" applyFont="1" applyFill="1" applyBorder="1" applyAlignment="1" applyProtection="1">
      <alignment vertical="center" wrapText="1"/>
    </xf>
    <xf numFmtId="166" fontId="69" fillId="0" borderId="33" xfId="54" applyNumberFormat="1" applyFont="1" applyFill="1" applyBorder="1" applyAlignment="1" applyProtection="1">
      <alignment vertical="center" wrapText="1"/>
    </xf>
    <xf numFmtId="166" fontId="62" fillId="0" borderId="33" xfId="54" applyNumberFormat="1" applyFont="1" applyFill="1" applyBorder="1" applyAlignment="1" applyProtection="1">
      <alignment vertical="center" wrapText="1"/>
    </xf>
    <xf numFmtId="166" fontId="69" fillId="0" borderId="33" xfId="54" applyNumberFormat="1" applyFont="1" applyFill="1" applyBorder="1" applyAlignment="1" applyProtection="1">
      <alignment vertical="center" wrapText="1"/>
      <protection locked="0"/>
    </xf>
    <xf numFmtId="166" fontId="70" fillId="0" borderId="33" xfId="54" applyNumberFormat="1" applyFont="1" applyFill="1" applyBorder="1" applyAlignment="1" applyProtection="1">
      <alignment horizontal="center" vertical="center" wrapText="1"/>
    </xf>
    <xf numFmtId="165" fontId="68" fillId="0" borderId="17" xfId="89" applyNumberFormat="1" applyFont="1" applyFill="1" applyBorder="1" applyAlignment="1" applyProtection="1">
      <alignment horizontal="center" vertical="center"/>
    </xf>
    <xf numFmtId="166" fontId="70" fillId="0" borderId="20" xfId="54" applyNumberFormat="1" applyFont="1" applyFill="1" applyBorder="1" applyAlignment="1" applyProtection="1">
      <alignment horizontal="center" vertical="center" wrapText="1"/>
    </xf>
    <xf numFmtId="165" fontId="92" fillId="0" borderId="27" xfId="89" applyNumberFormat="1" applyFont="1" applyFill="1" applyBorder="1" applyAlignment="1" applyProtection="1">
      <alignment horizontal="center" vertical="center" wrapText="1"/>
    </xf>
    <xf numFmtId="166" fontId="69" fillId="0" borderId="55" xfId="54" applyNumberFormat="1" applyFont="1" applyFill="1" applyBorder="1" applyAlignment="1" applyProtection="1">
      <alignment vertical="center" wrapText="1"/>
    </xf>
    <xf numFmtId="166" fontId="69" fillId="0" borderId="70" xfId="54" applyNumberFormat="1" applyFont="1" applyFill="1" applyBorder="1" applyAlignment="1" applyProtection="1">
      <alignment vertical="center" wrapText="1"/>
    </xf>
    <xf numFmtId="166" fontId="62" fillId="0" borderId="70" xfId="54" applyNumberFormat="1" applyFont="1" applyFill="1" applyBorder="1" applyAlignment="1" applyProtection="1">
      <alignment vertical="center" wrapText="1"/>
    </xf>
    <xf numFmtId="166" fontId="70" fillId="0" borderId="70" xfId="54" applyNumberFormat="1" applyFont="1" applyFill="1" applyBorder="1" applyAlignment="1" applyProtection="1">
      <alignment vertical="center" wrapText="1"/>
    </xf>
    <xf numFmtId="0" fontId="70" fillId="0" borderId="17" xfId="88" applyFont="1" applyFill="1" applyBorder="1" applyAlignment="1" applyProtection="1">
      <alignment horizontal="center" vertical="center"/>
    </xf>
    <xf numFmtId="0" fontId="62" fillId="0" borderId="17" xfId="88" applyFont="1" applyFill="1" applyBorder="1" applyAlignment="1" applyProtection="1">
      <alignment horizontal="center" vertical="center"/>
    </xf>
    <xf numFmtId="0" fontId="42" fillId="0" borderId="71" xfId="83" applyFont="1" applyBorder="1" applyAlignment="1">
      <alignment horizontal="center" vertical="center" wrapText="1"/>
    </xf>
    <xf numFmtId="0" fontId="62" fillId="0" borderId="23" xfId="83" applyFont="1" applyBorder="1" applyAlignment="1">
      <alignment horizontal="center"/>
    </xf>
    <xf numFmtId="49" fontId="19" fillId="0" borderId="23" xfId="83" applyNumberFormat="1" applyFont="1" applyBorder="1" applyAlignment="1">
      <alignment horizontal="right"/>
    </xf>
    <xf numFmtId="49" fontId="19" fillId="0" borderId="92" xfId="83" applyNumberFormat="1" applyFont="1" applyBorder="1" applyAlignment="1">
      <alignment horizontal="right"/>
    </xf>
    <xf numFmtId="49" fontId="19" fillId="0" borderId="92" xfId="83" applyNumberFormat="1" applyBorder="1"/>
    <xf numFmtId="0" fontId="42" fillId="0" borderId="17" xfId="83" applyFont="1" applyBorder="1" applyAlignment="1">
      <alignment horizontal="center" vertical="center" wrapText="1"/>
    </xf>
    <xf numFmtId="0" fontId="62" fillId="0" borderId="17" xfId="83" applyFont="1" applyBorder="1" applyAlignment="1">
      <alignment horizontal="center"/>
    </xf>
    <xf numFmtId="0" fontId="2" fillId="0" borderId="77" xfId="0" applyFont="1" applyBorder="1" applyAlignment="1">
      <alignment horizontal="justify"/>
    </xf>
    <xf numFmtId="0" fontId="19" fillId="0" borderId="88" xfId="83" applyFont="1" applyBorder="1" applyAlignment="1">
      <alignment horizontal="left"/>
    </xf>
    <xf numFmtId="0" fontId="19" fillId="0" borderId="20" xfId="83" applyFont="1" applyBorder="1" applyAlignment="1">
      <alignment horizontal="left"/>
    </xf>
    <xf numFmtId="165" fontId="43" fillId="0" borderId="20" xfId="83" applyNumberFormat="1" applyFont="1" applyFill="1" applyBorder="1" applyAlignment="1" applyProtection="1">
      <alignment horizontal="left" vertical="center" wrapText="1" indent="1"/>
      <protection locked="0"/>
    </xf>
    <xf numFmtId="0" fontId="42" fillId="0" borderId="79" xfId="83" applyFont="1" applyBorder="1" applyAlignment="1">
      <alignment horizontal="center" vertical="center" wrapText="1"/>
    </xf>
    <xf numFmtId="0" fontId="62" fillId="0" borderId="79" xfId="83" applyFont="1" applyBorder="1" applyAlignment="1">
      <alignment horizontal="center"/>
    </xf>
    <xf numFmtId="3" fontId="19" fillId="0" borderId="39" xfId="83" applyNumberFormat="1" applyFont="1" applyBorder="1"/>
    <xf numFmtId="3" fontId="19" fillId="0" borderId="40" xfId="83" applyNumberFormat="1" applyFont="1" applyBorder="1"/>
    <xf numFmtId="3" fontId="19" fillId="0" borderId="33" xfId="83" applyNumberFormat="1" applyFont="1" applyFill="1" applyBorder="1" applyAlignment="1" applyProtection="1">
      <alignment vertical="center" wrapText="1"/>
      <protection locked="0"/>
    </xf>
    <xf numFmtId="3" fontId="19" fillId="0" borderId="33" xfId="83" applyNumberFormat="1" applyFont="1" applyBorder="1"/>
    <xf numFmtId="3" fontId="19" fillId="0" borderId="40" xfId="83" applyNumberFormat="1" applyFont="1" applyFill="1" applyBorder="1" applyAlignment="1" applyProtection="1">
      <alignment vertical="center" wrapText="1"/>
      <protection locked="0"/>
    </xf>
    <xf numFmtId="0" fontId="42" fillId="0" borderId="27" xfId="83" applyFont="1" applyBorder="1" applyAlignment="1">
      <alignment horizontal="center" vertical="center" wrapText="1"/>
    </xf>
    <xf numFmtId="0" fontId="62" fillId="0" borderId="27" xfId="83" applyFont="1" applyBorder="1" applyAlignment="1">
      <alignment horizontal="center"/>
    </xf>
    <xf numFmtId="3" fontId="19" fillId="0" borderId="55" xfId="83" applyNumberFormat="1" applyFont="1" applyBorder="1"/>
    <xf numFmtId="3" fontId="19" fillId="0" borderId="70" xfId="83" applyNumberFormat="1" applyFont="1" applyFill="1" applyBorder="1" applyAlignment="1" applyProtection="1">
      <alignment vertical="center" wrapText="1"/>
      <protection locked="0"/>
    </xf>
    <xf numFmtId="3" fontId="19" fillId="0" borderId="70" xfId="83" applyNumberFormat="1" applyFont="1" applyBorder="1"/>
    <xf numFmtId="3" fontId="19" fillId="0" borderId="57" xfId="83" applyNumberFormat="1" applyFont="1" applyBorder="1"/>
    <xf numFmtId="0" fontId="19" fillId="0" borderId="18" xfId="83" applyFont="1" applyBorder="1"/>
    <xf numFmtId="0" fontId="19" fillId="0" borderId="20" xfId="83" applyFont="1" applyBorder="1"/>
    <xf numFmtId="0" fontId="19" fillId="0" borderId="20" xfId="83" applyFont="1" applyBorder="1" applyAlignment="1">
      <alignment vertical="center" wrapText="1"/>
    </xf>
    <xf numFmtId="0" fontId="19" fillId="0" borderId="88" xfId="83" applyFont="1" applyBorder="1"/>
    <xf numFmtId="0" fontId="41" fillId="0" borderId="36" xfId="86" applyFont="1" applyBorder="1" applyAlignment="1">
      <alignment horizontal="center"/>
    </xf>
    <xf numFmtId="0" fontId="41" fillId="0" borderId="18" xfId="86" applyFont="1" applyBorder="1" applyAlignment="1">
      <alignment horizontal="left"/>
    </xf>
    <xf numFmtId="0" fontId="41" fillId="0" borderId="88" xfId="86" applyFont="1" applyBorder="1" applyAlignment="1">
      <alignment horizontal="left"/>
    </xf>
    <xf numFmtId="0" fontId="44" fillId="0" borderId="33" xfId="86" applyFont="1" applyBorder="1" applyAlignment="1">
      <alignment horizontal="right"/>
    </xf>
    <xf numFmtId="0" fontId="41" fillId="0" borderId="40" xfId="86" applyFont="1" applyBorder="1" applyAlignment="1">
      <alignment horizontal="right"/>
    </xf>
    <xf numFmtId="0" fontId="44" fillId="0" borderId="70" xfId="86" applyFont="1" applyBorder="1" applyAlignment="1">
      <alignment horizontal="center"/>
    </xf>
    <xf numFmtId="3" fontId="41" fillId="0" borderId="20" xfId="86" applyNumberFormat="1" applyFont="1" applyBorder="1" applyAlignment="1">
      <alignment horizontal="right"/>
    </xf>
    <xf numFmtId="0" fontId="46" fillId="0" borderId="34" xfId="0" applyFont="1" applyBorder="1" applyAlignment="1">
      <alignment horizontal="center" wrapText="1"/>
    </xf>
    <xf numFmtId="0" fontId="41" fillId="0" borderId="74" xfId="0" applyFont="1" applyBorder="1" applyAlignment="1">
      <alignment horizontal="center" wrapText="1"/>
    </xf>
    <xf numFmtId="0" fontId="55" fillId="24" borderId="91" xfId="91" applyFont="1" applyFill="1" applyBorder="1" applyAlignment="1">
      <alignment horizontal="center" vertical="center" wrapText="1"/>
    </xf>
    <xf numFmtId="0" fontId="55" fillId="24" borderId="93" xfId="91" applyFont="1" applyFill="1" applyBorder="1" applyAlignment="1">
      <alignment horizontal="center" vertical="center" wrapText="1"/>
    </xf>
    <xf numFmtId="0" fontId="55" fillId="24" borderId="74" xfId="91" applyFont="1" applyFill="1" applyBorder="1" applyAlignment="1">
      <alignment horizontal="center" vertical="center" wrapText="1"/>
    </xf>
    <xf numFmtId="0" fontId="60" fillId="0" borderId="78" xfId="0" applyFont="1" applyBorder="1" applyAlignment="1">
      <alignment horizontal="center" wrapText="1"/>
    </xf>
    <xf numFmtId="0" fontId="60" fillId="0" borderId="17" xfId="0" applyFont="1" applyBorder="1" applyAlignment="1">
      <alignment horizontal="center" wrapText="1"/>
    </xf>
    <xf numFmtId="0" fontId="60" fillId="0" borderId="27" xfId="0" applyFont="1" applyBorder="1" applyAlignment="1">
      <alignment horizontal="center" wrapText="1"/>
    </xf>
    <xf numFmtId="0" fontId="60" fillId="0" borderId="79" xfId="0" applyFont="1" applyBorder="1" applyAlignment="1">
      <alignment horizontal="center" wrapText="1"/>
    </xf>
    <xf numFmtId="0" fontId="45" fillId="0" borderId="89" xfId="0" applyFont="1" applyBorder="1" applyAlignment="1">
      <alignment wrapText="1"/>
    </xf>
    <xf numFmtId="0" fontId="45" fillId="0" borderId="88" xfId="0" applyFont="1" applyBorder="1" applyAlignment="1">
      <alignment wrapText="1"/>
    </xf>
    <xf numFmtId="3" fontId="45" fillId="0" borderId="57" xfId="0" applyNumberFormat="1" applyFont="1" applyBorder="1" applyAlignment="1">
      <alignment horizontal="right" wrapText="1"/>
    </xf>
    <xf numFmtId="3" fontId="45" fillId="0" borderId="40" xfId="0" applyNumberFormat="1" applyFont="1" applyBorder="1" applyAlignment="1">
      <alignment horizontal="right" wrapText="1"/>
    </xf>
    <xf numFmtId="3" fontId="45" fillId="0" borderId="88" xfId="0" applyNumberFormat="1" applyFont="1" applyBorder="1" applyAlignment="1">
      <alignment horizontal="right" wrapText="1"/>
    </xf>
    <xf numFmtId="0" fontId="48" fillId="0" borderId="78" xfId="0" applyFont="1" applyBorder="1" applyAlignment="1">
      <alignment wrapText="1"/>
    </xf>
    <xf numFmtId="0" fontId="48" fillId="0" borderId="17" xfId="0" applyFont="1" applyBorder="1" applyAlignment="1">
      <alignment wrapText="1"/>
    </xf>
    <xf numFmtId="3" fontId="48" fillId="0" borderId="27" xfId="0" applyNumberFormat="1" applyFont="1" applyBorder="1" applyAlignment="1">
      <alignment horizontal="right" wrapText="1"/>
    </xf>
    <xf numFmtId="0" fontId="53" fillId="0" borderId="78" xfId="0" applyFont="1" applyBorder="1" applyAlignment="1">
      <alignment wrapText="1"/>
    </xf>
    <xf numFmtId="0" fontId="53" fillId="0" borderId="17" xfId="0" applyFont="1" applyBorder="1" applyAlignment="1">
      <alignment wrapText="1"/>
    </xf>
    <xf numFmtId="3" fontId="73" fillId="0" borderId="27" xfId="0" applyNumberFormat="1" applyFont="1" applyBorder="1" applyAlignment="1">
      <alignment horizontal="right" wrapText="1"/>
    </xf>
    <xf numFmtId="165" fontId="43" fillId="0" borderId="88" xfId="83" applyNumberFormat="1" applyFont="1" applyFill="1" applyBorder="1" applyAlignment="1" applyProtection="1">
      <alignment horizontal="left" vertical="center" wrapText="1" indent="1"/>
      <protection locked="0"/>
    </xf>
    <xf numFmtId="0" fontId="42" fillId="0" borderId="17" xfId="83" applyFont="1" applyBorder="1" applyAlignment="1">
      <alignment horizontal="left"/>
    </xf>
    <xf numFmtId="3" fontId="42" fillId="0" borderId="27" xfId="83" applyNumberFormat="1" applyFont="1" applyBorder="1"/>
    <xf numFmtId="3" fontId="42" fillId="0" borderId="79" xfId="83" applyNumberFormat="1" applyFont="1" applyBorder="1"/>
    <xf numFmtId="0" fontId="45" fillId="0" borderId="57" xfId="0" applyFont="1" applyBorder="1" applyAlignment="1">
      <alignment wrapText="1"/>
    </xf>
    <xf numFmtId="0" fontId="45" fillId="0" borderId="40" xfId="0" applyFont="1" applyBorder="1" applyAlignment="1">
      <alignment wrapText="1"/>
    </xf>
    <xf numFmtId="0" fontId="41" fillId="0" borderId="78" xfId="0" applyFont="1" applyBorder="1" applyAlignment="1">
      <alignment wrapText="1"/>
    </xf>
    <xf numFmtId="0" fontId="41" fillId="0" borderId="17" xfId="0" applyFont="1" applyBorder="1" applyAlignment="1">
      <alignment wrapText="1"/>
    </xf>
    <xf numFmtId="3" fontId="41" fillId="0" borderId="27" xfId="0" applyNumberFormat="1" applyFont="1" applyBorder="1" applyAlignment="1">
      <alignment horizontal="right" wrapText="1"/>
    </xf>
    <xf numFmtId="0" fontId="41" fillId="0" borderId="89" xfId="0" applyFont="1" applyBorder="1" applyAlignment="1">
      <alignment wrapText="1"/>
    </xf>
    <xf numFmtId="0" fontId="41" fillId="0" borderId="88" xfId="0" applyFont="1" applyBorder="1" applyAlignment="1">
      <alignment wrapText="1"/>
    </xf>
    <xf numFmtId="3" fontId="41" fillId="0" borderId="57" xfId="0" applyNumberFormat="1" applyFont="1" applyBorder="1" applyAlignment="1">
      <alignment horizontal="right" wrapText="1"/>
    </xf>
    <xf numFmtId="3" fontId="41" fillId="0" borderId="40" xfId="0" applyNumberFormat="1" applyFont="1" applyBorder="1" applyAlignment="1">
      <alignment horizontal="right" wrapText="1"/>
    </xf>
    <xf numFmtId="3" fontId="41" fillId="0" borderId="88" xfId="0" applyNumberFormat="1" applyFont="1" applyBorder="1" applyAlignment="1">
      <alignment horizontal="right" wrapText="1"/>
    </xf>
    <xf numFmtId="0" fontId="44" fillId="0" borderId="18" xfId="0" applyFont="1" applyBorder="1" applyAlignment="1">
      <alignment wrapText="1"/>
    </xf>
    <xf numFmtId="0" fontId="59" fillId="0" borderId="78" xfId="84" applyFont="1" applyFill="1" applyBorder="1"/>
    <xf numFmtId="0" fontId="83" fillId="0" borderId="23" xfId="82" applyFont="1" applyBorder="1" applyAlignment="1">
      <alignment horizontal="center"/>
    </xf>
    <xf numFmtId="0" fontId="50" fillId="0" borderId="92" xfId="82" applyFont="1" applyBorder="1" applyAlignment="1">
      <alignment horizontal="left" wrapText="1"/>
    </xf>
    <xf numFmtId="3" fontId="50" fillId="0" borderId="46" xfId="82" applyNumberFormat="1" applyFont="1" applyBorder="1"/>
    <xf numFmtId="3" fontId="57" fillId="0" borderId="46" xfId="82" applyNumberFormat="1" applyFont="1" applyBorder="1"/>
    <xf numFmtId="0" fontId="57" fillId="0" borderId="11" xfId="82" applyFont="1" applyBorder="1" applyAlignment="1">
      <alignment horizontal="left"/>
    </xf>
    <xf numFmtId="0" fontId="50" fillId="0" borderId="11" xfId="82" applyFont="1" applyBorder="1"/>
    <xf numFmtId="0" fontId="56" fillId="0" borderId="11" xfId="82" applyFont="1" applyBorder="1"/>
    <xf numFmtId="0" fontId="77" fillId="0" borderId="14" xfId="82" applyFont="1" applyBorder="1" applyAlignment="1">
      <alignment horizontal="left"/>
    </xf>
    <xf numFmtId="3" fontId="58" fillId="0" borderId="15" xfId="82" applyNumberFormat="1" applyFont="1" applyBorder="1"/>
    <xf numFmtId="3" fontId="77" fillId="0" borderId="16" xfId="82" applyNumberFormat="1" applyFont="1" applyBorder="1"/>
    <xf numFmtId="0" fontId="2" fillId="0" borderId="46" xfId="82" applyFont="1" applyBorder="1" applyAlignment="1">
      <alignment horizontal="center"/>
    </xf>
    <xf numFmtId="0" fontId="56" fillId="0" borderId="92" xfId="82" applyFont="1" applyBorder="1" applyAlignment="1">
      <alignment horizontal="left" wrapText="1"/>
    </xf>
    <xf numFmtId="0" fontId="2" fillId="0" borderId="11" xfId="82" applyFont="1" applyBorder="1"/>
    <xf numFmtId="3" fontId="2" fillId="0" borderId="11" xfId="82" applyNumberFormat="1" applyFont="1" applyBorder="1"/>
    <xf numFmtId="0" fontId="83" fillId="0" borderId="14" xfId="82" applyFont="1" applyBorder="1" applyAlignment="1">
      <alignment horizontal="center"/>
    </xf>
    <xf numFmtId="0" fontId="77" fillId="0" borderId="15" xfId="82" applyFont="1" applyBorder="1" applyAlignment="1">
      <alignment horizontal="left"/>
    </xf>
    <xf numFmtId="166" fontId="70" fillId="0" borderId="88" xfId="54" applyNumberFormat="1" applyFont="1" applyFill="1" applyBorder="1" applyAlignment="1" applyProtection="1">
      <alignment vertical="center" wrapText="1"/>
    </xf>
    <xf numFmtId="166" fontId="69" fillId="0" borderId="40" xfId="54" applyNumberFormat="1" applyFont="1" applyFill="1" applyBorder="1" applyAlignment="1" applyProtection="1">
      <alignment vertical="center" wrapText="1"/>
      <protection locked="0"/>
    </xf>
    <xf numFmtId="166" fontId="69" fillId="0" borderId="88" xfId="54" applyNumberFormat="1" applyFont="1" applyFill="1" applyBorder="1" applyAlignment="1" applyProtection="1">
      <alignment vertical="center" wrapText="1"/>
      <protection locked="0"/>
    </xf>
    <xf numFmtId="166" fontId="69" fillId="0" borderId="57" xfId="54" applyNumberFormat="1" applyFont="1" applyFill="1" applyBorder="1" applyAlignment="1" applyProtection="1">
      <alignment vertical="center" wrapText="1"/>
    </xf>
    <xf numFmtId="166" fontId="96" fillId="27" borderId="79" xfId="54" applyNumberFormat="1" applyFont="1" applyFill="1" applyBorder="1" applyAlignment="1" applyProtection="1">
      <alignment horizontal="left" vertical="center" wrapText="1" indent="2"/>
    </xf>
    <xf numFmtId="166" fontId="96" fillId="0" borderId="17" xfId="54" applyNumberFormat="1" applyFont="1" applyFill="1" applyBorder="1" applyAlignment="1" applyProtection="1">
      <alignment vertical="center" wrapText="1"/>
    </xf>
    <xf numFmtId="166" fontId="96" fillId="0" borderId="79" xfId="54" applyNumberFormat="1" applyFont="1" applyFill="1" applyBorder="1" applyAlignment="1" applyProtection="1">
      <alignment vertical="center" wrapText="1"/>
    </xf>
    <xf numFmtId="166" fontId="96" fillId="0" borderId="27" xfId="54" applyNumberFormat="1" applyFont="1" applyFill="1" applyBorder="1" applyAlignment="1" applyProtection="1">
      <alignment vertical="center" wrapText="1"/>
    </xf>
    <xf numFmtId="0" fontId="67" fillId="0" borderId="94" xfId="88" applyFont="1" applyFill="1" applyBorder="1" applyAlignment="1" applyProtection="1"/>
    <xf numFmtId="0" fontId="67" fillId="0" borderId="69" xfId="88" applyFont="1" applyFill="1" applyBorder="1" applyAlignment="1" applyProtection="1"/>
    <xf numFmtId="166" fontId="62" fillId="0" borderId="75" xfId="54" applyNumberFormat="1" applyFont="1" applyFill="1" applyBorder="1" applyProtection="1"/>
    <xf numFmtId="0" fontId="70" fillId="0" borderId="48" xfId="88" applyFont="1" applyFill="1" applyBorder="1" applyAlignment="1" applyProtection="1">
      <alignment horizontal="center" vertical="center"/>
    </xf>
    <xf numFmtId="0" fontId="70" fillId="0" borderId="66" xfId="88" applyFont="1" applyFill="1" applyBorder="1" applyAlignment="1" applyProtection="1">
      <alignment horizontal="left"/>
    </xf>
    <xf numFmtId="166" fontId="70" fillId="0" borderId="71" xfId="54" applyNumberFormat="1" applyFont="1" applyFill="1" applyBorder="1" applyAlignment="1" applyProtection="1">
      <protection locked="0"/>
    </xf>
    <xf numFmtId="166" fontId="70" fillId="0" borderId="72" xfId="54" applyNumberFormat="1" applyFont="1" applyFill="1" applyBorder="1" applyAlignment="1" applyProtection="1">
      <protection locked="0"/>
    </xf>
    <xf numFmtId="166" fontId="70" fillId="0" borderId="48" xfId="54" applyNumberFormat="1" applyFont="1" applyFill="1" applyBorder="1" applyAlignment="1" applyProtection="1">
      <alignment horizontal="center"/>
      <protection locked="0"/>
    </xf>
    <xf numFmtId="166" fontId="70" fillId="0" borderId="50" xfId="54" applyNumberFormat="1" applyFont="1" applyFill="1" applyBorder="1" applyAlignment="1" applyProtection="1">
      <alignment horizontal="center"/>
      <protection locked="0"/>
    </xf>
    <xf numFmtId="0" fontId="41" fillId="0" borderId="89" xfId="86" applyFont="1" applyBorder="1" applyAlignment="1">
      <alignment horizontal="center"/>
    </xf>
    <xf numFmtId="3" fontId="41" fillId="0" borderId="88" xfId="86" applyNumberFormat="1" applyFont="1" applyBorder="1" applyAlignment="1">
      <alignment horizontal="right"/>
    </xf>
    <xf numFmtId="0" fontId="44" fillId="0" borderId="57" xfId="86" applyFont="1" applyBorder="1" applyAlignment="1">
      <alignment horizontal="center"/>
    </xf>
    <xf numFmtId="0" fontId="44" fillId="26" borderId="78" xfId="86" applyFont="1" applyFill="1" applyBorder="1" applyAlignment="1">
      <alignment horizontal="center"/>
    </xf>
    <xf numFmtId="0" fontId="41" fillId="26" borderId="17" xfId="86" applyFont="1" applyFill="1" applyBorder="1" applyAlignment="1">
      <alignment horizontal="left"/>
    </xf>
    <xf numFmtId="0" fontId="41" fillId="26" borderId="79" xfId="86" applyFont="1" applyFill="1" applyBorder="1" applyAlignment="1">
      <alignment horizontal="right"/>
    </xf>
    <xf numFmtId="3" fontId="41" fillId="26" borderId="17" xfId="86" applyNumberFormat="1" applyFont="1" applyFill="1" applyBorder="1" applyAlignment="1">
      <alignment horizontal="right"/>
    </xf>
    <xf numFmtId="0" fontId="44" fillId="26" borderId="27" xfId="86" applyFont="1" applyFill="1" applyBorder="1" applyAlignment="1">
      <alignment horizontal="center"/>
    </xf>
    <xf numFmtId="3" fontId="104" fillId="0" borderId="18" xfId="0" applyNumberFormat="1" applyFont="1" applyBorder="1" applyAlignment="1">
      <alignment horizontal="right" wrapText="1"/>
    </xf>
    <xf numFmtId="3" fontId="45" fillId="0" borderId="33" xfId="0" applyNumberFormat="1" applyFont="1" applyBorder="1" applyAlignment="1">
      <alignment wrapText="1"/>
    </xf>
    <xf numFmtId="165" fontId="92" fillId="0" borderId="55" xfId="89" applyNumberFormat="1" applyFont="1" applyFill="1" applyBorder="1" applyAlignment="1" applyProtection="1">
      <alignment horizontal="left" vertical="center" wrapText="1" indent="1"/>
    </xf>
    <xf numFmtId="165" fontId="92" fillId="0" borderId="70" xfId="89" applyNumberFormat="1" applyFont="1" applyFill="1" applyBorder="1" applyAlignment="1" applyProtection="1">
      <alignment horizontal="left" vertical="center" wrapText="1" indent="1"/>
    </xf>
    <xf numFmtId="165" fontId="62" fillId="0" borderId="70" xfId="89" applyNumberFormat="1" applyFont="1" applyFill="1" applyBorder="1" applyAlignment="1" applyProtection="1">
      <alignment horizontal="left" vertical="center" wrapText="1" indent="1"/>
    </xf>
    <xf numFmtId="165" fontId="92" fillId="0" borderId="48" xfId="89" applyNumberFormat="1" applyFont="1" applyFill="1" applyBorder="1" applyAlignment="1" applyProtection="1">
      <alignment horizontal="center" vertical="center" wrapText="1"/>
    </xf>
    <xf numFmtId="165" fontId="92" fillId="0" borderId="20" xfId="89" applyNumberFormat="1" applyFont="1" applyFill="1" applyBorder="1" applyAlignment="1" applyProtection="1">
      <alignment horizontal="center" vertical="center" wrapText="1"/>
    </xf>
    <xf numFmtId="165" fontId="92" fillId="0" borderId="50" xfId="89" applyNumberFormat="1" applyFont="1" applyFill="1" applyBorder="1" applyAlignment="1" applyProtection="1">
      <alignment horizontal="center" vertical="center" wrapText="1"/>
    </xf>
    <xf numFmtId="0" fontId="55" fillId="0" borderId="95" xfId="81" applyFont="1" applyBorder="1" applyAlignment="1">
      <alignment vertical="center"/>
    </xf>
    <xf numFmtId="3" fontId="51" fillId="0" borderId="86" xfId="81" applyNumberFormat="1" applyFont="1" applyFill="1" applyBorder="1" applyAlignment="1">
      <alignment vertical="center"/>
    </xf>
    <xf numFmtId="3" fontId="51" fillId="0" borderId="45" xfId="81" applyNumberFormat="1" applyFont="1" applyFill="1" applyBorder="1" applyAlignment="1">
      <alignment vertical="center"/>
    </xf>
    <xf numFmtId="3" fontId="51" fillId="0" borderId="64" xfId="81" applyNumberFormat="1" applyFont="1" applyFill="1" applyBorder="1" applyAlignment="1">
      <alignment vertical="center"/>
    </xf>
    <xf numFmtId="3" fontId="51" fillId="0" borderId="96" xfId="81" applyNumberFormat="1" applyFont="1" applyFill="1" applyBorder="1" applyAlignment="1">
      <alignment vertical="center"/>
    </xf>
    <xf numFmtId="3" fontId="51" fillId="0" borderId="97" xfId="84" applyNumberFormat="1" applyFont="1" applyFill="1" applyBorder="1"/>
    <xf numFmtId="3" fontId="51" fillId="0" borderId="98" xfId="84" applyNumberFormat="1" applyFont="1" applyFill="1" applyBorder="1"/>
    <xf numFmtId="3" fontId="51" fillId="0" borderId="99" xfId="84" applyNumberFormat="1" applyFont="1" applyFill="1" applyBorder="1"/>
    <xf numFmtId="3" fontId="51" fillId="0" borderId="100" xfId="84" applyNumberFormat="1" applyFont="1" applyFill="1" applyBorder="1"/>
    <xf numFmtId="0" fontId="51" fillId="26" borderId="78" xfId="81" applyFont="1" applyFill="1" applyBorder="1" applyAlignment="1">
      <alignment vertical="center"/>
    </xf>
    <xf numFmtId="3" fontId="51" fillId="26" borderId="101" xfId="84" applyNumberFormat="1" applyFont="1" applyFill="1" applyBorder="1"/>
    <xf numFmtId="3" fontId="51" fillId="26" borderId="78" xfId="84" applyNumberFormat="1" applyFont="1" applyFill="1" applyBorder="1"/>
    <xf numFmtId="3" fontId="51" fillId="26" borderId="27" xfId="84" applyNumberFormat="1" applyFont="1" applyFill="1" applyBorder="1"/>
    <xf numFmtId="3" fontId="51" fillId="26" borderId="17" xfId="84" applyNumberFormat="1" applyFont="1" applyFill="1" applyBorder="1"/>
    <xf numFmtId="0" fontId="2" fillId="0" borderId="89" xfId="81" applyFont="1" applyBorder="1" applyAlignment="1">
      <alignment vertical="center"/>
    </xf>
    <xf numFmtId="3" fontId="50" fillId="0" borderId="28" xfId="81" applyNumberFormat="1" applyFont="1" applyFill="1" applyBorder="1" applyAlignment="1">
      <alignment vertical="center"/>
    </xf>
    <xf numFmtId="4" fontId="50" fillId="0" borderId="46" xfId="81" applyNumberFormat="1" applyFont="1" applyFill="1" applyBorder="1" applyAlignment="1">
      <alignment vertical="center"/>
    </xf>
    <xf numFmtId="3" fontId="50" fillId="0" borderId="67" xfId="84" applyNumberFormat="1" applyFont="1" applyFill="1" applyBorder="1"/>
    <xf numFmtId="3" fontId="50" fillId="0" borderId="41" xfId="81" applyNumberFormat="1" applyFont="1" applyFill="1" applyBorder="1" applyAlignment="1">
      <alignment vertical="center"/>
    </xf>
    <xf numFmtId="3" fontId="50" fillId="0" borderId="46" xfId="81" applyNumberFormat="1" applyFont="1" applyFill="1" applyBorder="1" applyAlignment="1">
      <alignment vertical="center"/>
    </xf>
    <xf numFmtId="3" fontId="51" fillId="26" borderId="79" xfId="84" applyNumberFormat="1" applyFont="1" applyFill="1" applyBorder="1"/>
    <xf numFmtId="3" fontId="50" fillId="0" borderId="67" xfId="81" applyNumberFormat="1" applyFont="1" applyFill="1" applyBorder="1" applyAlignment="1">
      <alignment vertical="center"/>
    </xf>
    <xf numFmtId="164" fontId="51" fillId="26" borderId="78" xfId="84" applyNumberFormat="1" applyFont="1" applyFill="1" applyBorder="1"/>
    <xf numFmtId="3" fontId="51" fillId="26" borderId="27" xfId="81" applyNumberFormat="1" applyFont="1" applyFill="1" applyBorder="1" applyAlignment="1">
      <alignment vertical="center"/>
    </xf>
    <xf numFmtId="0" fontId="51" fillId="26" borderId="17" xfId="87" applyFont="1" applyFill="1" applyBorder="1"/>
    <xf numFmtId="164" fontId="51" fillId="26" borderId="79" xfId="84" applyNumberFormat="1" applyFont="1" applyFill="1" applyBorder="1"/>
    <xf numFmtId="0" fontId="80" fillId="24" borderId="78" xfId="84" applyFont="1" applyFill="1" applyBorder="1"/>
    <xf numFmtId="3" fontId="80" fillId="24" borderId="78" xfId="84" applyNumberFormat="1" applyFont="1" applyFill="1" applyBorder="1"/>
    <xf numFmtId="3" fontId="80" fillId="24" borderId="27" xfId="81" applyNumberFormat="1" applyFont="1" applyFill="1" applyBorder="1" applyAlignment="1">
      <alignment vertical="center"/>
    </xf>
    <xf numFmtId="0" fontId="80" fillId="24" borderId="17" xfId="87" applyFont="1" applyFill="1" applyBorder="1"/>
    <xf numFmtId="3" fontId="80" fillId="24" borderId="79" xfId="84" applyNumberFormat="1" applyFont="1" applyFill="1" applyBorder="1"/>
    <xf numFmtId="0" fontId="105" fillId="0" borderId="87" xfId="0" applyFont="1" applyBorder="1" applyAlignment="1">
      <alignment wrapText="1"/>
    </xf>
    <xf numFmtId="165" fontId="69" fillId="0" borderId="57" xfId="89" applyNumberFormat="1" applyFont="1" applyFill="1" applyBorder="1" applyAlignment="1" applyProtection="1">
      <alignment vertical="center" wrapText="1"/>
      <protection locked="0"/>
    </xf>
    <xf numFmtId="0" fontId="70" fillId="0" borderId="57" xfId="83" applyFont="1" applyBorder="1" applyAlignment="1"/>
    <xf numFmtId="3" fontId="59" fillId="24" borderId="103" xfId="91" applyNumberFormat="1" applyFont="1" applyFill="1" applyBorder="1" applyAlignment="1">
      <alignment vertical="center"/>
    </xf>
    <xf numFmtId="0" fontId="59" fillId="24" borderId="104" xfId="91" applyFont="1" applyFill="1" applyBorder="1" applyAlignment="1">
      <alignment horizontal="left" vertical="center"/>
    </xf>
    <xf numFmtId="0" fontId="57" fillId="0" borderId="105" xfId="91" applyFont="1" applyBorder="1" applyAlignment="1">
      <alignment horizontal="center" vertical="center"/>
    </xf>
    <xf numFmtId="0" fontId="57" fillId="0" borderId="32" xfId="91" applyFont="1" applyBorder="1" applyAlignment="1">
      <alignment horizontal="center" vertical="center"/>
    </xf>
    <xf numFmtId="3" fontId="57" fillId="0" borderId="37" xfId="91" applyNumberFormat="1" applyFont="1" applyBorder="1" applyAlignment="1">
      <alignment horizontal="right" vertical="center"/>
    </xf>
    <xf numFmtId="3" fontId="57" fillId="0" borderId="30" xfId="91" applyNumberFormat="1" applyFont="1" applyBorder="1" applyAlignment="1">
      <alignment horizontal="right" vertical="center"/>
    </xf>
    <xf numFmtId="0" fontId="57" fillId="0" borderId="49" xfId="91" applyFont="1" applyBorder="1" applyAlignment="1">
      <alignment horizontal="center" vertical="center"/>
    </xf>
    <xf numFmtId="3" fontId="57" fillId="0" borderId="37" xfId="91" applyNumberFormat="1" applyFont="1" applyBorder="1" applyAlignment="1">
      <alignment vertical="center"/>
    </xf>
    <xf numFmtId="3" fontId="57" fillId="0" borderId="30" xfId="91" applyNumberFormat="1" applyFont="1" applyBorder="1" applyAlignment="1">
      <alignment vertical="center"/>
    </xf>
    <xf numFmtId="166" fontId="19" fillId="0" borderId="40" xfId="54" applyNumberFormat="1" applyFont="1" applyFill="1" applyBorder="1" applyAlignment="1" applyProtection="1">
      <alignment horizontal="center" vertical="center" wrapText="1"/>
      <protection locked="0"/>
    </xf>
    <xf numFmtId="165" fontId="19" fillId="0" borderId="0" xfId="89" applyNumberFormat="1" applyFont="1" applyFill="1" applyAlignment="1" applyProtection="1">
      <alignment horizontal="right" vertical="center"/>
    </xf>
    <xf numFmtId="165" fontId="19" fillId="0" borderId="0" xfId="89" applyNumberFormat="1" applyFont="1" applyFill="1" applyAlignment="1">
      <alignment horizontal="right" vertical="center"/>
    </xf>
    <xf numFmtId="0" fontId="104" fillId="0" borderId="0" xfId="86" applyFont="1" applyAlignment="1">
      <alignment horizontal="right"/>
    </xf>
    <xf numFmtId="0" fontId="45" fillId="0" borderId="0" xfId="86" applyFont="1" applyAlignment="1">
      <alignment horizontal="right"/>
    </xf>
    <xf numFmtId="165" fontId="68" fillId="0" borderId="80" xfId="89" applyNumberFormat="1" applyFont="1" applyFill="1" applyBorder="1" applyAlignment="1" applyProtection="1">
      <alignment horizontal="centerContinuous" vertical="center" wrapText="1"/>
    </xf>
    <xf numFmtId="165" fontId="70" fillId="0" borderId="88" xfId="89" applyNumberFormat="1" applyFont="1" applyFill="1" applyBorder="1" applyAlignment="1" applyProtection="1">
      <alignment horizontal="right" vertical="center" wrapText="1" indent="1"/>
      <protection locked="0"/>
    </xf>
    <xf numFmtId="165" fontId="68" fillId="0" borderId="106" xfId="89" applyNumberFormat="1" applyFont="1" applyFill="1" applyBorder="1" applyAlignment="1" applyProtection="1">
      <alignment horizontal="centerContinuous" vertical="center" wrapText="1"/>
    </xf>
    <xf numFmtId="165" fontId="68" fillId="0" borderId="107" xfId="89" applyNumberFormat="1" applyFont="1" applyFill="1" applyBorder="1" applyAlignment="1" applyProtection="1">
      <alignment horizontal="centerContinuous" vertical="center" wrapText="1"/>
    </xf>
    <xf numFmtId="165" fontId="68" fillId="0" borderId="108" xfId="89" applyNumberFormat="1" applyFont="1" applyFill="1" applyBorder="1" applyAlignment="1" applyProtection="1">
      <alignment horizontal="centerContinuous" vertical="center" wrapText="1"/>
    </xf>
    <xf numFmtId="165" fontId="69" fillId="0" borderId="88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57" xfId="89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18" xfId="89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57" xfId="89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88" xfId="89" applyNumberFormat="1" applyFill="1" applyBorder="1" applyAlignment="1" applyProtection="1">
      <alignment horizontal="left" vertical="center" wrapText="1" indent="1"/>
    </xf>
    <xf numFmtId="165" fontId="70" fillId="0" borderId="40" xfId="89" applyNumberFormat="1" applyFont="1" applyFill="1" applyBorder="1" applyAlignment="1" applyProtection="1">
      <alignment horizontal="left" vertical="center" wrapText="1" indent="1"/>
    </xf>
    <xf numFmtId="165" fontId="42" fillId="0" borderId="109" xfId="89" applyNumberFormat="1" applyFont="1" applyFill="1" applyBorder="1" applyAlignment="1" applyProtection="1">
      <alignment horizontal="left" vertical="center" wrapText="1" indent="1"/>
    </xf>
    <xf numFmtId="165" fontId="19" fillId="0" borderId="17" xfId="89" applyNumberFormat="1" applyFill="1" applyBorder="1" applyAlignment="1" applyProtection="1">
      <alignment horizontal="left" vertical="center" wrapText="1" indent="1"/>
    </xf>
    <xf numFmtId="165" fontId="62" fillId="0" borderId="27" xfId="89" applyNumberFormat="1" applyFont="1" applyFill="1" applyBorder="1" applyAlignment="1" applyProtection="1">
      <alignment horizontal="left" vertical="center" wrapText="1" indent="1"/>
    </xf>
    <xf numFmtId="3" fontId="73" fillId="0" borderId="110" xfId="0" applyNumberFormat="1" applyFont="1" applyBorder="1" applyAlignment="1">
      <alignment horizontal="right" wrapText="1"/>
    </xf>
    <xf numFmtId="0" fontId="0" fillId="0" borderId="73" xfId="0" applyBorder="1"/>
    <xf numFmtId="0" fontId="0" fillId="0" borderId="70" xfId="0" applyBorder="1"/>
    <xf numFmtId="0" fontId="0" fillId="0" borderId="81" xfId="0" applyBorder="1"/>
    <xf numFmtId="0" fontId="0" fillId="0" borderId="48" xfId="0" applyBorder="1"/>
    <xf numFmtId="0" fontId="0" fillId="0" borderId="20" xfId="0" applyBorder="1"/>
    <xf numFmtId="0" fontId="0" fillId="0" borderId="50" xfId="0" applyBorder="1"/>
    <xf numFmtId="0" fontId="44" fillId="0" borderId="112" xfId="0" applyFont="1" applyBorder="1" applyAlignment="1">
      <alignment wrapText="1"/>
    </xf>
    <xf numFmtId="0" fontId="50" fillId="0" borderId="48" xfId="0" applyFont="1" applyBorder="1"/>
    <xf numFmtId="0" fontId="50" fillId="0" borderId="77" xfId="0" applyFont="1" applyBorder="1"/>
    <xf numFmtId="0" fontId="50" fillId="0" borderId="50" xfId="0" applyFont="1" applyBorder="1"/>
    <xf numFmtId="0" fontId="59" fillId="0" borderId="0" xfId="91" applyFont="1" applyAlignment="1">
      <alignment horizontal="center"/>
    </xf>
    <xf numFmtId="0" fontId="59" fillId="24" borderId="103" xfId="91" applyFont="1" applyFill="1" applyBorder="1" applyAlignment="1">
      <alignment horizontal="left" vertical="center"/>
    </xf>
    <xf numFmtId="0" fontId="77" fillId="0" borderId="31" xfId="91" applyFont="1" applyBorder="1" applyAlignment="1">
      <alignment horizontal="left" vertical="center"/>
    </xf>
    <xf numFmtId="0" fontId="51" fillId="0" borderId="33" xfId="91" applyFont="1" applyFill="1" applyBorder="1" applyAlignment="1">
      <alignment horizontal="left" vertical="center"/>
    </xf>
    <xf numFmtId="0" fontId="51" fillId="0" borderId="31" xfId="91" applyFont="1" applyFill="1" applyBorder="1" applyAlignment="1">
      <alignment horizontal="left" vertical="center"/>
    </xf>
    <xf numFmtId="3" fontId="76" fillId="0" borderId="103" xfId="91" applyNumberFormat="1" applyFont="1" applyFill="1" applyBorder="1" applyAlignment="1">
      <alignment vertical="center"/>
    </xf>
    <xf numFmtId="3" fontId="76" fillId="0" borderId="114" xfId="91" applyNumberFormat="1" applyFont="1" applyFill="1" applyBorder="1" applyAlignment="1">
      <alignment vertical="center"/>
    </xf>
    <xf numFmtId="3" fontId="76" fillId="0" borderId="103" xfId="91" applyNumberFormat="1" applyFont="1" applyFill="1" applyBorder="1"/>
    <xf numFmtId="3" fontId="76" fillId="0" borderId="114" xfId="91" applyNumberFormat="1" applyFont="1" applyFill="1" applyBorder="1"/>
    <xf numFmtId="0" fontId="79" fillId="24" borderId="29" xfId="91" applyFont="1" applyFill="1" applyBorder="1" applyAlignment="1">
      <alignment horizontal="left" vertical="center"/>
    </xf>
    <xf numFmtId="0" fontId="79" fillId="24" borderId="37" xfId="91" applyFont="1" applyFill="1" applyBorder="1" applyAlignment="1">
      <alignment horizontal="left" vertical="center"/>
    </xf>
    <xf numFmtId="3" fontId="79" fillId="24" borderId="37" xfId="91" applyNumberFormat="1" applyFont="1" applyFill="1" applyBorder="1" applyAlignment="1">
      <alignment horizontal="right" vertical="center"/>
    </xf>
    <xf numFmtId="3" fontId="79" fillId="24" borderId="113" xfId="91" applyNumberFormat="1" applyFont="1" applyFill="1" applyBorder="1" applyAlignment="1">
      <alignment horizontal="right" vertical="center"/>
    </xf>
    <xf numFmtId="0" fontId="79" fillId="24" borderId="32" xfId="91" applyFont="1" applyFill="1" applyBorder="1" applyAlignment="1">
      <alignment horizontal="left" vertical="center"/>
    </xf>
    <xf numFmtId="3" fontId="79" fillId="24" borderId="37" xfId="91" applyNumberFormat="1" applyFont="1" applyFill="1" applyBorder="1"/>
    <xf numFmtId="3" fontId="79" fillId="24" borderId="30" xfId="91" applyNumberFormat="1" applyFont="1" applyFill="1" applyBorder="1"/>
    <xf numFmtId="3" fontId="56" fillId="0" borderId="31" xfId="85" applyNumberFormat="1" applyFont="1" applyBorder="1" applyAlignment="1">
      <alignment horizontal="right"/>
    </xf>
    <xf numFmtId="3" fontId="56" fillId="0" borderId="31" xfId="91" applyNumberFormat="1" applyFont="1" applyBorder="1" applyAlignment="1">
      <alignment horizontal="right" vertical="center"/>
    </xf>
    <xf numFmtId="3" fontId="77" fillId="0" borderId="31" xfId="91" applyNumberFormat="1" applyFont="1" applyBorder="1" applyAlignment="1">
      <alignment horizontal="right" vertical="center"/>
    </xf>
    <xf numFmtId="3" fontId="57" fillId="0" borderId="31" xfId="91" applyNumberFormat="1" applyFont="1" applyBorder="1" applyAlignment="1">
      <alignment horizontal="right" vertical="center"/>
    </xf>
    <xf numFmtId="3" fontId="79" fillId="24" borderId="31" xfId="91" applyNumberFormat="1" applyFont="1" applyFill="1" applyBorder="1" applyAlignment="1">
      <alignment horizontal="right" vertical="center"/>
    </xf>
    <xf numFmtId="3" fontId="79" fillId="24" borderId="32" xfId="91" applyNumberFormat="1" applyFont="1" applyFill="1" applyBorder="1" applyAlignment="1">
      <alignment horizontal="right" vertical="center"/>
    </xf>
    <xf numFmtId="3" fontId="56" fillId="0" borderId="31" xfId="91" applyNumberFormat="1" applyFont="1" applyBorder="1" applyAlignment="1">
      <alignment vertical="center"/>
    </xf>
    <xf numFmtId="3" fontId="77" fillId="0" borderId="31" xfId="91" applyNumberFormat="1" applyFont="1" applyBorder="1" applyAlignment="1">
      <alignment vertical="center"/>
    </xf>
    <xf numFmtId="3" fontId="57" fillId="0" borderId="31" xfId="91" applyNumberFormat="1" applyFont="1" applyBorder="1" applyAlignment="1">
      <alignment vertical="center"/>
    </xf>
    <xf numFmtId="3" fontId="79" fillId="24" borderId="31" xfId="91" applyNumberFormat="1" applyFont="1" applyFill="1" applyBorder="1"/>
    <xf numFmtId="3" fontId="79" fillId="24" borderId="32" xfId="91" applyNumberFormat="1" applyFont="1" applyFill="1" applyBorder="1"/>
    <xf numFmtId="0" fontId="57" fillId="24" borderId="27" xfId="91" applyFont="1" applyFill="1" applyBorder="1" applyAlignment="1">
      <alignment horizontal="center" vertical="center" wrapText="1"/>
    </xf>
    <xf numFmtId="0" fontId="57" fillId="24" borderId="17" xfId="91" applyFont="1" applyFill="1" applyBorder="1" applyAlignment="1">
      <alignment horizontal="center" vertical="center" wrapText="1"/>
    </xf>
    <xf numFmtId="0" fontId="57" fillId="24" borderId="17" xfId="91" applyFont="1" applyFill="1" applyBorder="1" applyAlignment="1">
      <alignment horizontal="center" vertical="center"/>
    </xf>
    <xf numFmtId="0" fontId="57" fillId="24" borderId="80" xfId="91" applyFont="1" applyFill="1" applyBorder="1" applyAlignment="1">
      <alignment horizontal="center" vertical="center" wrapText="1"/>
    </xf>
    <xf numFmtId="3" fontId="77" fillId="0" borderId="31" xfId="91" applyNumberFormat="1" applyFont="1" applyBorder="1"/>
    <xf numFmtId="3" fontId="50" fillId="0" borderId="31" xfId="91" applyNumberFormat="1" applyFont="1" applyBorder="1" applyAlignment="1">
      <alignment vertical="center"/>
    </xf>
    <xf numFmtId="3" fontId="80" fillId="24" borderId="31" xfId="91" applyNumberFormat="1" applyFont="1" applyFill="1" applyBorder="1" applyAlignment="1">
      <alignment vertical="center"/>
    </xf>
    <xf numFmtId="3" fontId="57" fillId="0" borderId="32" xfId="91" applyNumberFormat="1" applyFont="1" applyBorder="1" applyAlignment="1">
      <alignment horizontal="right" vertical="center"/>
    </xf>
    <xf numFmtId="3" fontId="59" fillId="24" borderId="104" xfId="91" applyNumberFormat="1" applyFont="1" applyFill="1" applyBorder="1" applyAlignment="1">
      <alignment vertical="center"/>
    </xf>
    <xf numFmtId="3" fontId="76" fillId="0" borderId="31" xfId="91" applyNumberFormat="1" applyFont="1" applyBorder="1" applyAlignment="1">
      <alignment vertical="center"/>
    </xf>
    <xf numFmtId="3" fontId="57" fillId="0" borderId="32" xfId="91" applyNumberFormat="1" applyFont="1" applyBorder="1" applyAlignment="1">
      <alignment vertical="center"/>
    </xf>
    <xf numFmtId="3" fontId="76" fillId="0" borderId="25" xfId="91" applyNumberFormat="1" applyFont="1" applyFill="1" applyBorder="1" applyAlignment="1">
      <alignment vertical="center"/>
    </xf>
    <xf numFmtId="3" fontId="76" fillId="0" borderId="26" xfId="91" applyNumberFormat="1" applyFont="1" applyFill="1" applyBorder="1" applyAlignment="1">
      <alignment vertical="center"/>
    </xf>
    <xf numFmtId="3" fontId="76" fillId="0" borderId="25" xfId="91" applyNumberFormat="1" applyFont="1" applyFill="1" applyBorder="1"/>
    <xf numFmtId="3" fontId="76" fillId="0" borderId="26" xfId="91" applyNumberFormat="1" applyFont="1" applyFill="1" applyBorder="1"/>
    <xf numFmtId="0" fontId="57" fillId="0" borderId="47" xfId="91" applyFont="1" applyBorder="1" applyAlignment="1">
      <alignment horizontal="center" vertical="center"/>
    </xf>
    <xf numFmtId="0" fontId="57" fillId="0" borderId="66" xfId="91" applyFont="1" applyBorder="1" applyAlignment="1">
      <alignment vertical="center"/>
    </xf>
    <xf numFmtId="3" fontId="56" fillId="0" borderId="65" xfId="91" applyNumberFormat="1" applyFont="1" applyBorder="1" applyAlignment="1">
      <alignment vertical="center"/>
    </xf>
    <xf numFmtId="3" fontId="56" fillId="0" borderId="66" xfId="91" applyNumberFormat="1" applyFont="1" applyBorder="1" applyAlignment="1">
      <alignment vertical="center"/>
    </xf>
    <xf numFmtId="3" fontId="56" fillId="0" borderId="68" xfId="91" applyNumberFormat="1" applyFont="1" applyBorder="1" applyAlignment="1">
      <alignment vertical="center"/>
    </xf>
    <xf numFmtId="0" fontId="57" fillId="0" borderId="66" xfId="91" applyFont="1" applyBorder="1" applyAlignment="1">
      <alignment horizontal="center" vertical="center"/>
    </xf>
    <xf numFmtId="0" fontId="57" fillId="0" borderId="65" xfId="91" applyFont="1" applyFill="1" applyBorder="1"/>
    <xf numFmtId="3" fontId="59" fillId="24" borderId="114" xfId="91" applyNumberFormat="1" applyFont="1" applyFill="1" applyBorder="1" applyAlignment="1">
      <alignment vertical="center"/>
    </xf>
    <xf numFmtId="165" fontId="68" fillId="0" borderId="93" xfId="89" applyNumberFormat="1" applyFont="1" applyFill="1" applyBorder="1" applyAlignment="1" applyProtection="1">
      <alignment horizontal="centerContinuous" vertical="center" wrapText="1"/>
    </xf>
    <xf numFmtId="165" fontId="69" fillId="0" borderId="105" xfId="89" applyNumberFormat="1" applyFont="1" applyFill="1" applyBorder="1" applyAlignment="1" applyProtection="1">
      <alignment horizontal="left" vertical="center" wrapText="1" indent="1"/>
      <protection locked="0"/>
    </xf>
    <xf numFmtId="165" fontId="70" fillId="0" borderId="50" xfId="89" applyNumberFormat="1" applyFont="1" applyFill="1" applyBorder="1" applyAlignment="1" applyProtection="1">
      <alignment horizontal="right" vertical="center" wrapText="1" indent="1"/>
      <protection locked="0"/>
    </xf>
    <xf numFmtId="0" fontId="51" fillId="24" borderId="56" xfId="84" applyFont="1" applyFill="1" applyBorder="1" applyAlignment="1">
      <alignment horizontal="center" vertical="center"/>
    </xf>
    <xf numFmtId="0" fontId="57" fillId="0" borderId="0" xfId="91" applyFont="1" applyAlignment="1">
      <alignment horizontal="center"/>
    </xf>
    <xf numFmtId="0" fontId="50" fillId="28" borderId="78" xfId="91" applyFont="1" applyFill="1" applyBorder="1"/>
    <xf numFmtId="0" fontId="50" fillId="28" borderId="17" xfId="91" applyFont="1" applyFill="1" applyBorder="1"/>
    <xf numFmtId="3" fontId="80" fillId="24" borderId="17" xfId="84" applyNumberFormat="1" applyFont="1" applyFill="1" applyBorder="1"/>
    <xf numFmtId="3" fontId="80" fillId="24" borderId="87" xfId="81" applyNumberFormat="1" applyFont="1" applyFill="1" applyBorder="1" applyAlignment="1">
      <alignment vertical="center"/>
    </xf>
    <xf numFmtId="3" fontId="80" fillId="24" borderId="17" xfId="81" applyNumberFormat="1" applyFont="1" applyFill="1" applyBorder="1" applyAlignment="1">
      <alignment vertical="center"/>
    </xf>
    <xf numFmtId="3" fontId="59" fillId="24" borderId="94" xfId="91" applyNumberFormat="1" applyFont="1" applyFill="1" applyBorder="1" applyAlignment="1">
      <alignment vertical="center"/>
    </xf>
    <xf numFmtId="3" fontId="57" fillId="0" borderId="46" xfId="91" applyNumberFormat="1" applyFont="1" applyBorder="1" applyAlignment="1">
      <alignment vertical="center"/>
    </xf>
    <xf numFmtId="3" fontId="59" fillId="24" borderId="17" xfId="91" applyNumberFormat="1" applyFont="1" applyFill="1" applyBorder="1" applyAlignment="1">
      <alignment vertical="center"/>
    </xf>
    <xf numFmtId="3" fontId="57" fillId="0" borderId="46" xfId="91" applyNumberFormat="1" applyFont="1" applyBorder="1" applyAlignment="1">
      <alignment horizontal="right" vertical="center"/>
    </xf>
    <xf numFmtId="3" fontId="80" fillId="24" borderId="0" xfId="84" applyNumberFormat="1" applyFont="1" applyFill="1" applyBorder="1"/>
    <xf numFmtId="0" fontId="80" fillId="24" borderId="0" xfId="87" applyFont="1" applyFill="1" applyBorder="1"/>
    <xf numFmtId="3" fontId="80" fillId="24" borderId="75" xfId="84" applyNumberFormat="1" applyFont="1" applyFill="1" applyBorder="1"/>
    <xf numFmtId="0" fontId="80" fillId="24" borderId="75" xfId="87" applyFont="1" applyFill="1" applyBorder="1"/>
    <xf numFmtId="3" fontId="80" fillId="24" borderId="75" xfId="81" applyNumberFormat="1" applyFont="1" applyFill="1" applyBorder="1" applyAlignment="1">
      <alignment vertical="center"/>
    </xf>
    <xf numFmtId="0" fontId="80" fillId="24" borderId="79" xfId="87" applyFont="1" applyFill="1" applyBorder="1"/>
    <xf numFmtId="0" fontId="80" fillId="24" borderId="22" xfId="84" applyFont="1" applyFill="1" applyBorder="1" applyAlignment="1">
      <alignment wrapText="1"/>
    </xf>
    <xf numFmtId="0" fontId="56" fillId="0" borderId="0" xfId="91" applyFont="1" applyAlignment="1">
      <alignment horizontal="left"/>
    </xf>
    <xf numFmtId="0" fontId="59" fillId="0" borderId="0" xfId="91" applyFont="1" applyAlignment="1">
      <alignment horizontal="center"/>
    </xf>
    <xf numFmtId="0" fontId="77" fillId="0" borderId="33" xfId="91" applyFont="1" applyBorder="1" applyAlignment="1">
      <alignment horizontal="left" vertical="center"/>
    </xf>
    <xf numFmtId="0" fontId="77" fillId="0" borderId="31" xfId="91" applyFont="1" applyBorder="1" applyAlignment="1">
      <alignment horizontal="left" vertical="center"/>
    </xf>
    <xf numFmtId="0" fontId="2" fillId="0" borderId="69" xfId="91" applyFont="1" applyBorder="1" applyAlignment="1">
      <alignment horizontal="right"/>
    </xf>
    <xf numFmtId="0" fontId="51" fillId="0" borderId="56" xfId="91" applyFont="1" applyFill="1" applyBorder="1" applyAlignment="1">
      <alignment horizontal="left" vertical="center"/>
    </xf>
    <xf numFmtId="0" fontId="51" fillId="0" borderId="39" xfId="91" applyFont="1" applyFill="1" applyBorder="1" applyAlignment="1">
      <alignment horizontal="left" vertical="center"/>
    </xf>
    <xf numFmtId="0" fontId="51" fillId="0" borderId="55" xfId="91" applyFont="1" applyFill="1" applyBorder="1" applyAlignment="1">
      <alignment horizontal="left" vertical="center"/>
    </xf>
    <xf numFmtId="0" fontId="77" fillId="0" borderId="36" xfId="91" applyFont="1" applyBorder="1" applyAlignment="1">
      <alignment horizontal="left" vertical="center"/>
    </xf>
    <xf numFmtId="0" fontId="77" fillId="0" borderId="33" xfId="91" applyFont="1" applyBorder="1" applyAlignment="1">
      <alignment horizontal="left"/>
    </xf>
    <xf numFmtId="0" fontId="77" fillId="0" borderId="31" xfId="91" applyFont="1" applyBorder="1" applyAlignment="1">
      <alignment horizontal="left"/>
    </xf>
    <xf numFmtId="0" fontId="59" fillId="24" borderId="51" xfId="91" applyFont="1" applyFill="1" applyBorder="1" applyAlignment="1">
      <alignment horizontal="left" vertical="center"/>
    </xf>
    <xf numFmtId="0" fontId="59" fillId="24" borderId="103" xfId="91" applyFont="1" applyFill="1" applyBorder="1" applyAlignment="1">
      <alignment horizontal="left" vertical="center"/>
    </xf>
    <xf numFmtId="0" fontId="79" fillId="24" borderId="36" xfId="91" applyFont="1" applyFill="1" applyBorder="1" applyAlignment="1">
      <alignment horizontal="left" vertical="center"/>
    </xf>
    <xf numFmtId="0" fontId="79" fillId="24" borderId="31" xfId="91" applyFont="1" applyFill="1" applyBorder="1" applyAlignment="1">
      <alignment horizontal="left" vertical="center"/>
    </xf>
    <xf numFmtId="0" fontId="79" fillId="24" borderId="12" xfId="91" applyFont="1" applyFill="1" applyBorder="1" applyAlignment="1">
      <alignment horizontal="left" vertical="center"/>
    </xf>
    <xf numFmtId="0" fontId="79" fillId="24" borderId="10" xfId="91" applyFont="1" applyFill="1" applyBorder="1" applyAlignment="1">
      <alignment horizontal="left" vertical="center"/>
    </xf>
    <xf numFmtId="0" fontId="51" fillId="0" borderId="24" xfId="91" applyFont="1" applyFill="1" applyBorder="1" applyAlignment="1">
      <alignment horizontal="left" vertical="center"/>
    </xf>
    <xf numFmtId="0" fontId="51" fillId="0" borderId="25" xfId="91" applyFont="1" applyFill="1" applyBorder="1" applyAlignment="1">
      <alignment horizontal="left" vertical="center"/>
    </xf>
    <xf numFmtId="0" fontId="51" fillId="0" borderId="102" xfId="91" applyFont="1" applyFill="1" applyBorder="1" applyAlignment="1">
      <alignment horizontal="left" vertical="center"/>
    </xf>
    <xf numFmtId="0" fontId="58" fillId="0" borderId="31" xfId="91" applyFont="1" applyFill="1" applyBorder="1" applyAlignment="1">
      <alignment horizontal="left" vertical="center"/>
    </xf>
    <xf numFmtId="0" fontId="58" fillId="0" borderId="10" xfId="91" applyFont="1" applyFill="1" applyBorder="1" applyAlignment="1">
      <alignment horizontal="left" vertical="center"/>
    </xf>
    <xf numFmtId="0" fontId="51" fillId="0" borderId="33" xfId="91" applyFont="1" applyFill="1" applyBorder="1" applyAlignment="1">
      <alignment horizontal="left" vertical="center"/>
    </xf>
    <xf numFmtId="0" fontId="51" fillId="0" borderId="31" xfId="91" applyFont="1" applyFill="1" applyBorder="1" applyAlignment="1">
      <alignment horizontal="left" vertical="center"/>
    </xf>
    <xf numFmtId="0" fontId="79" fillId="24" borderId="23" xfId="91" applyFont="1" applyFill="1" applyBorder="1" applyAlignment="1">
      <alignment horizontal="left" vertical="center"/>
    </xf>
    <xf numFmtId="0" fontId="51" fillId="0" borderId="104" xfId="91" applyFont="1" applyFill="1" applyBorder="1" applyAlignment="1">
      <alignment horizontal="left" vertical="center"/>
    </xf>
    <xf numFmtId="0" fontId="78" fillId="0" borderId="103" xfId="91" applyFont="1" applyFill="1" applyBorder="1" applyAlignment="1">
      <alignment horizontal="left" vertical="center"/>
    </xf>
    <xf numFmtId="0" fontId="51" fillId="0" borderId="51" xfId="91" applyFont="1" applyFill="1" applyBorder="1" applyAlignment="1">
      <alignment horizontal="left" vertical="center"/>
    </xf>
    <xf numFmtId="0" fontId="5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104" fillId="0" borderId="0" xfId="0" applyFont="1" applyAlignment="1">
      <alignment horizontal="right" wrapText="1"/>
    </xf>
    <xf numFmtId="0" fontId="45" fillId="0" borderId="0" xfId="0" applyFont="1" applyBorder="1" applyAlignment="1">
      <alignment horizontal="right" wrapText="1"/>
    </xf>
    <xf numFmtId="0" fontId="44" fillId="0" borderId="13" xfId="0" applyFont="1" applyBorder="1" applyAlignment="1">
      <alignment wrapText="1"/>
    </xf>
    <xf numFmtId="0" fontId="44" fillId="0" borderId="111" xfId="0" applyFont="1" applyBorder="1" applyAlignment="1">
      <alignment wrapText="1"/>
    </xf>
    <xf numFmtId="0" fontId="50" fillId="0" borderId="29" xfId="0" applyFont="1" applyBorder="1" applyAlignment="1"/>
    <xf numFmtId="0" fontId="50" fillId="0" borderId="113" xfId="0" applyFont="1" applyBorder="1" applyAlignment="1"/>
    <xf numFmtId="0" fontId="57" fillId="0" borderId="0" xfId="91" applyFont="1" applyAlignment="1">
      <alignment horizontal="center"/>
    </xf>
    <xf numFmtId="0" fontId="2" fillId="0" borderId="0" xfId="91" applyFont="1" applyBorder="1" applyAlignment="1">
      <alignment horizontal="right"/>
    </xf>
    <xf numFmtId="0" fontId="51" fillId="24" borderId="72" xfId="84" applyFont="1" applyFill="1" applyBorder="1" applyAlignment="1">
      <alignment horizontal="center" vertical="center"/>
    </xf>
    <xf numFmtId="0" fontId="51" fillId="24" borderId="73" xfId="84" applyFont="1" applyFill="1" applyBorder="1" applyAlignment="1">
      <alignment horizontal="center" vertical="center"/>
    </xf>
    <xf numFmtId="0" fontId="51" fillId="24" borderId="34" xfId="84" applyFont="1" applyFill="1" applyBorder="1" applyAlignment="1">
      <alignment horizontal="center" vertical="center"/>
    </xf>
    <xf numFmtId="0" fontId="51" fillId="24" borderId="56" xfId="84" applyFont="1" applyFill="1" applyBorder="1" applyAlignment="1">
      <alignment horizontal="center" vertical="center"/>
    </xf>
    <xf numFmtId="0" fontId="51" fillId="24" borderId="76" xfId="84" applyFont="1" applyFill="1" applyBorder="1" applyAlignment="1">
      <alignment horizontal="center" vertical="center"/>
    </xf>
    <xf numFmtId="165" fontId="67" fillId="0" borderId="74" xfId="89" applyNumberFormat="1" applyFont="1" applyFill="1" applyBorder="1" applyAlignment="1" applyProtection="1">
      <alignment horizontal="center" vertical="center" wrapText="1"/>
    </xf>
    <xf numFmtId="165" fontId="67" fillId="0" borderId="75" xfId="89" applyNumberFormat="1" applyFont="1" applyFill="1" applyBorder="1" applyAlignment="1" applyProtection="1">
      <alignment horizontal="center" vertical="center" wrapText="1"/>
    </xf>
    <xf numFmtId="165" fontId="66" fillId="0" borderId="0" xfId="89" applyNumberFormat="1" applyFont="1" applyFill="1" applyAlignment="1" applyProtection="1">
      <alignment horizontal="center" textRotation="180" wrapText="1"/>
    </xf>
    <xf numFmtId="165" fontId="72" fillId="0" borderId="0" xfId="89" applyNumberFormat="1" applyFont="1" applyFill="1" applyBorder="1" applyAlignment="1" applyProtection="1">
      <alignment horizontal="center" vertical="center" wrapText="1"/>
    </xf>
    <xf numFmtId="165" fontId="67" fillId="0" borderId="48" xfId="89" applyNumberFormat="1" applyFont="1" applyFill="1" applyBorder="1" applyAlignment="1" applyProtection="1">
      <alignment horizontal="center" vertical="center" wrapText="1"/>
    </xf>
    <xf numFmtId="165" fontId="67" fillId="0" borderId="50" xfId="89" applyNumberFormat="1" applyFont="1" applyFill="1" applyBorder="1" applyAlignment="1" applyProtection="1">
      <alignment horizontal="center" vertical="center" wrapText="1"/>
    </xf>
    <xf numFmtId="0" fontId="2" fillId="0" borderId="39" xfId="91" applyFont="1" applyBorder="1" applyAlignment="1">
      <alignment horizontal="right"/>
    </xf>
    <xf numFmtId="0" fontId="19" fillId="0" borderId="35" xfId="89" applyFont="1" applyFill="1" applyBorder="1" applyAlignment="1">
      <alignment horizontal="justify" vertical="center" wrapText="1"/>
    </xf>
    <xf numFmtId="0" fontId="57" fillId="0" borderId="0" xfId="89" applyFont="1" applyAlignment="1">
      <alignment horizontal="center" wrapText="1"/>
    </xf>
    <xf numFmtId="0" fontId="55" fillId="0" borderId="0" xfId="89" applyFont="1" applyAlignment="1">
      <alignment horizontal="right" wrapText="1"/>
    </xf>
    <xf numFmtId="165" fontId="66" fillId="0" borderId="22" xfId="89" applyNumberFormat="1" applyFont="1" applyFill="1" applyBorder="1" applyAlignment="1" applyProtection="1">
      <alignment horizontal="center" textRotation="180" wrapText="1"/>
    </xf>
    <xf numFmtId="165" fontId="94" fillId="0" borderId="0" xfId="89" applyNumberFormat="1" applyFont="1" applyFill="1" applyAlignment="1" applyProtection="1">
      <alignment horizontal="center" vertical="center" wrapText="1"/>
    </xf>
    <xf numFmtId="165" fontId="96" fillId="0" borderId="14" xfId="89" applyNumberFormat="1" applyFont="1" applyFill="1" applyBorder="1" applyAlignment="1" applyProtection="1">
      <alignment horizontal="left" vertical="center" wrapText="1" indent="2"/>
    </xf>
    <xf numFmtId="165" fontId="96" fillId="0" borderId="16" xfId="89" applyNumberFormat="1" applyFont="1" applyFill="1" applyBorder="1" applyAlignment="1" applyProtection="1">
      <alignment horizontal="left" vertical="center" wrapText="1" indent="2"/>
    </xf>
    <xf numFmtId="165" fontId="68" fillId="0" borderId="73" xfId="89" applyNumberFormat="1" applyFont="1" applyFill="1" applyBorder="1" applyAlignment="1" applyProtection="1">
      <alignment horizontal="center" vertical="center"/>
    </xf>
    <xf numFmtId="165" fontId="68" fillId="0" borderId="81" xfId="89" applyNumberFormat="1" applyFont="1" applyFill="1" applyBorder="1" applyAlignment="1" applyProtection="1">
      <alignment horizontal="center" vertical="center"/>
    </xf>
    <xf numFmtId="165" fontId="68" fillId="0" borderId="14" xfId="89" applyNumberFormat="1" applyFont="1" applyFill="1" applyBorder="1" applyAlignment="1" applyProtection="1">
      <alignment horizontal="center" vertical="center"/>
    </xf>
    <xf numFmtId="165" fontId="68" fillId="0" borderId="15" xfId="89" applyNumberFormat="1" applyFont="1" applyFill="1" applyBorder="1" applyAlignment="1" applyProtection="1">
      <alignment horizontal="center" vertical="center"/>
    </xf>
    <xf numFmtId="165" fontId="68" fillId="0" borderId="16" xfId="89" applyNumberFormat="1" applyFont="1" applyFill="1" applyBorder="1" applyAlignment="1" applyProtection="1">
      <alignment horizontal="center" vertical="center"/>
    </xf>
    <xf numFmtId="165" fontId="68" fillId="0" borderId="47" xfId="89" applyNumberFormat="1" applyFont="1" applyFill="1" applyBorder="1" applyAlignment="1" applyProtection="1">
      <alignment horizontal="center" vertical="center" wrapText="1"/>
    </xf>
    <xf numFmtId="165" fontId="68" fillId="0" borderId="29" xfId="89" applyNumberFormat="1" applyFont="1" applyFill="1" applyBorder="1" applyAlignment="1" applyProtection="1">
      <alignment horizontal="center" vertical="center" wrapText="1"/>
    </xf>
    <xf numFmtId="165" fontId="68" fillId="0" borderId="68" xfId="89" applyNumberFormat="1" applyFont="1" applyFill="1" applyBorder="1" applyAlignment="1" applyProtection="1">
      <alignment horizontal="center" vertical="center"/>
    </xf>
    <xf numFmtId="165" fontId="68" fillId="0" borderId="30" xfId="89" applyNumberFormat="1" applyFont="1" applyFill="1" applyBorder="1" applyAlignment="1" applyProtection="1">
      <alignment horizontal="center" vertical="center"/>
    </xf>
    <xf numFmtId="165" fontId="68" fillId="0" borderId="72" xfId="89" applyNumberFormat="1" applyFont="1" applyFill="1" applyBorder="1" applyAlignment="1" applyProtection="1">
      <alignment horizontal="center" vertical="center" wrapText="1"/>
    </xf>
    <xf numFmtId="165" fontId="68" fillId="0" borderId="49" xfId="89" applyNumberFormat="1" applyFont="1" applyFill="1" applyBorder="1" applyAlignment="1" applyProtection="1">
      <alignment horizontal="center" vertical="center"/>
    </xf>
    <xf numFmtId="165" fontId="68" fillId="0" borderId="48" xfId="89" applyNumberFormat="1" applyFont="1" applyFill="1" applyBorder="1" applyAlignment="1" applyProtection="1">
      <alignment horizontal="center" vertical="center" wrapText="1"/>
    </xf>
    <xf numFmtId="165" fontId="68" fillId="0" borderId="50" xfId="89" applyNumberFormat="1" applyFont="1" applyFill="1" applyBorder="1" applyAlignment="1" applyProtection="1">
      <alignment horizontal="center" vertical="center" wrapText="1"/>
    </xf>
    <xf numFmtId="0" fontId="98" fillId="0" borderId="0" xfId="89" applyFont="1" applyAlignment="1">
      <alignment horizontal="right" wrapText="1"/>
    </xf>
    <xf numFmtId="165" fontId="19" fillId="0" borderId="69" xfId="89" applyNumberFormat="1" applyFont="1" applyFill="1" applyBorder="1" applyAlignment="1">
      <alignment horizontal="right" vertical="center" wrapText="1"/>
    </xf>
    <xf numFmtId="0" fontId="62" fillId="0" borderId="37" xfId="88" applyFont="1" applyFill="1" applyBorder="1" applyAlignment="1" applyProtection="1">
      <alignment horizontal="center" vertical="center" wrapText="1"/>
    </xf>
    <xf numFmtId="165" fontId="96" fillId="0" borderId="0" xfId="88" applyNumberFormat="1" applyFont="1" applyFill="1" applyBorder="1" applyAlignment="1" applyProtection="1">
      <alignment horizontal="left" vertical="center"/>
    </xf>
    <xf numFmtId="0" fontId="96" fillId="0" borderId="0" xfId="88" applyFont="1" applyFill="1" applyAlignment="1">
      <alignment horizontal="left" wrapText="1"/>
    </xf>
    <xf numFmtId="0" fontId="42" fillId="0" borderId="47" xfId="88" applyFont="1" applyFill="1" applyBorder="1" applyAlignment="1">
      <alignment horizontal="center" vertical="center" wrapText="1"/>
    </xf>
    <xf numFmtId="0" fontId="42" fillId="0" borderId="28" xfId="88" applyFont="1" applyFill="1" applyBorder="1" applyAlignment="1">
      <alignment horizontal="center" vertical="center" wrapText="1"/>
    </xf>
    <xf numFmtId="166" fontId="70" fillId="0" borderId="10" xfId="54" applyNumberFormat="1" applyFont="1" applyFill="1" applyBorder="1" applyAlignment="1" applyProtection="1">
      <alignment horizontal="center"/>
      <protection locked="0"/>
    </xf>
    <xf numFmtId="166" fontId="70" fillId="0" borderId="21" xfId="54" applyNumberFormat="1" applyFont="1" applyFill="1" applyBorder="1" applyAlignment="1" applyProtection="1">
      <alignment horizontal="center"/>
      <protection locked="0"/>
    </xf>
    <xf numFmtId="0" fontId="42" fillId="0" borderId="65" xfId="88" applyFont="1" applyFill="1" applyBorder="1" applyAlignment="1" applyProtection="1">
      <alignment horizontal="center" vertical="center" wrapText="1"/>
    </xf>
    <xf numFmtId="0" fontId="69" fillId="0" borderId="35" xfId="88" applyFont="1" applyFill="1" applyBorder="1" applyAlignment="1">
      <alignment horizontal="center" vertical="center" wrapText="1"/>
    </xf>
    <xf numFmtId="0" fontId="62" fillId="0" borderId="27" xfId="88" applyFont="1" applyFill="1" applyBorder="1" applyAlignment="1" applyProtection="1">
      <alignment horizontal="center" vertical="center"/>
    </xf>
    <xf numFmtId="0" fontId="62" fillId="0" borderId="17" xfId="88" applyFont="1" applyFill="1" applyBorder="1" applyAlignment="1" applyProtection="1">
      <alignment horizontal="center" vertical="center"/>
    </xf>
    <xf numFmtId="0" fontId="62" fillId="0" borderId="78" xfId="88" applyFont="1" applyFill="1" applyBorder="1" applyAlignment="1" applyProtection="1">
      <alignment horizontal="center" vertical="center"/>
    </xf>
    <xf numFmtId="0" fontId="91" fillId="0" borderId="31" xfId="89" applyFont="1" applyBorder="1" applyAlignment="1">
      <alignment horizontal="left" wrapText="1"/>
    </xf>
    <xf numFmtId="0" fontId="91" fillId="0" borderId="10" xfId="89" applyFont="1" applyBorder="1" applyAlignment="1">
      <alignment horizontal="left" wrapText="1"/>
    </xf>
    <xf numFmtId="0" fontId="91" fillId="0" borderId="23" xfId="89" applyFont="1" applyBorder="1" applyAlignment="1">
      <alignment horizontal="left" wrapText="1"/>
    </xf>
    <xf numFmtId="0" fontId="91" fillId="0" borderId="49" xfId="89" applyFont="1" applyBorder="1" applyAlignment="1">
      <alignment horizontal="left" wrapText="1"/>
    </xf>
    <xf numFmtId="0" fontId="62" fillId="0" borderId="27" xfId="88" applyFont="1" applyFill="1" applyBorder="1" applyAlignment="1" applyProtection="1">
      <alignment horizontal="center" vertical="center" wrapText="1"/>
    </xf>
    <xf numFmtId="0" fontId="62" fillId="0" borderId="17" xfId="88" applyFont="1" applyFill="1" applyBorder="1" applyAlignment="1" applyProtection="1">
      <alignment horizontal="center" vertical="center" wrapText="1"/>
    </xf>
    <xf numFmtId="165" fontId="65" fillId="0" borderId="0" xfId="88" applyNumberFormat="1" applyFont="1" applyFill="1" applyBorder="1" applyAlignment="1" applyProtection="1">
      <alignment horizontal="center" vertical="center" wrapText="1"/>
    </xf>
    <xf numFmtId="0" fontId="62" fillId="0" borderId="65" xfId="88" applyFont="1" applyFill="1" applyBorder="1" applyAlignment="1" applyProtection="1">
      <alignment horizontal="center" vertical="center" wrapText="1"/>
    </xf>
    <xf numFmtId="0" fontId="62" fillId="0" borderId="68" xfId="88" applyFont="1" applyFill="1" applyBorder="1" applyAlignment="1" applyProtection="1">
      <alignment horizontal="center" vertical="center" wrapText="1"/>
    </xf>
    <xf numFmtId="0" fontId="70" fillId="0" borderId="10" xfId="88" applyFont="1" applyFill="1" applyBorder="1" applyAlignment="1" applyProtection="1">
      <alignment horizontal="center"/>
      <protection locked="0"/>
    </xf>
    <xf numFmtId="0" fontId="42" fillId="0" borderId="71" xfId="88" applyFont="1" applyFill="1" applyBorder="1" applyAlignment="1">
      <alignment horizontal="center" vertical="center" wrapText="1"/>
    </xf>
    <xf numFmtId="0" fontId="42" fillId="0" borderId="72" xfId="88" applyFont="1" applyFill="1" applyBorder="1" applyAlignment="1">
      <alignment horizontal="center" vertical="center" wrapText="1"/>
    </xf>
    <xf numFmtId="0" fontId="42" fillId="0" borderId="66" xfId="88" applyFont="1" applyFill="1" applyBorder="1" applyAlignment="1">
      <alignment horizontal="center" vertical="center" wrapText="1"/>
    </xf>
    <xf numFmtId="0" fontId="70" fillId="0" borderId="10" xfId="88" applyFont="1" applyFill="1" applyBorder="1" applyAlignment="1" applyProtection="1">
      <alignment horizontal="center" vertical="center"/>
    </xf>
    <xf numFmtId="0" fontId="70" fillId="0" borderId="21" xfId="88" applyFont="1" applyFill="1" applyBorder="1" applyAlignment="1" applyProtection="1">
      <alignment horizontal="center" vertical="center"/>
    </xf>
    <xf numFmtId="0" fontId="42" fillId="0" borderId="68" xfId="88" applyFont="1" applyFill="1" applyBorder="1" applyAlignment="1">
      <alignment horizontal="center" vertical="center" wrapText="1"/>
    </xf>
    <xf numFmtId="0" fontId="42" fillId="0" borderId="67" xfId="88" applyFont="1" applyFill="1" applyBorder="1" applyAlignment="1">
      <alignment horizontal="center" vertical="center" wrapText="1"/>
    </xf>
    <xf numFmtId="0" fontId="42" fillId="0" borderId="65" xfId="88" applyFont="1" applyFill="1" applyBorder="1" applyAlignment="1">
      <alignment horizontal="center" vertical="center" wrapText="1"/>
    </xf>
    <xf numFmtId="0" fontId="42" fillId="0" borderId="46" xfId="88" applyFont="1" applyFill="1" applyBorder="1" applyAlignment="1">
      <alignment horizontal="center" vertical="center" wrapText="1"/>
    </xf>
    <xf numFmtId="165" fontId="19" fillId="0" borderId="0" xfId="89" applyNumberFormat="1" applyFont="1" applyFill="1" applyBorder="1" applyAlignment="1">
      <alignment horizontal="right" vertical="center" wrapText="1"/>
    </xf>
    <xf numFmtId="166" fontId="62" fillId="0" borderId="37" xfId="54" applyNumberFormat="1" applyFont="1" applyFill="1" applyBorder="1" applyAlignment="1" applyProtection="1">
      <alignment horizontal="center"/>
    </xf>
    <xf numFmtId="166" fontId="62" fillId="0" borderId="30" xfId="54" applyNumberFormat="1" applyFont="1" applyFill="1" applyBorder="1" applyAlignment="1" applyProtection="1">
      <alignment horizontal="center"/>
    </xf>
    <xf numFmtId="0" fontId="102" fillId="0" borderId="0" xfId="83" applyFont="1" applyAlignment="1">
      <alignment horizontal="center"/>
    </xf>
    <xf numFmtId="0" fontId="57" fillId="0" borderId="0" xfId="86" applyFont="1" applyAlignment="1">
      <alignment horizontal="center"/>
    </xf>
    <xf numFmtId="0" fontId="103" fillId="0" borderId="78" xfId="86" applyFont="1" applyFill="1" applyBorder="1" applyAlignment="1">
      <alignment horizontal="center" vertical="center" wrapText="1"/>
    </xf>
    <xf numFmtId="0" fontId="41" fillId="25" borderId="17" xfId="86" applyFont="1" applyFill="1" applyBorder="1" applyAlignment="1">
      <alignment horizontal="center" vertical="center" wrapText="1"/>
    </xf>
    <xf numFmtId="0" fontId="41" fillId="25" borderId="79" xfId="86" applyFont="1" applyFill="1" applyBorder="1" applyAlignment="1">
      <alignment horizontal="center" vertical="center" wrapText="1"/>
    </xf>
    <xf numFmtId="0" fontId="41" fillId="25" borderId="74" xfId="86" applyFont="1" applyFill="1" applyBorder="1" applyAlignment="1">
      <alignment horizontal="center" vertical="center" wrapText="1"/>
    </xf>
    <xf numFmtId="0" fontId="41" fillId="25" borderId="77" xfId="86" applyFont="1" applyFill="1" applyBorder="1" applyAlignment="1">
      <alignment horizontal="center" vertical="center" wrapText="1"/>
    </xf>
    <xf numFmtId="0" fontId="41" fillId="25" borderId="75" xfId="86" applyFont="1" applyFill="1" applyBorder="1" applyAlignment="1">
      <alignment horizontal="center" vertical="center" wrapText="1"/>
    </xf>
    <xf numFmtId="0" fontId="41" fillId="25" borderId="27" xfId="86" applyFont="1" applyFill="1" applyBorder="1" applyAlignment="1">
      <alignment horizontal="center" vertical="center" wrapText="1"/>
    </xf>
  </cellXfs>
  <cellStyles count="10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/>
    <cellStyle name="Ezres" xfId="54" builtinId="3"/>
    <cellStyle name="Ezres 2" xfId="55"/>
    <cellStyle name="Ezres 3" xfId="56"/>
    <cellStyle name="Figyelmeztetés" xfId="57" builtinId="11" customBuiltin="1"/>
    <cellStyle name="Good" xfId="58"/>
    <cellStyle name="Heading 1" xfId="59"/>
    <cellStyle name="Heading 2" xfId="60"/>
    <cellStyle name="Heading 3" xfId="61"/>
    <cellStyle name="Heading 4" xfId="62"/>
    <cellStyle name="Hivatkozott cella" xfId="63" builtinId="24" customBuiltin="1"/>
    <cellStyle name="Input" xfId="64"/>
    <cellStyle name="Jegyzet" xfId="65" builtinId="10" customBuiltin="1"/>
    <cellStyle name="Jelölőszín 1" xfId="66" builtinId="29" customBuiltin="1"/>
    <cellStyle name="Jelölőszín 2" xfId="67" builtinId="33" customBuiltin="1"/>
    <cellStyle name="Jelölőszín 3" xfId="68" builtinId="37" customBuiltin="1"/>
    <cellStyle name="Jelölőszín 4" xfId="69" builtinId="41" customBuiltin="1"/>
    <cellStyle name="Jelölőszín 5" xfId="70" builtinId="45" customBuiltin="1"/>
    <cellStyle name="Jelölőszín 6" xfId="71" builtinId="49" customBuiltin="1"/>
    <cellStyle name="Jó" xfId="72" builtinId="26" customBuiltin="1"/>
    <cellStyle name="Kimenet" xfId="73" builtinId="21" customBuiltin="1"/>
    <cellStyle name="Linked Cell" xfId="74"/>
    <cellStyle name="Magyarázó szöveg" xfId="75" builtinId="53" customBuiltin="1"/>
    <cellStyle name="Neutral" xfId="76"/>
    <cellStyle name="Normál" xfId="0" builtinId="0"/>
    <cellStyle name="Normál 2" xfId="77"/>
    <cellStyle name="Normál 3" xfId="78"/>
    <cellStyle name="Normál 4" xfId="79"/>
    <cellStyle name="Normál 5" xfId="80"/>
    <cellStyle name="Normál_  3   _2010.évi állami" xfId="81"/>
    <cellStyle name="Normál_11szm" xfId="82"/>
    <cellStyle name="Normál_12.sz.mell.2013.évi fejlesztés" xfId="83"/>
    <cellStyle name="Normál_2004.évi normatívák" xfId="84"/>
    <cellStyle name="Normál_3aszm" xfId="85"/>
    <cellStyle name="Normál_7szm" xfId="86"/>
    <cellStyle name="Normál_költségvetés módosítás I." xfId="87"/>
    <cellStyle name="Normál_KVRENMUNKA" xfId="88"/>
    <cellStyle name="Normál_Másolat eredetijeKVIREND" xfId="89"/>
    <cellStyle name="Normal_tanusitv" xfId="90"/>
    <cellStyle name="Normál_Zalakaros" xfId="91"/>
    <cellStyle name="Note" xfId="92"/>
    <cellStyle name="Output" xfId="93"/>
    <cellStyle name="Összesen" xfId="94" builtinId="25" customBuiltin="1"/>
    <cellStyle name="Rossz" xfId="95" builtinId="27" customBuiltin="1"/>
    <cellStyle name="Semleges" xfId="96" builtinId="28" customBuiltin="1"/>
    <cellStyle name="Számítás" xfId="97" builtinId="22" customBuiltin="1"/>
    <cellStyle name="Százalék 2" xfId="98"/>
    <cellStyle name="Title" xfId="99"/>
    <cellStyle name="Total" xfId="100"/>
    <cellStyle name="Warning Text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IX226"/>
  <sheetViews>
    <sheetView tabSelected="1" view="pageLayout" zoomScale="80" zoomScaleSheetLayoutView="100" zoomScalePageLayoutView="80" workbookViewId="0">
      <selection activeCell="A3" sqref="A3:A4"/>
    </sheetView>
  </sheetViews>
  <sheetFormatPr defaultRowHeight="12.75" x14ac:dyDescent="0.2"/>
  <cols>
    <col min="1" max="1" width="4.5703125" style="25" customWidth="1"/>
    <col min="2" max="2" width="43.42578125" style="25" customWidth="1"/>
    <col min="3" max="4" width="13.85546875" style="25" customWidth="1"/>
    <col min="5" max="5" width="14.28515625" style="25" customWidth="1"/>
    <col min="6" max="6" width="14.42578125" style="25" customWidth="1"/>
    <col min="7" max="7" width="5.7109375" style="25" customWidth="1"/>
    <col min="8" max="8" width="42.85546875" style="25" customWidth="1"/>
    <col min="9" max="10" width="14.28515625" style="25" customWidth="1"/>
    <col min="11" max="11" width="14.140625" style="25" customWidth="1"/>
    <col min="12" max="12" width="14.7109375" style="25" customWidth="1"/>
    <col min="13" max="16384" width="9.140625" style="25"/>
  </cols>
  <sheetData>
    <row r="1" spans="1:12" ht="18.75" x14ac:dyDescent="0.3">
      <c r="A1" s="679" t="s">
        <v>486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</row>
    <row r="2" spans="1:12" ht="18.75" x14ac:dyDescent="0.3">
      <c r="A2" s="679" t="s">
        <v>534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</row>
    <row r="3" spans="1:12" ht="18.75" x14ac:dyDescent="0.3">
      <c r="A3" s="678" t="s">
        <v>574</v>
      </c>
      <c r="B3" s="166"/>
      <c r="C3" s="166"/>
      <c r="D3" s="607"/>
      <c r="E3" s="166"/>
      <c r="F3" s="166"/>
      <c r="G3" s="166"/>
      <c r="H3" s="166"/>
      <c r="I3" s="167"/>
      <c r="J3" s="167"/>
      <c r="K3" s="167"/>
      <c r="L3" s="165" t="s">
        <v>468</v>
      </c>
    </row>
    <row r="4" spans="1:12" ht="16.5" thickBot="1" x14ac:dyDescent="0.3">
      <c r="A4" s="678" t="s">
        <v>573</v>
      </c>
      <c r="I4" s="193"/>
      <c r="J4" s="193"/>
      <c r="K4" s="682" t="s">
        <v>473</v>
      </c>
      <c r="L4" s="682"/>
    </row>
    <row r="5" spans="1:12" ht="74.25" customHeight="1" thickBot="1" x14ac:dyDescent="0.25">
      <c r="A5" s="247"/>
      <c r="B5" s="636" t="s">
        <v>306</v>
      </c>
      <c r="C5" s="637" t="s">
        <v>533</v>
      </c>
      <c r="D5" s="249" t="s">
        <v>550</v>
      </c>
      <c r="E5" s="635" t="s">
        <v>558</v>
      </c>
      <c r="F5" s="634" t="s">
        <v>559</v>
      </c>
      <c r="G5" s="250"/>
      <c r="H5" s="636" t="s">
        <v>306</v>
      </c>
      <c r="I5" s="635" t="s">
        <v>533</v>
      </c>
      <c r="J5" s="634" t="s">
        <v>550</v>
      </c>
      <c r="K5" s="248" t="s">
        <v>558</v>
      </c>
      <c r="L5" s="249" t="s">
        <v>559</v>
      </c>
    </row>
    <row r="6" spans="1:12" ht="15" customHeight="1" x14ac:dyDescent="0.2">
      <c r="A6" s="683" t="s">
        <v>307</v>
      </c>
      <c r="B6" s="684"/>
      <c r="C6" s="684"/>
      <c r="D6" s="684"/>
      <c r="E6" s="684"/>
      <c r="F6" s="685"/>
      <c r="G6" s="684" t="s">
        <v>308</v>
      </c>
      <c r="H6" s="684"/>
      <c r="I6" s="684"/>
      <c r="J6" s="684"/>
      <c r="K6" s="684"/>
      <c r="L6" s="685"/>
    </row>
    <row r="7" spans="1:12" ht="15" customHeight="1" x14ac:dyDescent="0.25">
      <c r="A7" s="73" t="s">
        <v>99</v>
      </c>
      <c r="B7" s="29" t="s">
        <v>309</v>
      </c>
      <c r="C7" s="30"/>
      <c r="D7" s="30"/>
      <c r="E7" s="30"/>
      <c r="F7" s="55"/>
      <c r="G7" s="51" t="s">
        <v>99</v>
      </c>
      <c r="H7" s="31" t="s">
        <v>309</v>
      </c>
      <c r="I7" s="30"/>
      <c r="J7" s="30"/>
      <c r="K7" s="629"/>
      <c r="L7" s="55"/>
    </row>
    <row r="8" spans="1:12" ht="15" customHeight="1" x14ac:dyDescent="0.25">
      <c r="A8" s="73"/>
      <c r="B8" s="38" t="s">
        <v>310</v>
      </c>
      <c r="C8" s="45">
        <v>17373392</v>
      </c>
      <c r="D8" s="45">
        <v>17373392</v>
      </c>
      <c r="E8" s="623">
        <v>1640775</v>
      </c>
      <c r="F8" s="56">
        <v>19014167</v>
      </c>
      <c r="G8" s="32"/>
      <c r="H8" s="38" t="s">
        <v>344</v>
      </c>
      <c r="I8" s="30">
        <v>14265000</v>
      </c>
      <c r="J8" s="30">
        <v>14274000</v>
      </c>
      <c r="K8" s="629">
        <v>1345361</v>
      </c>
      <c r="L8" s="55">
        <v>15619361</v>
      </c>
    </row>
    <row r="9" spans="1:12" ht="35.25" customHeight="1" x14ac:dyDescent="0.25">
      <c r="A9" s="73"/>
      <c r="B9" s="46" t="s">
        <v>311</v>
      </c>
      <c r="C9" s="37">
        <v>8245000</v>
      </c>
      <c r="D9" s="37">
        <v>8245000</v>
      </c>
      <c r="E9" s="624">
        <v>0</v>
      </c>
      <c r="F9" s="57">
        <v>8245000</v>
      </c>
      <c r="G9" s="51"/>
      <c r="H9" s="69" t="s">
        <v>345</v>
      </c>
      <c r="I9" s="30">
        <v>3231283</v>
      </c>
      <c r="J9" s="30">
        <v>3231283</v>
      </c>
      <c r="K9" s="629">
        <v>295414</v>
      </c>
      <c r="L9" s="55">
        <v>3526697</v>
      </c>
    </row>
    <row r="10" spans="1:12" ht="15" customHeight="1" x14ac:dyDescent="0.25">
      <c r="A10" s="73"/>
      <c r="B10" s="38" t="s">
        <v>312</v>
      </c>
      <c r="C10" s="37">
        <v>3333000</v>
      </c>
      <c r="D10" s="37">
        <v>3333000</v>
      </c>
      <c r="E10" s="624">
        <v>176315</v>
      </c>
      <c r="F10" s="57">
        <v>3509315</v>
      </c>
      <c r="G10" s="51"/>
      <c r="H10" s="38" t="s">
        <v>346</v>
      </c>
      <c r="I10" s="30">
        <v>11690141</v>
      </c>
      <c r="J10" s="30">
        <v>11690141</v>
      </c>
      <c r="K10" s="629">
        <v>-430685</v>
      </c>
      <c r="L10" s="55">
        <v>11259456</v>
      </c>
    </row>
    <row r="11" spans="1:12" ht="15" customHeight="1" x14ac:dyDescent="0.25">
      <c r="A11" s="73"/>
      <c r="B11" s="38" t="s">
        <v>313</v>
      </c>
      <c r="C11" s="37">
        <v>0</v>
      </c>
      <c r="D11" s="37">
        <v>89800</v>
      </c>
      <c r="E11" s="624"/>
      <c r="F11" s="57">
        <v>89800</v>
      </c>
      <c r="G11" s="51"/>
      <c r="H11" s="38" t="s">
        <v>347</v>
      </c>
      <c r="I11" s="30">
        <v>900000</v>
      </c>
      <c r="J11" s="30">
        <v>900000</v>
      </c>
      <c r="K11" s="629">
        <v>0</v>
      </c>
      <c r="L11" s="55">
        <v>900000</v>
      </c>
    </row>
    <row r="12" spans="1:12" ht="15" customHeight="1" x14ac:dyDescent="0.25">
      <c r="A12" s="73"/>
      <c r="B12" s="609"/>
      <c r="C12" s="47"/>
      <c r="D12" s="47"/>
      <c r="E12" s="625"/>
      <c r="F12" s="58"/>
      <c r="G12" s="51"/>
      <c r="H12" s="38" t="s">
        <v>348</v>
      </c>
      <c r="I12" s="30">
        <v>1500000</v>
      </c>
      <c r="J12" s="30">
        <v>1500000</v>
      </c>
      <c r="K12" s="629">
        <v>165425</v>
      </c>
      <c r="L12" s="55">
        <v>1665425</v>
      </c>
    </row>
    <row r="13" spans="1:12" ht="15" customHeight="1" x14ac:dyDescent="0.25">
      <c r="A13" s="73"/>
      <c r="B13" s="36"/>
      <c r="C13" s="37"/>
      <c r="D13" s="37"/>
      <c r="E13" s="624"/>
      <c r="F13" s="57"/>
      <c r="G13" s="51"/>
      <c r="H13" s="38" t="s">
        <v>314</v>
      </c>
      <c r="I13" s="30">
        <v>0</v>
      </c>
      <c r="J13" s="30">
        <v>89800</v>
      </c>
      <c r="K13" s="629">
        <v>441575</v>
      </c>
      <c r="L13" s="55">
        <v>531375</v>
      </c>
    </row>
    <row r="14" spans="1:12" ht="15" customHeight="1" x14ac:dyDescent="0.25">
      <c r="A14" s="686" t="s">
        <v>315</v>
      </c>
      <c r="B14" s="681"/>
      <c r="C14" s="47">
        <f>SUM(C8:C13)</f>
        <v>28951392</v>
      </c>
      <c r="D14" s="47">
        <f t="shared" ref="D14" si="0">SUM(D8:D13)</f>
        <v>29041192</v>
      </c>
      <c r="E14" s="625">
        <f t="shared" ref="E14:F14" si="1">SUM(E8:E13)</f>
        <v>1817090</v>
      </c>
      <c r="F14" s="47">
        <f t="shared" si="1"/>
        <v>30858282</v>
      </c>
      <c r="G14" s="687" t="s">
        <v>316</v>
      </c>
      <c r="H14" s="688"/>
      <c r="I14" s="50">
        <f>SUM(I8:I13)</f>
        <v>31586424</v>
      </c>
      <c r="J14" s="50">
        <f t="shared" ref="J14" si="2">SUM(J8:J13)</f>
        <v>31685224</v>
      </c>
      <c r="K14" s="630">
        <f t="shared" ref="K14:L14" si="3">SUM(K8:K13)</f>
        <v>1817090</v>
      </c>
      <c r="L14" s="62">
        <f t="shared" si="3"/>
        <v>33502314</v>
      </c>
    </row>
    <row r="15" spans="1:12" ht="15" customHeight="1" x14ac:dyDescent="0.25">
      <c r="A15" s="74"/>
      <c r="B15" s="40"/>
      <c r="C15" s="35"/>
      <c r="D15" s="35"/>
      <c r="E15" s="626"/>
      <c r="F15" s="59"/>
      <c r="G15" s="52"/>
      <c r="H15" s="48"/>
      <c r="I15" s="39"/>
      <c r="J15" s="39"/>
      <c r="K15" s="631"/>
      <c r="L15" s="61"/>
    </row>
    <row r="16" spans="1:12" ht="15" customHeight="1" x14ac:dyDescent="0.2">
      <c r="A16" s="686" t="s">
        <v>339</v>
      </c>
      <c r="B16" s="681"/>
      <c r="C16" s="47">
        <v>0</v>
      </c>
      <c r="D16" s="47">
        <v>0</v>
      </c>
      <c r="E16" s="625">
        <v>0</v>
      </c>
      <c r="F16" s="58">
        <v>0</v>
      </c>
      <c r="G16" s="680" t="s">
        <v>343</v>
      </c>
      <c r="H16" s="681"/>
      <c r="I16" s="50">
        <v>631791</v>
      </c>
      <c r="J16" s="50">
        <v>631791</v>
      </c>
      <c r="K16" s="630">
        <v>0</v>
      </c>
      <c r="L16" s="62">
        <v>631791</v>
      </c>
    </row>
    <row r="17" spans="1:12" ht="15" customHeight="1" x14ac:dyDescent="0.2">
      <c r="A17" s="75"/>
      <c r="B17" s="36"/>
      <c r="C17" s="37"/>
      <c r="D17" s="37"/>
      <c r="E17" s="624"/>
      <c r="F17" s="57"/>
      <c r="G17" s="53"/>
      <c r="H17" s="36"/>
      <c r="I17" s="39"/>
      <c r="J17" s="39"/>
      <c r="K17" s="631"/>
      <c r="L17" s="61"/>
    </row>
    <row r="18" spans="1:12" ht="15" customHeight="1" x14ac:dyDescent="0.3">
      <c r="A18" s="693" t="s">
        <v>317</v>
      </c>
      <c r="B18" s="694"/>
      <c r="C18" s="176">
        <f>C14+C16</f>
        <v>28951392</v>
      </c>
      <c r="D18" s="176">
        <f t="shared" ref="D18" si="4">D14+D16</f>
        <v>29041192</v>
      </c>
      <c r="E18" s="627">
        <f t="shared" ref="E18:F18" si="5">E14+E16</f>
        <v>1817090</v>
      </c>
      <c r="F18" s="176">
        <f t="shared" si="5"/>
        <v>30858282</v>
      </c>
      <c r="G18" s="692" t="s">
        <v>318</v>
      </c>
      <c r="H18" s="694" t="s">
        <v>318</v>
      </c>
      <c r="I18" s="177">
        <f>I14+I16</f>
        <v>32218215</v>
      </c>
      <c r="J18" s="177">
        <f t="shared" ref="J18" si="6">J14+J16</f>
        <v>32317015</v>
      </c>
      <c r="K18" s="632">
        <f t="shared" ref="K18:L18" si="7">K14+K16</f>
        <v>1817090</v>
      </c>
      <c r="L18" s="178">
        <f t="shared" si="7"/>
        <v>34134105</v>
      </c>
    </row>
    <row r="19" spans="1:12" ht="15" customHeight="1" thickBot="1" x14ac:dyDescent="0.35">
      <c r="A19" s="616"/>
      <c r="B19" s="617"/>
      <c r="C19" s="618"/>
      <c r="D19" s="618"/>
      <c r="E19" s="628"/>
      <c r="F19" s="619"/>
      <c r="G19" s="620"/>
      <c r="H19" s="617"/>
      <c r="I19" s="621"/>
      <c r="J19" s="621"/>
      <c r="K19" s="633"/>
      <c r="L19" s="622"/>
    </row>
    <row r="20" spans="1:12" ht="15" customHeight="1" thickBot="1" x14ac:dyDescent="0.3">
      <c r="A20" s="705" t="s">
        <v>319</v>
      </c>
      <c r="B20" s="704"/>
      <c r="C20" s="612"/>
      <c r="D20" s="612"/>
      <c r="E20" s="612"/>
      <c r="F20" s="613"/>
      <c r="G20" s="703" t="s">
        <v>338</v>
      </c>
      <c r="H20" s="704"/>
      <c r="I20" s="614"/>
      <c r="J20" s="614"/>
      <c r="K20" s="614"/>
      <c r="L20" s="615"/>
    </row>
    <row r="21" spans="1:12" ht="15" customHeight="1" thickBot="1" x14ac:dyDescent="0.3">
      <c r="A21" s="695" t="s">
        <v>320</v>
      </c>
      <c r="B21" s="696"/>
      <c r="C21" s="645"/>
      <c r="D21" s="645"/>
      <c r="E21" s="645"/>
      <c r="F21" s="646"/>
      <c r="G21" s="697" t="s">
        <v>321</v>
      </c>
      <c r="H21" s="696"/>
      <c r="I21" s="647"/>
      <c r="J21" s="647"/>
      <c r="K21" s="647"/>
      <c r="L21" s="648"/>
    </row>
    <row r="22" spans="1:12" ht="15" customHeight="1" x14ac:dyDescent="0.25">
      <c r="A22" s="649" t="s">
        <v>99</v>
      </c>
      <c r="B22" s="650" t="s">
        <v>309</v>
      </c>
      <c r="C22" s="651"/>
      <c r="D22" s="651"/>
      <c r="E22" s="652"/>
      <c r="F22" s="653"/>
      <c r="G22" s="654" t="s">
        <v>99</v>
      </c>
      <c r="H22" s="655" t="s">
        <v>309</v>
      </c>
      <c r="I22" s="651"/>
      <c r="J22" s="651"/>
      <c r="K22" s="652"/>
      <c r="L22" s="653"/>
    </row>
    <row r="23" spans="1:12" ht="15" customHeight="1" x14ac:dyDescent="0.2">
      <c r="A23" s="76"/>
      <c r="B23" s="34" t="s">
        <v>322</v>
      </c>
      <c r="C23" s="30">
        <v>0</v>
      </c>
      <c r="D23" s="30">
        <v>0</v>
      </c>
      <c r="E23" s="629">
        <v>0</v>
      </c>
      <c r="F23" s="55">
        <v>0</v>
      </c>
      <c r="G23" s="54"/>
      <c r="H23" s="38" t="s">
        <v>323</v>
      </c>
      <c r="I23" s="30">
        <v>1500252</v>
      </c>
      <c r="J23" s="30">
        <v>1500252</v>
      </c>
      <c r="K23" s="629">
        <v>0</v>
      </c>
      <c r="L23" s="55">
        <v>1500252</v>
      </c>
    </row>
    <row r="24" spans="1:12" ht="15" customHeight="1" x14ac:dyDescent="0.2">
      <c r="A24" s="76"/>
      <c r="B24" s="34" t="s">
        <v>324</v>
      </c>
      <c r="C24" s="30">
        <v>0</v>
      </c>
      <c r="D24" s="30">
        <v>0</v>
      </c>
      <c r="E24" s="629">
        <v>0</v>
      </c>
      <c r="F24" s="55">
        <v>0</v>
      </c>
      <c r="G24" s="54"/>
      <c r="H24" s="42" t="s">
        <v>325</v>
      </c>
      <c r="I24" s="30">
        <v>635000</v>
      </c>
      <c r="J24" s="30">
        <v>635000</v>
      </c>
      <c r="K24" s="629">
        <v>0</v>
      </c>
      <c r="L24" s="55">
        <v>635000</v>
      </c>
    </row>
    <row r="25" spans="1:12" ht="15" customHeight="1" x14ac:dyDescent="0.2">
      <c r="A25" s="76"/>
      <c r="B25" s="34" t="s">
        <v>326</v>
      </c>
      <c r="C25" s="30">
        <v>0</v>
      </c>
      <c r="D25" s="30">
        <v>0</v>
      </c>
      <c r="E25" s="629">
        <v>0</v>
      </c>
      <c r="F25" s="55">
        <v>0</v>
      </c>
      <c r="G25" s="54"/>
      <c r="H25" s="42" t="s">
        <v>327</v>
      </c>
      <c r="I25" s="30">
        <v>0</v>
      </c>
      <c r="J25" s="30">
        <v>0</v>
      </c>
      <c r="K25" s="629">
        <v>0</v>
      </c>
      <c r="L25" s="55">
        <v>0</v>
      </c>
    </row>
    <row r="26" spans="1:12" ht="15" customHeight="1" x14ac:dyDescent="0.2">
      <c r="A26" s="76"/>
      <c r="B26" s="34" t="s">
        <v>328</v>
      </c>
      <c r="C26" s="30">
        <v>0</v>
      </c>
      <c r="D26" s="30">
        <v>0</v>
      </c>
      <c r="E26" s="629">
        <v>0</v>
      </c>
      <c r="F26" s="55">
        <v>0</v>
      </c>
      <c r="G26" s="54"/>
      <c r="H26" s="38" t="s">
        <v>329</v>
      </c>
      <c r="I26" s="30">
        <v>0</v>
      </c>
      <c r="J26" s="30">
        <v>0</v>
      </c>
      <c r="K26" s="629">
        <v>0</v>
      </c>
      <c r="L26" s="55">
        <v>0</v>
      </c>
    </row>
    <row r="27" spans="1:12" s="179" customFormat="1" ht="15" customHeight="1" x14ac:dyDescent="0.25">
      <c r="A27" s="76"/>
      <c r="B27" s="49"/>
      <c r="C27" s="67"/>
      <c r="D27" s="67"/>
      <c r="E27" s="638"/>
      <c r="F27" s="68"/>
      <c r="G27" s="54"/>
      <c r="H27" s="38" t="s">
        <v>464</v>
      </c>
      <c r="I27" s="30">
        <v>0</v>
      </c>
      <c r="J27" s="30">
        <v>0</v>
      </c>
      <c r="K27" s="629">
        <v>0</v>
      </c>
      <c r="L27" s="55">
        <v>0</v>
      </c>
    </row>
    <row r="28" spans="1:12" s="179" customFormat="1" ht="15" customHeight="1" x14ac:dyDescent="0.2">
      <c r="A28" s="77" t="s">
        <v>330</v>
      </c>
      <c r="B28" s="72"/>
      <c r="C28" s="47">
        <f>SUM(C23:C27)</f>
        <v>0</v>
      </c>
      <c r="D28" s="47">
        <f t="shared" ref="D28" si="8">SUM(D23:D27)</f>
        <v>0</v>
      </c>
      <c r="E28" s="625">
        <f t="shared" ref="E28:F28" si="9">SUM(E23:E27)</f>
        <v>0</v>
      </c>
      <c r="F28" s="47">
        <f t="shared" si="9"/>
        <v>0</v>
      </c>
      <c r="G28" s="698" t="s">
        <v>331</v>
      </c>
      <c r="H28" s="699"/>
      <c r="I28" s="50">
        <f>SUM(I23:I27)</f>
        <v>2135252</v>
      </c>
      <c r="J28" s="50">
        <f t="shared" ref="J28" si="10">SUM(J23:J27)</f>
        <v>2135252</v>
      </c>
      <c r="K28" s="630">
        <f t="shared" ref="K28:L28" si="11">SUM(K23:K27)</f>
        <v>0</v>
      </c>
      <c r="L28" s="62">
        <f t="shared" si="11"/>
        <v>2135252</v>
      </c>
    </row>
    <row r="29" spans="1:12" ht="15" customHeight="1" x14ac:dyDescent="0.2">
      <c r="A29" s="78"/>
      <c r="B29" s="43"/>
      <c r="C29" s="35"/>
      <c r="D29" s="35"/>
      <c r="E29" s="626"/>
      <c r="F29" s="59"/>
      <c r="G29" s="610"/>
      <c r="H29" s="611"/>
      <c r="I29" s="39"/>
      <c r="J29" s="39"/>
      <c r="K29" s="631"/>
      <c r="L29" s="61"/>
    </row>
    <row r="30" spans="1:12" ht="15" customHeight="1" x14ac:dyDescent="0.2">
      <c r="A30" s="77" t="s">
        <v>340</v>
      </c>
      <c r="B30" s="43"/>
      <c r="C30" s="35"/>
      <c r="D30" s="35"/>
      <c r="E30" s="626"/>
      <c r="F30" s="59"/>
      <c r="G30" s="700" t="s">
        <v>332</v>
      </c>
      <c r="H30" s="701"/>
      <c r="I30" s="39"/>
      <c r="J30" s="39"/>
      <c r="K30" s="631"/>
      <c r="L30" s="61"/>
    </row>
    <row r="31" spans="1:12" ht="15" customHeight="1" x14ac:dyDescent="0.2">
      <c r="A31" s="73" t="s">
        <v>99</v>
      </c>
      <c r="B31" s="41" t="s">
        <v>309</v>
      </c>
      <c r="C31" s="35"/>
      <c r="D31" s="35"/>
      <c r="E31" s="626"/>
      <c r="F31" s="59"/>
      <c r="G31" s="73" t="s">
        <v>99</v>
      </c>
      <c r="H31" s="41" t="s">
        <v>309</v>
      </c>
      <c r="I31" s="30"/>
      <c r="J31" s="30"/>
      <c r="K31" s="629"/>
      <c r="L31" s="55"/>
    </row>
    <row r="32" spans="1:12" ht="15" customHeight="1" x14ac:dyDescent="0.2">
      <c r="A32" s="76"/>
      <c r="B32" s="63" t="s">
        <v>341</v>
      </c>
      <c r="C32" s="64">
        <v>5402075</v>
      </c>
      <c r="D32" s="64">
        <v>5411075</v>
      </c>
      <c r="E32" s="639"/>
      <c r="F32" s="65">
        <v>5411075</v>
      </c>
      <c r="G32" s="54"/>
      <c r="H32" s="38"/>
      <c r="I32" s="33"/>
      <c r="J32" s="33"/>
      <c r="K32" s="643"/>
      <c r="L32" s="60"/>
    </row>
    <row r="33" spans="1:12" ht="36.75" customHeight="1" x14ac:dyDescent="0.2">
      <c r="A33" s="73"/>
      <c r="B33" s="181" t="s">
        <v>477</v>
      </c>
      <c r="C33" s="30">
        <v>0</v>
      </c>
      <c r="D33" s="30">
        <v>0</v>
      </c>
      <c r="E33" s="629">
        <v>0</v>
      </c>
      <c r="F33" s="30">
        <v>0</v>
      </c>
      <c r="G33" s="54"/>
      <c r="H33" s="181" t="s">
        <v>478</v>
      </c>
      <c r="I33" s="30">
        <v>0</v>
      </c>
      <c r="J33" s="33">
        <v>0</v>
      </c>
      <c r="K33" s="643">
        <v>0</v>
      </c>
      <c r="L33" s="60">
        <v>0</v>
      </c>
    </row>
    <row r="34" spans="1:12" ht="15" customHeight="1" x14ac:dyDescent="0.2">
      <c r="A34" s="76"/>
      <c r="B34" s="44"/>
      <c r="C34" s="37"/>
      <c r="D34" s="37"/>
      <c r="E34" s="624"/>
      <c r="F34" s="57"/>
      <c r="G34" s="54"/>
      <c r="H34" s="36"/>
      <c r="I34" s="30"/>
      <c r="J34" s="30"/>
      <c r="K34" s="629"/>
      <c r="L34" s="55"/>
    </row>
    <row r="35" spans="1:12" ht="15" customHeight="1" x14ac:dyDescent="0.2">
      <c r="A35" s="686" t="s">
        <v>333</v>
      </c>
      <c r="B35" s="681"/>
      <c r="C35" s="47">
        <f>SUM(C32:C34)</f>
        <v>5402075</v>
      </c>
      <c r="D35" s="47">
        <f t="shared" ref="D35" si="12">SUM(D32:D34)</f>
        <v>5411075</v>
      </c>
      <c r="E35" s="625">
        <f t="shared" ref="E35:F35" si="13">SUM(E32:E34)</f>
        <v>0</v>
      </c>
      <c r="F35" s="47">
        <f t="shared" si="13"/>
        <v>5411075</v>
      </c>
      <c r="G35" s="686" t="s">
        <v>332</v>
      </c>
      <c r="H35" s="681"/>
      <c r="I35" s="50">
        <f>SUM(I33:I34)</f>
        <v>0</v>
      </c>
      <c r="J35" s="50">
        <f t="shared" ref="J35" si="14">SUM(J33:J34)</f>
        <v>0</v>
      </c>
      <c r="K35" s="630">
        <f t="shared" ref="K35:L35" si="15">SUM(K33:K34)</f>
        <v>0</v>
      </c>
      <c r="L35" s="62">
        <f t="shared" si="15"/>
        <v>0</v>
      </c>
    </row>
    <row r="36" spans="1:12" ht="15" customHeight="1" x14ac:dyDescent="0.2">
      <c r="A36" s="79"/>
      <c r="B36" s="54"/>
      <c r="C36" s="35"/>
      <c r="D36" s="35"/>
      <c r="E36" s="626"/>
      <c r="F36" s="59"/>
      <c r="G36" s="66"/>
      <c r="H36" s="66"/>
      <c r="I36" s="39"/>
      <c r="J36" s="39"/>
      <c r="K36" s="631"/>
      <c r="L36" s="61"/>
    </row>
    <row r="37" spans="1:12" s="26" customFormat="1" ht="17.25" x14ac:dyDescent="0.3">
      <c r="A37" s="691" t="s">
        <v>334</v>
      </c>
      <c r="B37" s="692"/>
      <c r="C37" s="180">
        <f>C28+C35</f>
        <v>5402075</v>
      </c>
      <c r="D37" s="180">
        <f t="shared" ref="D37" si="16">D28+D35</f>
        <v>5411075</v>
      </c>
      <c r="E37" s="640">
        <f t="shared" ref="E37:F37" si="17">E28+E35</f>
        <v>0</v>
      </c>
      <c r="F37" s="180">
        <f t="shared" si="17"/>
        <v>5411075</v>
      </c>
      <c r="G37" s="702" t="s">
        <v>342</v>
      </c>
      <c r="H37" s="692"/>
      <c r="I37" s="177">
        <f>I28+I35</f>
        <v>2135252</v>
      </c>
      <c r="J37" s="177">
        <f t="shared" ref="J37" si="18">J28+J35</f>
        <v>2135252</v>
      </c>
      <c r="K37" s="632">
        <f t="shared" ref="K37:L37" si="19">K28+K35</f>
        <v>0</v>
      </c>
      <c r="L37" s="178">
        <f t="shared" si="19"/>
        <v>2135252</v>
      </c>
    </row>
    <row r="38" spans="1:12" s="26" customFormat="1" ht="16.5" thickBot="1" x14ac:dyDescent="0.25">
      <c r="A38" s="570"/>
      <c r="B38" s="571"/>
      <c r="C38" s="572"/>
      <c r="D38" s="670"/>
      <c r="E38" s="641"/>
      <c r="F38" s="573"/>
      <c r="G38" s="574"/>
      <c r="H38" s="574"/>
      <c r="I38" s="575"/>
      <c r="J38" s="668"/>
      <c r="K38" s="644"/>
      <c r="L38" s="576"/>
    </row>
    <row r="39" spans="1:12" s="26" customFormat="1" ht="19.5" thickBot="1" x14ac:dyDescent="0.25">
      <c r="A39" s="689" t="s">
        <v>335</v>
      </c>
      <c r="B39" s="690"/>
      <c r="C39" s="667">
        <f>C18+C37</f>
        <v>34353467</v>
      </c>
      <c r="D39" s="669">
        <f t="shared" ref="D39" si="20">D18+D37</f>
        <v>34452267</v>
      </c>
      <c r="E39" s="642">
        <f t="shared" ref="E39:F39" si="21">E18+E37</f>
        <v>1817090</v>
      </c>
      <c r="F39" s="568">
        <f t="shared" si="21"/>
        <v>36269357</v>
      </c>
      <c r="G39" s="569"/>
      <c r="H39" s="608" t="s">
        <v>336</v>
      </c>
      <c r="I39" s="667">
        <f>I18+I37</f>
        <v>34353467</v>
      </c>
      <c r="J39" s="669">
        <f t="shared" ref="J39" si="22">J18+J37</f>
        <v>34452267</v>
      </c>
      <c r="K39" s="642">
        <f t="shared" ref="K39:L39" si="23">K18+K37</f>
        <v>1817090</v>
      </c>
      <c r="L39" s="656">
        <f t="shared" si="23"/>
        <v>36269357</v>
      </c>
    </row>
    <row r="40" spans="1:12" s="26" customFormat="1" ht="14.25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s="26" customFormat="1" ht="14.25" x14ac:dyDescent="0.2">
      <c r="A41" s="70"/>
      <c r="B41" s="71"/>
      <c r="C41" s="70"/>
      <c r="D41" s="70"/>
      <c r="E41" s="70"/>
      <c r="F41" s="70"/>
      <c r="G41" s="70"/>
      <c r="H41" s="70"/>
      <c r="I41" s="70"/>
      <c r="J41" s="70"/>
      <c r="K41" s="70"/>
      <c r="L41" s="70"/>
    </row>
    <row r="42" spans="1:12" s="26" customFormat="1" ht="14.25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 ht="15" customHeight="1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:12" ht="15" customHeight="1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2" ht="15" customHeight="1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 ht="15" customHeight="1" x14ac:dyDescent="0.2">
      <c r="A46" s="27"/>
      <c r="B46" s="27"/>
      <c r="C46" s="27"/>
      <c r="D46" s="27"/>
      <c r="E46" s="27"/>
      <c r="F46" s="27"/>
      <c r="G46" s="27"/>
      <c r="H46" s="28"/>
      <c r="I46" s="27"/>
      <c r="J46" s="27"/>
      <c r="K46" s="27"/>
      <c r="L46" s="27"/>
    </row>
    <row r="47" spans="1:12" ht="15" customHeight="1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2" ht="15" customHeight="1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258" ht="15" customHeight="1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1:258" ht="15" customHeight="1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1:258" ht="15" customHeight="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258" s="179" customFormat="1" ht="15" customHeight="1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258" ht="15" customHeight="1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258" s="179" customFormat="1" ht="15" customHeight="1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</row>
    <row r="55" spans="1:258" s="27" customFormat="1" x14ac:dyDescent="0.2"/>
    <row r="56" spans="1:258" ht="15" customHeight="1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70"/>
      <c r="N56" s="70"/>
      <c r="O56" s="70"/>
      <c r="P56" s="70"/>
      <c r="Q56" s="70"/>
      <c r="R56" s="70" t="s">
        <v>337</v>
      </c>
      <c r="S56" s="70" t="s">
        <v>337</v>
      </c>
      <c r="T56" s="70" t="s">
        <v>337</v>
      </c>
      <c r="U56" s="70" t="s">
        <v>337</v>
      </c>
      <c r="V56" s="70" t="s">
        <v>337</v>
      </c>
      <c r="W56" s="70" t="s">
        <v>337</v>
      </c>
      <c r="X56" s="70" t="s">
        <v>337</v>
      </c>
      <c r="Y56" s="70" t="s">
        <v>337</v>
      </c>
      <c r="Z56" s="70" t="s">
        <v>337</v>
      </c>
      <c r="AA56" s="70" t="s">
        <v>337</v>
      </c>
      <c r="AB56" s="70" t="s">
        <v>337</v>
      </c>
      <c r="AC56" s="70" t="s">
        <v>337</v>
      </c>
      <c r="AD56" s="70" t="s">
        <v>337</v>
      </c>
      <c r="AE56" s="70" t="s">
        <v>337</v>
      </c>
      <c r="AF56" s="70" t="s">
        <v>337</v>
      </c>
      <c r="AG56" s="70" t="s">
        <v>337</v>
      </c>
      <c r="AH56" s="70" t="s">
        <v>337</v>
      </c>
      <c r="AI56" s="70" t="s">
        <v>337</v>
      </c>
      <c r="AJ56" s="70" t="s">
        <v>337</v>
      </c>
      <c r="AK56" s="70" t="s">
        <v>337</v>
      </c>
      <c r="AL56" s="70" t="s">
        <v>337</v>
      </c>
      <c r="AM56" s="70" t="s">
        <v>337</v>
      </c>
      <c r="AN56" s="70" t="s">
        <v>337</v>
      </c>
      <c r="AO56" s="70" t="s">
        <v>337</v>
      </c>
      <c r="AP56" s="70" t="s">
        <v>337</v>
      </c>
      <c r="AQ56" s="70" t="s">
        <v>337</v>
      </c>
      <c r="AR56" s="70" t="s">
        <v>337</v>
      </c>
      <c r="AS56" s="70" t="s">
        <v>337</v>
      </c>
      <c r="AT56" s="70" t="s">
        <v>337</v>
      </c>
      <c r="AU56" s="70" t="s">
        <v>337</v>
      </c>
      <c r="AV56" s="70" t="s">
        <v>337</v>
      </c>
      <c r="AW56" s="70" t="s">
        <v>337</v>
      </c>
      <c r="AX56" s="70" t="s">
        <v>337</v>
      </c>
      <c r="AY56" s="70" t="s">
        <v>337</v>
      </c>
      <c r="AZ56" s="70" t="s">
        <v>337</v>
      </c>
      <c r="BA56" s="70" t="s">
        <v>337</v>
      </c>
      <c r="BB56" s="70" t="s">
        <v>337</v>
      </c>
      <c r="BC56" s="70" t="s">
        <v>337</v>
      </c>
      <c r="BD56" s="70" t="s">
        <v>337</v>
      </c>
      <c r="BE56" s="70" t="s">
        <v>337</v>
      </c>
      <c r="BF56" s="70" t="s">
        <v>337</v>
      </c>
      <c r="BG56" s="70" t="s">
        <v>337</v>
      </c>
      <c r="BH56" s="70" t="s">
        <v>337</v>
      </c>
      <c r="BI56" s="70" t="s">
        <v>337</v>
      </c>
      <c r="BJ56" s="70" t="s">
        <v>337</v>
      </c>
      <c r="BK56" s="70" t="s">
        <v>337</v>
      </c>
      <c r="BL56" s="70" t="s">
        <v>337</v>
      </c>
      <c r="BM56" s="70" t="s">
        <v>337</v>
      </c>
      <c r="BN56" s="70" t="s">
        <v>337</v>
      </c>
      <c r="BO56" s="70" t="s">
        <v>337</v>
      </c>
      <c r="BP56" s="70" t="s">
        <v>337</v>
      </c>
      <c r="BQ56" s="70" t="s">
        <v>337</v>
      </c>
      <c r="BR56" s="70" t="s">
        <v>337</v>
      </c>
      <c r="BS56" s="70" t="s">
        <v>337</v>
      </c>
      <c r="BT56" s="70" t="s">
        <v>337</v>
      </c>
      <c r="BU56" s="70" t="s">
        <v>337</v>
      </c>
      <c r="BV56" s="70" t="s">
        <v>337</v>
      </c>
      <c r="BW56" s="70" t="s">
        <v>337</v>
      </c>
      <c r="BX56" s="70" t="s">
        <v>337</v>
      </c>
      <c r="BY56" s="70" t="s">
        <v>337</v>
      </c>
      <c r="BZ56" s="70" t="s">
        <v>337</v>
      </c>
      <c r="CA56" s="70" t="s">
        <v>337</v>
      </c>
      <c r="CB56" s="70" t="s">
        <v>337</v>
      </c>
      <c r="CC56" s="70" t="s">
        <v>337</v>
      </c>
      <c r="CD56" s="70" t="s">
        <v>337</v>
      </c>
      <c r="CE56" s="70" t="s">
        <v>337</v>
      </c>
      <c r="CF56" s="70" t="s">
        <v>337</v>
      </c>
      <c r="CG56" s="70" t="s">
        <v>337</v>
      </c>
      <c r="CH56" s="70" t="s">
        <v>337</v>
      </c>
      <c r="CI56" s="70" t="s">
        <v>337</v>
      </c>
      <c r="CJ56" s="70" t="s">
        <v>337</v>
      </c>
      <c r="CK56" s="70" t="s">
        <v>337</v>
      </c>
      <c r="CL56" s="70" t="s">
        <v>337</v>
      </c>
      <c r="CM56" s="70" t="s">
        <v>337</v>
      </c>
      <c r="CN56" s="70" t="s">
        <v>337</v>
      </c>
      <c r="CO56" s="70" t="s">
        <v>337</v>
      </c>
      <c r="CP56" s="70" t="s">
        <v>337</v>
      </c>
      <c r="CQ56" s="70" t="s">
        <v>337</v>
      </c>
      <c r="CR56" s="70" t="s">
        <v>337</v>
      </c>
      <c r="CS56" s="70" t="s">
        <v>337</v>
      </c>
      <c r="CT56" s="70" t="s">
        <v>337</v>
      </c>
      <c r="CU56" s="70" t="s">
        <v>337</v>
      </c>
      <c r="CV56" s="70" t="s">
        <v>337</v>
      </c>
      <c r="CW56" s="70" t="s">
        <v>337</v>
      </c>
      <c r="CX56" s="70" t="s">
        <v>337</v>
      </c>
      <c r="CY56" s="70" t="s">
        <v>337</v>
      </c>
      <c r="CZ56" s="70" t="s">
        <v>337</v>
      </c>
      <c r="DA56" s="70" t="s">
        <v>337</v>
      </c>
      <c r="DB56" s="70" t="s">
        <v>337</v>
      </c>
      <c r="DC56" s="70" t="s">
        <v>337</v>
      </c>
      <c r="DD56" s="70" t="s">
        <v>337</v>
      </c>
      <c r="DE56" s="70" t="s">
        <v>337</v>
      </c>
      <c r="DF56" s="70" t="s">
        <v>337</v>
      </c>
      <c r="DG56" s="70" t="s">
        <v>337</v>
      </c>
      <c r="DH56" s="70" t="s">
        <v>337</v>
      </c>
      <c r="DI56" s="70" t="s">
        <v>337</v>
      </c>
      <c r="DJ56" s="70" t="s">
        <v>337</v>
      </c>
      <c r="DK56" s="70" t="s">
        <v>337</v>
      </c>
      <c r="DL56" s="70" t="s">
        <v>337</v>
      </c>
      <c r="DM56" s="70" t="s">
        <v>337</v>
      </c>
      <c r="DN56" s="70" t="s">
        <v>337</v>
      </c>
      <c r="DO56" s="70" t="s">
        <v>337</v>
      </c>
      <c r="DP56" s="70" t="s">
        <v>337</v>
      </c>
      <c r="DQ56" s="70" t="s">
        <v>337</v>
      </c>
      <c r="DR56" s="70" t="s">
        <v>337</v>
      </c>
      <c r="DS56" s="70" t="s">
        <v>337</v>
      </c>
      <c r="DT56" s="70" t="s">
        <v>337</v>
      </c>
      <c r="DU56" s="70" t="s">
        <v>337</v>
      </c>
      <c r="DV56" s="70" t="s">
        <v>337</v>
      </c>
      <c r="DW56" s="70" t="s">
        <v>337</v>
      </c>
      <c r="DX56" s="70" t="s">
        <v>337</v>
      </c>
      <c r="DY56" s="70" t="s">
        <v>337</v>
      </c>
      <c r="DZ56" s="70" t="s">
        <v>337</v>
      </c>
      <c r="EA56" s="70" t="s">
        <v>337</v>
      </c>
      <c r="EB56" s="70" t="s">
        <v>337</v>
      </c>
      <c r="EC56" s="70" t="s">
        <v>337</v>
      </c>
      <c r="ED56" s="70" t="s">
        <v>337</v>
      </c>
      <c r="EE56" s="70" t="s">
        <v>337</v>
      </c>
      <c r="EF56" s="70" t="s">
        <v>337</v>
      </c>
      <c r="EG56" s="70" t="s">
        <v>337</v>
      </c>
      <c r="EH56" s="70" t="s">
        <v>337</v>
      </c>
      <c r="EI56" s="70" t="s">
        <v>337</v>
      </c>
      <c r="EJ56" s="70" t="s">
        <v>337</v>
      </c>
      <c r="EK56" s="70" t="s">
        <v>337</v>
      </c>
      <c r="EL56" s="70" t="s">
        <v>337</v>
      </c>
      <c r="EM56" s="70" t="s">
        <v>337</v>
      </c>
      <c r="EN56" s="70" t="s">
        <v>337</v>
      </c>
      <c r="EO56" s="70" t="s">
        <v>337</v>
      </c>
      <c r="EP56" s="70" t="s">
        <v>337</v>
      </c>
      <c r="EQ56" s="70" t="s">
        <v>337</v>
      </c>
      <c r="ER56" s="70" t="s">
        <v>337</v>
      </c>
      <c r="ES56" s="70" t="s">
        <v>337</v>
      </c>
      <c r="ET56" s="70" t="s">
        <v>337</v>
      </c>
      <c r="EU56" s="70" t="s">
        <v>337</v>
      </c>
      <c r="EV56" s="70" t="s">
        <v>337</v>
      </c>
      <c r="EW56" s="70" t="s">
        <v>337</v>
      </c>
      <c r="EX56" s="70" t="s">
        <v>337</v>
      </c>
      <c r="EY56" s="70" t="s">
        <v>337</v>
      </c>
      <c r="EZ56" s="70" t="s">
        <v>337</v>
      </c>
      <c r="FA56" s="70" t="s">
        <v>337</v>
      </c>
      <c r="FB56" s="70" t="s">
        <v>337</v>
      </c>
      <c r="FC56" s="70" t="s">
        <v>337</v>
      </c>
      <c r="FD56" s="70" t="s">
        <v>337</v>
      </c>
      <c r="FE56" s="70" t="s">
        <v>337</v>
      </c>
      <c r="FF56" s="70" t="s">
        <v>337</v>
      </c>
      <c r="FG56" s="70" t="s">
        <v>337</v>
      </c>
      <c r="FH56" s="70" t="s">
        <v>337</v>
      </c>
      <c r="FI56" s="70" t="s">
        <v>337</v>
      </c>
      <c r="FJ56" s="70" t="s">
        <v>337</v>
      </c>
      <c r="FK56" s="70" t="s">
        <v>337</v>
      </c>
      <c r="FL56" s="70" t="s">
        <v>337</v>
      </c>
      <c r="FM56" s="70" t="s">
        <v>337</v>
      </c>
      <c r="FN56" s="70" t="s">
        <v>337</v>
      </c>
      <c r="FO56" s="70" t="s">
        <v>337</v>
      </c>
      <c r="FP56" s="70" t="s">
        <v>337</v>
      </c>
      <c r="FQ56" s="70" t="s">
        <v>337</v>
      </c>
      <c r="FR56" s="70" t="s">
        <v>337</v>
      </c>
      <c r="FS56" s="70" t="s">
        <v>337</v>
      </c>
      <c r="FT56" s="70" t="s">
        <v>337</v>
      </c>
      <c r="FU56" s="70" t="s">
        <v>337</v>
      </c>
      <c r="FV56" s="70" t="s">
        <v>337</v>
      </c>
      <c r="FW56" s="70" t="s">
        <v>337</v>
      </c>
      <c r="FX56" s="70" t="s">
        <v>337</v>
      </c>
      <c r="FY56" s="70" t="s">
        <v>337</v>
      </c>
      <c r="FZ56" s="70" t="s">
        <v>337</v>
      </c>
      <c r="GA56" s="70" t="s">
        <v>337</v>
      </c>
      <c r="GB56" s="70" t="s">
        <v>337</v>
      </c>
      <c r="GC56" s="70" t="s">
        <v>337</v>
      </c>
      <c r="GD56" s="70" t="s">
        <v>337</v>
      </c>
      <c r="GE56" s="70" t="s">
        <v>337</v>
      </c>
      <c r="GF56" s="70" t="s">
        <v>337</v>
      </c>
      <c r="GG56" s="70" t="s">
        <v>337</v>
      </c>
      <c r="GH56" s="70" t="s">
        <v>337</v>
      </c>
      <c r="GI56" s="70" t="s">
        <v>337</v>
      </c>
      <c r="GJ56" s="70" t="s">
        <v>337</v>
      </c>
      <c r="GK56" s="70" t="s">
        <v>337</v>
      </c>
      <c r="GL56" s="70" t="s">
        <v>337</v>
      </c>
      <c r="GM56" s="70" t="s">
        <v>337</v>
      </c>
      <c r="GN56" s="70" t="s">
        <v>337</v>
      </c>
      <c r="GO56" s="70" t="s">
        <v>337</v>
      </c>
      <c r="GP56" s="70" t="s">
        <v>337</v>
      </c>
      <c r="GQ56" s="70" t="s">
        <v>337</v>
      </c>
      <c r="GR56" s="70" t="s">
        <v>337</v>
      </c>
      <c r="GS56" s="70" t="s">
        <v>337</v>
      </c>
      <c r="GT56" s="70" t="s">
        <v>337</v>
      </c>
      <c r="GU56" s="70" t="s">
        <v>337</v>
      </c>
      <c r="GV56" s="70" t="s">
        <v>337</v>
      </c>
      <c r="GW56" s="70" t="s">
        <v>337</v>
      </c>
      <c r="GX56" s="70" t="s">
        <v>337</v>
      </c>
      <c r="GY56" s="70" t="s">
        <v>337</v>
      </c>
      <c r="GZ56" s="70" t="s">
        <v>337</v>
      </c>
      <c r="HA56" s="70" t="s">
        <v>337</v>
      </c>
      <c r="HB56" s="70" t="s">
        <v>337</v>
      </c>
      <c r="HC56" s="70" t="s">
        <v>337</v>
      </c>
      <c r="HD56" s="70" t="s">
        <v>337</v>
      </c>
      <c r="HE56" s="70" t="s">
        <v>337</v>
      </c>
      <c r="HF56" s="70" t="s">
        <v>337</v>
      </c>
      <c r="HG56" s="70" t="s">
        <v>337</v>
      </c>
      <c r="HH56" s="70" t="s">
        <v>337</v>
      </c>
      <c r="HI56" s="70" t="s">
        <v>337</v>
      </c>
      <c r="HJ56" s="70" t="s">
        <v>337</v>
      </c>
      <c r="HK56" s="70" t="s">
        <v>337</v>
      </c>
      <c r="HL56" s="70" t="s">
        <v>337</v>
      </c>
      <c r="HM56" s="70" t="s">
        <v>337</v>
      </c>
      <c r="HN56" s="70" t="s">
        <v>337</v>
      </c>
      <c r="HO56" s="70" t="s">
        <v>337</v>
      </c>
      <c r="HP56" s="70" t="s">
        <v>337</v>
      </c>
      <c r="HQ56" s="70" t="s">
        <v>337</v>
      </c>
      <c r="HR56" s="70" t="s">
        <v>337</v>
      </c>
      <c r="HS56" s="70" t="s">
        <v>337</v>
      </c>
      <c r="HT56" s="70" t="s">
        <v>337</v>
      </c>
      <c r="HU56" s="70" t="s">
        <v>337</v>
      </c>
      <c r="HV56" s="70" t="s">
        <v>337</v>
      </c>
      <c r="HW56" s="70" t="s">
        <v>337</v>
      </c>
      <c r="HX56" s="70" t="s">
        <v>337</v>
      </c>
      <c r="HY56" s="70" t="s">
        <v>337</v>
      </c>
      <c r="HZ56" s="70" t="s">
        <v>337</v>
      </c>
      <c r="IA56" s="70" t="s">
        <v>337</v>
      </c>
      <c r="IB56" s="70" t="s">
        <v>337</v>
      </c>
      <c r="IC56" s="70" t="s">
        <v>337</v>
      </c>
      <c r="ID56" s="70" t="s">
        <v>337</v>
      </c>
      <c r="IE56" s="70" t="s">
        <v>337</v>
      </c>
      <c r="IF56" s="70" t="s">
        <v>337</v>
      </c>
      <c r="IG56" s="70" t="s">
        <v>337</v>
      </c>
      <c r="IH56" s="70" t="s">
        <v>337</v>
      </c>
      <c r="II56" s="70" t="s">
        <v>337</v>
      </c>
      <c r="IJ56" s="70" t="s">
        <v>337</v>
      </c>
      <c r="IK56" s="70" t="s">
        <v>337</v>
      </c>
      <c r="IL56" s="70" t="s">
        <v>337</v>
      </c>
      <c r="IM56" s="70" t="s">
        <v>337</v>
      </c>
      <c r="IN56" s="70" t="s">
        <v>337</v>
      </c>
      <c r="IO56" s="70" t="s">
        <v>337</v>
      </c>
      <c r="IP56" s="70" t="s">
        <v>337</v>
      </c>
      <c r="IQ56" s="70" t="s">
        <v>337</v>
      </c>
      <c r="IR56" s="70" t="s">
        <v>337</v>
      </c>
      <c r="IS56" s="70" t="s">
        <v>337</v>
      </c>
      <c r="IT56" s="70" t="s">
        <v>337</v>
      </c>
      <c r="IU56" s="70" t="s">
        <v>337</v>
      </c>
      <c r="IV56" s="70" t="s">
        <v>337</v>
      </c>
      <c r="IW56" s="70" t="s">
        <v>337</v>
      </c>
      <c r="IX56" s="70" t="s">
        <v>337</v>
      </c>
    </row>
    <row r="57" spans="1:258" s="27" customFormat="1" x14ac:dyDescent="0.2"/>
    <row r="58" spans="1:258" s="27" customFormat="1" x14ac:dyDescent="0.2"/>
    <row r="59" spans="1:258" s="27" customFormat="1" x14ac:dyDescent="0.2"/>
    <row r="60" spans="1:258" s="27" customFormat="1" x14ac:dyDescent="0.2"/>
    <row r="61" spans="1:258" s="27" customFormat="1" x14ac:dyDescent="0.2"/>
    <row r="62" spans="1:258" s="27" customFormat="1" x14ac:dyDescent="0.2"/>
    <row r="63" spans="1:258" s="27" customFormat="1" x14ac:dyDescent="0.2"/>
    <row r="64" spans="1:258" s="27" customFormat="1" x14ac:dyDescent="0.2"/>
    <row r="65" s="27" customFormat="1" x14ac:dyDescent="0.2"/>
    <row r="66" s="27" customFormat="1" x14ac:dyDescent="0.2"/>
    <row r="67" s="27" customFormat="1" x14ac:dyDescent="0.2"/>
    <row r="68" s="27" customFormat="1" x14ac:dyDescent="0.2"/>
    <row r="69" s="27" customFormat="1" x14ac:dyDescent="0.2"/>
    <row r="70" s="27" customFormat="1" x14ac:dyDescent="0.2"/>
    <row r="71" s="27" customFormat="1" x14ac:dyDescent="0.2"/>
    <row r="72" s="27" customFormat="1" x14ac:dyDescent="0.2"/>
    <row r="73" s="27" customFormat="1" x14ac:dyDescent="0.2"/>
    <row r="74" s="27" customFormat="1" x14ac:dyDescent="0.2"/>
    <row r="75" s="27" customFormat="1" x14ac:dyDescent="0.2"/>
    <row r="76" s="27" customFormat="1" x14ac:dyDescent="0.2"/>
    <row r="77" s="27" customFormat="1" x14ac:dyDescent="0.2"/>
    <row r="78" s="27" customFormat="1" x14ac:dyDescent="0.2"/>
    <row r="79" s="27" customFormat="1" x14ac:dyDescent="0.2"/>
    <row r="80" s="27" customFormat="1" x14ac:dyDescent="0.2"/>
    <row r="81" s="27" customFormat="1" x14ac:dyDescent="0.2"/>
    <row r="82" s="27" customFormat="1" x14ac:dyDescent="0.2"/>
    <row r="83" s="27" customFormat="1" x14ac:dyDescent="0.2"/>
    <row r="84" s="27" customFormat="1" x14ac:dyDescent="0.2"/>
    <row r="85" s="27" customFormat="1" x14ac:dyDescent="0.2"/>
    <row r="86" s="27" customFormat="1" x14ac:dyDescent="0.2"/>
    <row r="87" s="27" customFormat="1" x14ac:dyDescent="0.2"/>
    <row r="88" s="27" customFormat="1" x14ac:dyDescent="0.2"/>
    <row r="89" s="27" customFormat="1" x14ac:dyDescent="0.2"/>
    <row r="90" s="27" customFormat="1" x14ac:dyDescent="0.2"/>
    <row r="91" s="27" customFormat="1" x14ac:dyDescent="0.2"/>
    <row r="92" s="27" customFormat="1" x14ac:dyDescent="0.2"/>
    <row r="93" s="27" customFormat="1" x14ac:dyDescent="0.2"/>
    <row r="94" s="27" customFormat="1" x14ac:dyDescent="0.2"/>
    <row r="95" s="27" customFormat="1" x14ac:dyDescent="0.2"/>
    <row r="96" s="27" customFormat="1" x14ac:dyDescent="0.2"/>
    <row r="97" s="27" customFormat="1" x14ac:dyDescent="0.2"/>
    <row r="98" s="27" customFormat="1" x14ac:dyDescent="0.2"/>
    <row r="99" s="27" customFormat="1" x14ac:dyDescent="0.2"/>
    <row r="100" s="27" customFormat="1" x14ac:dyDescent="0.2"/>
    <row r="101" s="27" customFormat="1" x14ac:dyDescent="0.2"/>
    <row r="102" s="27" customFormat="1" x14ac:dyDescent="0.2"/>
    <row r="103" s="27" customFormat="1" x14ac:dyDescent="0.2"/>
    <row r="104" s="27" customFormat="1" x14ac:dyDescent="0.2"/>
    <row r="105" s="27" customFormat="1" x14ac:dyDescent="0.2"/>
    <row r="106" s="27" customFormat="1" x14ac:dyDescent="0.2"/>
    <row r="107" s="27" customFormat="1" x14ac:dyDescent="0.2"/>
    <row r="108" s="27" customFormat="1" x14ac:dyDescent="0.2"/>
    <row r="109" s="27" customFormat="1" x14ac:dyDescent="0.2"/>
    <row r="110" s="27" customFormat="1" x14ac:dyDescent="0.2"/>
    <row r="111" s="27" customFormat="1" x14ac:dyDescent="0.2"/>
    <row r="112" s="27" customFormat="1" x14ac:dyDescent="0.2"/>
    <row r="113" s="27" customFormat="1" x14ac:dyDescent="0.2"/>
    <row r="114" s="27" customFormat="1" x14ac:dyDescent="0.2"/>
    <row r="115" s="27" customFormat="1" x14ac:dyDescent="0.2"/>
    <row r="116" s="27" customFormat="1" x14ac:dyDescent="0.2"/>
    <row r="117" s="27" customFormat="1" x14ac:dyDescent="0.2"/>
    <row r="118" s="27" customFormat="1" x14ac:dyDescent="0.2"/>
    <row r="119" s="27" customFormat="1" x14ac:dyDescent="0.2"/>
    <row r="120" s="27" customFormat="1" x14ac:dyDescent="0.2"/>
    <row r="121" s="27" customFormat="1" x14ac:dyDescent="0.2"/>
    <row r="122" s="27" customFormat="1" x14ac:dyDescent="0.2"/>
    <row r="123" s="27" customFormat="1" x14ac:dyDescent="0.2"/>
    <row r="124" s="27" customFormat="1" x14ac:dyDescent="0.2"/>
    <row r="125" s="27" customFormat="1" x14ac:dyDescent="0.2"/>
    <row r="126" s="27" customFormat="1" x14ac:dyDescent="0.2"/>
    <row r="127" s="27" customFormat="1" x14ac:dyDescent="0.2"/>
    <row r="128" s="27" customFormat="1" x14ac:dyDescent="0.2"/>
    <row r="129" s="27" customFormat="1" x14ac:dyDescent="0.2"/>
    <row r="130" s="27" customFormat="1" x14ac:dyDescent="0.2"/>
    <row r="131" s="27" customFormat="1" x14ac:dyDescent="0.2"/>
    <row r="132" s="27" customFormat="1" x14ac:dyDescent="0.2"/>
    <row r="133" s="27" customFormat="1" x14ac:dyDescent="0.2"/>
    <row r="134" s="27" customFormat="1" x14ac:dyDescent="0.2"/>
    <row r="135" s="27" customFormat="1" x14ac:dyDescent="0.2"/>
    <row r="136" s="27" customFormat="1" x14ac:dyDescent="0.2"/>
    <row r="137" s="27" customFormat="1" x14ac:dyDescent="0.2"/>
    <row r="138" s="27" customFormat="1" x14ac:dyDescent="0.2"/>
    <row r="139" s="27" customFormat="1" x14ac:dyDescent="0.2"/>
    <row r="140" s="27" customFormat="1" x14ac:dyDescent="0.2"/>
    <row r="141" s="27" customFormat="1" x14ac:dyDescent="0.2"/>
    <row r="142" s="27" customFormat="1" x14ac:dyDescent="0.2"/>
    <row r="143" s="27" customFormat="1" x14ac:dyDescent="0.2"/>
    <row r="144" s="27" customFormat="1" x14ac:dyDescent="0.2"/>
    <row r="145" s="27" customFormat="1" x14ac:dyDescent="0.2"/>
    <row r="146" s="27" customFormat="1" x14ac:dyDescent="0.2"/>
    <row r="147" s="27" customFormat="1" x14ac:dyDescent="0.2"/>
    <row r="148" s="27" customFormat="1" x14ac:dyDescent="0.2"/>
    <row r="149" s="27" customFormat="1" x14ac:dyDescent="0.2"/>
    <row r="150" s="27" customFormat="1" x14ac:dyDescent="0.2"/>
    <row r="151" s="27" customFormat="1" x14ac:dyDescent="0.2"/>
    <row r="152" s="27" customFormat="1" x14ac:dyDescent="0.2"/>
    <row r="153" s="27" customFormat="1" x14ac:dyDescent="0.2"/>
    <row r="154" s="27" customFormat="1" x14ac:dyDescent="0.2"/>
    <row r="155" s="27" customFormat="1" x14ac:dyDescent="0.2"/>
    <row r="156" s="27" customFormat="1" x14ac:dyDescent="0.2"/>
    <row r="157" s="27" customFormat="1" x14ac:dyDescent="0.2"/>
    <row r="158" s="27" customFormat="1" x14ac:dyDescent="0.2"/>
    <row r="159" s="27" customFormat="1" x14ac:dyDescent="0.2"/>
    <row r="160" s="27" customFormat="1" x14ac:dyDescent="0.2"/>
    <row r="161" s="27" customFormat="1" x14ac:dyDescent="0.2"/>
    <row r="162" s="27" customFormat="1" x14ac:dyDescent="0.2"/>
    <row r="163" s="27" customFormat="1" x14ac:dyDescent="0.2"/>
    <row r="164" s="27" customFormat="1" x14ac:dyDescent="0.2"/>
    <row r="165" s="27" customFormat="1" x14ac:dyDescent="0.2"/>
    <row r="166" s="27" customFormat="1" x14ac:dyDescent="0.2"/>
    <row r="167" s="27" customFormat="1" x14ac:dyDescent="0.2"/>
    <row r="168" s="27" customFormat="1" x14ac:dyDescent="0.2"/>
    <row r="169" s="27" customFormat="1" x14ac:dyDescent="0.2"/>
    <row r="170" s="27" customFormat="1" x14ac:dyDescent="0.2"/>
    <row r="171" s="27" customFormat="1" x14ac:dyDescent="0.2"/>
    <row r="172" s="27" customFormat="1" x14ac:dyDescent="0.2"/>
    <row r="173" s="27" customFormat="1" x14ac:dyDescent="0.2"/>
    <row r="174" s="27" customFormat="1" x14ac:dyDescent="0.2"/>
    <row r="175" s="27" customFormat="1" x14ac:dyDescent="0.2"/>
    <row r="176" s="27" customFormat="1" x14ac:dyDescent="0.2"/>
    <row r="177" s="27" customFormat="1" x14ac:dyDescent="0.2"/>
    <row r="178" s="27" customFormat="1" x14ac:dyDescent="0.2"/>
    <row r="179" s="27" customFormat="1" x14ac:dyDescent="0.2"/>
    <row r="180" s="27" customFormat="1" x14ac:dyDescent="0.2"/>
    <row r="181" s="27" customFormat="1" x14ac:dyDescent="0.2"/>
    <row r="182" s="27" customFormat="1" x14ac:dyDescent="0.2"/>
    <row r="183" s="27" customFormat="1" x14ac:dyDescent="0.2"/>
    <row r="184" s="27" customFormat="1" x14ac:dyDescent="0.2"/>
    <row r="185" s="27" customFormat="1" x14ac:dyDescent="0.2"/>
    <row r="186" s="27" customFormat="1" x14ac:dyDescent="0.2"/>
    <row r="187" s="27" customFormat="1" x14ac:dyDescent="0.2"/>
    <row r="188" s="27" customFormat="1" x14ac:dyDescent="0.2"/>
    <row r="189" s="27" customFormat="1" x14ac:dyDescent="0.2"/>
    <row r="190" s="27" customFormat="1" x14ac:dyDescent="0.2"/>
    <row r="191" s="27" customFormat="1" x14ac:dyDescent="0.2"/>
    <row r="192" s="27" customFormat="1" x14ac:dyDescent="0.2"/>
    <row r="193" s="27" customFormat="1" x14ac:dyDescent="0.2"/>
    <row r="194" s="27" customFormat="1" x14ac:dyDescent="0.2"/>
    <row r="195" s="27" customFormat="1" x14ac:dyDescent="0.2"/>
    <row r="196" s="27" customFormat="1" x14ac:dyDescent="0.2"/>
    <row r="197" s="27" customFormat="1" x14ac:dyDescent="0.2"/>
    <row r="198" s="27" customFormat="1" x14ac:dyDescent="0.2"/>
    <row r="199" s="27" customFormat="1" x14ac:dyDescent="0.2"/>
    <row r="200" s="27" customFormat="1" x14ac:dyDescent="0.2"/>
    <row r="201" s="27" customFormat="1" x14ac:dyDescent="0.2"/>
    <row r="202" s="27" customFormat="1" x14ac:dyDescent="0.2"/>
    <row r="203" s="27" customFormat="1" x14ac:dyDescent="0.2"/>
    <row r="204" s="27" customFormat="1" x14ac:dyDescent="0.2"/>
    <row r="205" s="27" customFormat="1" x14ac:dyDescent="0.2"/>
    <row r="206" s="27" customFormat="1" x14ac:dyDescent="0.2"/>
    <row r="207" s="27" customFormat="1" x14ac:dyDescent="0.2"/>
    <row r="208" s="27" customFormat="1" x14ac:dyDescent="0.2"/>
    <row r="209" spans="1:12" s="27" customFormat="1" x14ac:dyDescent="0.2"/>
    <row r="210" spans="1:12" s="27" customFormat="1" x14ac:dyDescent="0.2"/>
    <row r="211" spans="1:12" s="27" customFormat="1" x14ac:dyDescent="0.2"/>
    <row r="212" spans="1:12" s="27" customFormat="1" x14ac:dyDescent="0.2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</row>
    <row r="213" spans="1:12" s="27" customFormat="1" x14ac:dyDescent="0.2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</row>
    <row r="214" spans="1:12" s="27" customFormat="1" x14ac:dyDescent="0.2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</row>
    <row r="215" spans="1:12" s="27" customFormat="1" x14ac:dyDescent="0.2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</row>
    <row r="216" spans="1:12" s="27" customFormat="1" x14ac:dyDescent="0.2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</row>
    <row r="217" spans="1:12" s="27" customFormat="1" x14ac:dyDescent="0.2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</row>
    <row r="218" spans="1:12" s="27" customFormat="1" x14ac:dyDescent="0.2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</row>
    <row r="219" spans="1:12" s="27" customFormat="1" x14ac:dyDescent="0.2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</row>
    <row r="220" spans="1:12" s="27" customFormat="1" x14ac:dyDescent="0.2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</row>
    <row r="221" spans="1:12" s="27" customFormat="1" x14ac:dyDescent="0.2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</row>
    <row r="222" spans="1:12" s="27" customFormat="1" x14ac:dyDescent="0.2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</row>
    <row r="223" spans="1:12" s="27" customFormat="1" x14ac:dyDescent="0.2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</row>
    <row r="224" spans="1:12" s="27" customFormat="1" x14ac:dyDescent="0.2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</row>
    <row r="225" spans="1:12" s="27" customFormat="1" x14ac:dyDescent="0.2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</row>
    <row r="226" spans="1:12" s="27" customFormat="1" x14ac:dyDescent="0.2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</row>
  </sheetData>
  <mergeCells count="22">
    <mergeCell ref="A39:B39"/>
    <mergeCell ref="A37:B37"/>
    <mergeCell ref="A18:B18"/>
    <mergeCell ref="G18:H18"/>
    <mergeCell ref="A21:B21"/>
    <mergeCell ref="G21:H21"/>
    <mergeCell ref="A35:B35"/>
    <mergeCell ref="G28:H28"/>
    <mergeCell ref="G30:H30"/>
    <mergeCell ref="G37:H37"/>
    <mergeCell ref="G35:H35"/>
    <mergeCell ref="G20:H20"/>
    <mergeCell ref="A20:B20"/>
    <mergeCell ref="A1:L1"/>
    <mergeCell ref="A2:L2"/>
    <mergeCell ref="G16:H16"/>
    <mergeCell ref="K4:L4"/>
    <mergeCell ref="A6:F6"/>
    <mergeCell ref="G6:L6"/>
    <mergeCell ref="A14:B14"/>
    <mergeCell ref="A16:B16"/>
    <mergeCell ref="G14:H14"/>
  </mergeCells>
  <phoneticPr fontId="18" type="noConversion"/>
  <printOptions horizontalCentered="1"/>
  <pageMargins left="0.23622047244094491" right="0.23622047244094491" top="0" bottom="0" header="0.27559055118110237" footer="0.19685039370078741"/>
  <pageSetup paperSize="9" scale="10" orientation="landscape" r:id="rId1"/>
  <headerFooter alignWithMargins="0"/>
  <rowBreaks count="1" manualBreakCount="1">
    <brk id="1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I36"/>
  <sheetViews>
    <sheetView topLeftCell="A7" zoomScale="120" zoomScaleNormal="120" workbookViewId="0">
      <selection activeCell="H4" sqref="H4"/>
    </sheetView>
  </sheetViews>
  <sheetFormatPr defaultColWidth="8" defaultRowHeight="15" x14ac:dyDescent="0.25"/>
  <cols>
    <col min="1" max="1" width="4.85546875" style="103" customWidth="1"/>
    <col min="2" max="2" width="30.5703125" style="103" customWidth="1"/>
    <col min="3" max="4" width="12" style="103" customWidth="1"/>
    <col min="5" max="5" width="12.5703125" style="103" customWidth="1"/>
    <col min="6" max="6" width="13" style="103" customWidth="1"/>
    <col min="7" max="16384" width="8" style="103"/>
  </cols>
  <sheetData>
    <row r="1" spans="1:9" s="175" customFormat="1" ht="48.75" customHeight="1" x14ac:dyDescent="0.25">
      <c r="A1" s="768" t="s">
        <v>538</v>
      </c>
      <c r="B1" s="768"/>
      <c r="C1" s="768"/>
      <c r="D1" s="768"/>
      <c r="E1" s="768"/>
      <c r="F1" s="768"/>
    </row>
    <row r="2" spans="1:9" s="127" customFormat="1" ht="15.75" customHeight="1" x14ac:dyDescent="0.25">
      <c r="A2" s="134"/>
      <c r="B2" s="126"/>
      <c r="C2" s="748"/>
      <c r="D2" s="748"/>
      <c r="E2" s="730" t="s">
        <v>472</v>
      </c>
      <c r="F2" s="730"/>
      <c r="G2" s="173"/>
      <c r="I2" s="172"/>
    </row>
    <row r="3" spans="1:9" s="128" customFormat="1" ht="15.75" customHeight="1" x14ac:dyDescent="0.2">
      <c r="A3" s="135"/>
      <c r="B3" s="136"/>
      <c r="C3" s="137"/>
      <c r="D3" s="171"/>
      <c r="E3" s="781" t="s">
        <v>491</v>
      </c>
      <c r="F3" s="781"/>
      <c r="G3" s="174"/>
      <c r="I3" s="171"/>
    </row>
    <row r="4" spans="1:9" ht="15.95" customHeight="1" x14ac:dyDescent="0.25">
      <c r="A4" s="751" t="s">
        <v>541</v>
      </c>
      <c r="B4" s="751"/>
      <c r="C4" s="751"/>
      <c r="D4" s="751"/>
      <c r="E4" s="751"/>
      <c r="F4" s="106"/>
      <c r="G4" s="107"/>
    </row>
    <row r="5" spans="1:9" ht="15.95" customHeight="1" thickBot="1" x14ac:dyDescent="0.3">
      <c r="A5" s="104"/>
      <c r="B5" s="104"/>
      <c r="C5" s="105"/>
      <c r="D5" s="105"/>
      <c r="E5" s="106"/>
      <c r="F5" s="106"/>
      <c r="G5" s="107"/>
    </row>
    <row r="6" spans="1:9" ht="22.5" customHeight="1" x14ac:dyDescent="0.25">
      <c r="A6" s="120" t="s">
        <v>412</v>
      </c>
      <c r="B6" s="757" t="s">
        <v>427</v>
      </c>
      <c r="C6" s="757"/>
      <c r="D6" s="757"/>
      <c r="E6" s="769" t="s">
        <v>428</v>
      </c>
      <c r="F6" s="770"/>
      <c r="G6" s="107"/>
    </row>
    <row r="7" spans="1:9" ht="15.95" customHeight="1" x14ac:dyDescent="0.25">
      <c r="A7" s="121" t="s">
        <v>99</v>
      </c>
      <c r="B7" s="775" t="s">
        <v>100</v>
      </c>
      <c r="C7" s="775"/>
      <c r="D7" s="775"/>
      <c r="E7" s="775" t="s">
        <v>101</v>
      </c>
      <c r="F7" s="776"/>
      <c r="G7" s="107"/>
    </row>
    <row r="8" spans="1:9" ht="15.95" customHeight="1" x14ac:dyDescent="0.25">
      <c r="A8" s="121" t="s">
        <v>106</v>
      </c>
      <c r="B8" s="771"/>
      <c r="C8" s="771"/>
      <c r="D8" s="771"/>
      <c r="E8" s="755"/>
      <c r="F8" s="756"/>
      <c r="G8" s="107"/>
    </row>
    <row r="9" spans="1:9" ht="15.95" customHeight="1" x14ac:dyDescent="0.25">
      <c r="A9" s="121" t="s">
        <v>107</v>
      </c>
      <c r="B9" s="771"/>
      <c r="C9" s="771"/>
      <c r="D9" s="771"/>
      <c r="E9" s="755"/>
      <c r="F9" s="756"/>
      <c r="G9" s="107"/>
    </row>
    <row r="10" spans="1:9" ht="15.95" customHeight="1" x14ac:dyDescent="0.25">
      <c r="A10" s="121" t="s">
        <v>108</v>
      </c>
      <c r="B10" s="771"/>
      <c r="C10" s="771"/>
      <c r="D10" s="771"/>
      <c r="E10" s="755"/>
      <c r="F10" s="756"/>
      <c r="G10" s="107"/>
    </row>
    <row r="11" spans="1:9" ht="25.5" customHeight="1" thickBot="1" x14ac:dyDescent="0.3">
      <c r="A11" s="130" t="s">
        <v>109</v>
      </c>
      <c r="B11" s="750" t="s">
        <v>429</v>
      </c>
      <c r="C11" s="750"/>
      <c r="D11" s="750"/>
      <c r="E11" s="782">
        <f>SUM(E8:E10)</f>
        <v>0</v>
      </c>
      <c r="F11" s="783"/>
      <c r="G11" s="107"/>
    </row>
    <row r="12" spans="1:9" ht="25.5" customHeight="1" x14ac:dyDescent="0.25">
      <c r="A12" s="131"/>
      <c r="B12" s="132"/>
      <c r="C12" s="132"/>
      <c r="D12" s="132"/>
      <c r="E12" s="133"/>
      <c r="F12" s="133"/>
      <c r="G12" s="107"/>
    </row>
    <row r="13" spans="1:9" ht="15.95" customHeight="1" x14ac:dyDescent="0.25">
      <c r="A13" s="751" t="s">
        <v>460</v>
      </c>
      <c r="B13" s="751"/>
      <c r="C13" s="751"/>
      <c r="D13" s="751"/>
      <c r="E13" s="751"/>
      <c r="F13" s="751"/>
      <c r="G13" s="107"/>
    </row>
    <row r="14" spans="1:9" ht="15.95" customHeight="1" thickBot="1" x14ac:dyDescent="0.3">
      <c r="A14" s="104"/>
      <c r="B14" s="104"/>
      <c r="C14" s="105"/>
      <c r="D14" s="105"/>
      <c r="E14" s="106"/>
      <c r="F14" s="106"/>
      <c r="G14" s="107"/>
    </row>
    <row r="15" spans="1:9" ht="15" customHeight="1" x14ac:dyDescent="0.25">
      <c r="A15" s="753" t="s">
        <v>412</v>
      </c>
      <c r="B15" s="779" t="s">
        <v>413</v>
      </c>
      <c r="C15" s="772" t="s">
        <v>414</v>
      </c>
      <c r="D15" s="773"/>
      <c r="E15" s="774"/>
      <c r="F15" s="777" t="s">
        <v>415</v>
      </c>
    </row>
    <row r="16" spans="1:9" ht="13.5" customHeight="1" thickBot="1" x14ac:dyDescent="0.3">
      <c r="A16" s="754"/>
      <c r="B16" s="780"/>
      <c r="C16" s="108" t="s">
        <v>494</v>
      </c>
      <c r="D16" s="108" t="s">
        <v>500</v>
      </c>
      <c r="E16" s="108" t="s">
        <v>539</v>
      </c>
      <c r="F16" s="778"/>
    </row>
    <row r="17" spans="1:6" ht="15.75" thickBot="1" x14ac:dyDescent="0.3">
      <c r="A17" s="109" t="s">
        <v>99</v>
      </c>
      <c r="B17" s="110" t="s">
        <v>100</v>
      </c>
      <c r="C17" s="110" t="s">
        <v>101</v>
      </c>
      <c r="D17" s="110" t="s">
        <v>102</v>
      </c>
      <c r="E17" s="110" t="s">
        <v>103</v>
      </c>
      <c r="F17" s="111" t="s">
        <v>416</v>
      </c>
    </row>
    <row r="18" spans="1:6" x14ac:dyDescent="0.25">
      <c r="A18" s="112" t="s">
        <v>106</v>
      </c>
      <c r="B18" s="184"/>
      <c r="C18" s="185"/>
      <c r="D18" s="185"/>
      <c r="E18" s="185"/>
      <c r="F18" s="186">
        <f>SUM(C18:E18)</f>
        <v>0</v>
      </c>
    </row>
    <row r="19" spans="1:6" x14ac:dyDescent="0.25">
      <c r="A19" s="113" t="s">
        <v>107</v>
      </c>
      <c r="B19" s="183"/>
      <c r="C19" s="185"/>
      <c r="D19" s="185"/>
      <c r="E19" s="185"/>
      <c r="F19" s="187">
        <f>SUM(C19:E19)</f>
        <v>0</v>
      </c>
    </row>
    <row r="20" spans="1:6" x14ac:dyDescent="0.25">
      <c r="A20" s="113" t="s">
        <v>108</v>
      </c>
      <c r="B20" s="114"/>
      <c r="C20" s="188"/>
      <c r="D20" s="188"/>
      <c r="E20" s="188"/>
      <c r="F20" s="187">
        <f>SUM(C20:E20)</f>
        <v>0</v>
      </c>
    </row>
    <row r="21" spans="1:6" x14ac:dyDescent="0.25">
      <c r="A21" s="113" t="s">
        <v>109</v>
      </c>
      <c r="B21" s="114"/>
      <c r="C21" s="188"/>
      <c r="D21" s="188"/>
      <c r="E21" s="188"/>
      <c r="F21" s="187">
        <f>SUM(C21:E21)</f>
        <v>0</v>
      </c>
    </row>
    <row r="22" spans="1:6" ht="15.75" thickBot="1" x14ac:dyDescent="0.3">
      <c r="A22" s="115" t="s">
        <v>110</v>
      </c>
      <c r="B22" s="116"/>
      <c r="C22" s="189"/>
      <c r="D22" s="189"/>
      <c r="E22" s="189"/>
      <c r="F22" s="187">
        <f>SUM(C22:E22)</f>
        <v>0</v>
      </c>
    </row>
    <row r="23" spans="1:6" s="119" customFormat="1" thickBot="1" x14ac:dyDescent="0.25">
      <c r="A23" s="117" t="s">
        <v>111</v>
      </c>
      <c r="B23" s="118" t="s">
        <v>417</v>
      </c>
      <c r="C23" s="190">
        <f>SUM(C18:C22)</f>
        <v>0</v>
      </c>
      <c r="D23" s="190">
        <f>SUM(D18:D22)</f>
        <v>0</v>
      </c>
      <c r="E23" s="190">
        <f>SUM(E18:E22)</f>
        <v>0</v>
      </c>
      <c r="F23" s="191">
        <f>SUM(F18:F22)</f>
        <v>0</v>
      </c>
    </row>
    <row r="24" spans="1:6" s="119" customFormat="1" ht="14.25" x14ac:dyDescent="0.2">
      <c r="A24" s="141"/>
      <c r="B24" s="142"/>
      <c r="C24" s="143"/>
      <c r="D24" s="143"/>
      <c r="E24" s="143"/>
      <c r="F24" s="143"/>
    </row>
    <row r="25" spans="1:6" s="144" customFormat="1" ht="30.75" customHeight="1" x14ac:dyDescent="0.25">
      <c r="A25" s="752" t="s">
        <v>461</v>
      </c>
      <c r="B25" s="752"/>
      <c r="C25" s="752"/>
      <c r="D25" s="752"/>
      <c r="E25" s="752"/>
      <c r="F25" s="752"/>
    </row>
    <row r="26" spans="1:6" ht="15.75" thickBot="1" x14ac:dyDescent="0.3"/>
    <row r="27" spans="1:6" ht="32.25" thickBot="1" x14ac:dyDescent="0.3">
      <c r="A27" s="246" t="s">
        <v>412</v>
      </c>
      <c r="B27" s="766" t="s">
        <v>418</v>
      </c>
      <c r="C27" s="767"/>
      <c r="D27" s="767"/>
      <c r="E27" s="767"/>
      <c r="F27" s="246" t="s">
        <v>540</v>
      </c>
    </row>
    <row r="28" spans="1:6" ht="15.75" thickBot="1" x14ac:dyDescent="0.3">
      <c r="A28" s="412" t="s">
        <v>99</v>
      </c>
      <c r="B28" s="759" t="s">
        <v>100</v>
      </c>
      <c r="C28" s="760"/>
      <c r="D28" s="760"/>
      <c r="E28" s="761"/>
      <c r="F28" s="413" t="s">
        <v>101</v>
      </c>
    </row>
    <row r="29" spans="1:6" x14ac:dyDescent="0.25">
      <c r="A29" s="512" t="s">
        <v>106</v>
      </c>
      <c r="B29" s="513" t="s">
        <v>419</v>
      </c>
      <c r="C29" s="514"/>
      <c r="D29" s="515"/>
      <c r="E29" s="515"/>
      <c r="F29" s="516">
        <v>8100000</v>
      </c>
    </row>
    <row r="30" spans="1:6" ht="23.25" customHeight="1" x14ac:dyDescent="0.25">
      <c r="A30" s="146" t="s">
        <v>107</v>
      </c>
      <c r="B30" s="762" t="s">
        <v>420</v>
      </c>
      <c r="C30" s="763"/>
      <c r="D30" s="763"/>
      <c r="E30" s="764"/>
      <c r="F30" s="182">
        <v>0</v>
      </c>
    </row>
    <row r="31" spans="1:6" x14ac:dyDescent="0.25">
      <c r="A31" s="146" t="s">
        <v>108</v>
      </c>
      <c r="B31" s="762" t="s">
        <v>421</v>
      </c>
      <c r="C31" s="763"/>
      <c r="D31" s="763"/>
      <c r="E31" s="764"/>
      <c r="F31" s="182">
        <v>0</v>
      </c>
    </row>
    <row r="32" spans="1:6" ht="30" customHeight="1" x14ac:dyDescent="0.25">
      <c r="A32" s="146" t="s">
        <v>109</v>
      </c>
      <c r="B32" s="762" t="s">
        <v>422</v>
      </c>
      <c r="C32" s="763"/>
      <c r="D32" s="763"/>
      <c r="E32" s="764"/>
      <c r="F32" s="182">
        <v>0</v>
      </c>
    </row>
    <row r="33" spans="1:6" x14ac:dyDescent="0.25">
      <c r="A33" s="146" t="s">
        <v>110</v>
      </c>
      <c r="B33" s="762" t="s">
        <v>423</v>
      </c>
      <c r="C33" s="763"/>
      <c r="D33" s="763"/>
      <c r="E33" s="764"/>
      <c r="F33" s="182">
        <v>5000</v>
      </c>
    </row>
    <row r="34" spans="1:6" ht="17.25" customHeight="1" thickBot="1" x14ac:dyDescent="0.3">
      <c r="A34" s="147" t="s">
        <v>111</v>
      </c>
      <c r="B34" s="765" t="s">
        <v>424</v>
      </c>
      <c r="C34" s="765"/>
      <c r="D34" s="765"/>
      <c r="E34" s="765"/>
      <c r="F34" s="517">
        <v>0</v>
      </c>
    </row>
    <row r="35" spans="1:6" ht="29.25" customHeight="1" thickBot="1" x14ac:dyDescent="0.3">
      <c r="A35" s="145" t="s">
        <v>425</v>
      </c>
      <c r="B35" s="509"/>
      <c r="C35" s="510"/>
      <c r="D35" s="510"/>
      <c r="E35" s="510"/>
      <c r="F35" s="511">
        <f>SUM(F29:F34)</f>
        <v>8105000</v>
      </c>
    </row>
    <row r="36" spans="1:6" ht="27" customHeight="1" x14ac:dyDescent="0.25">
      <c r="A36" s="758" t="s">
        <v>426</v>
      </c>
      <c r="B36" s="758"/>
      <c r="C36" s="758"/>
      <c r="D36" s="758"/>
      <c r="E36" s="758"/>
    </row>
  </sheetData>
  <mergeCells count="31">
    <mergeCell ref="B27:E27"/>
    <mergeCell ref="A1:F1"/>
    <mergeCell ref="E6:F6"/>
    <mergeCell ref="C2:D2"/>
    <mergeCell ref="E2:F2"/>
    <mergeCell ref="B9:D9"/>
    <mergeCell ref="B10:D10"/>
    <mergeCell ref="C15:E15"/>
    <mergeCell ref="B7:D7"/>
    <mergeCell ref="E7:F7"/>
    <mergeCell ref="F15:F16"/>
    <mergeCell ref="A13:F13"/>
    <mergeCell ref="B15:B16"/>
    <mergeCell ref="E3:F3"/>
    <mergeCell ref="B8:D8"/>
    <mergeCell ref="E11:F11"/>
    <mergeCell ref="A36:E36"/>
    <mergeCell ref="B28:E28"/>
    <mergeCell ref="B30:E30"/>
    <mergeCell ref="B31:E31"/>
    <mergeCell ref="B32:E32"/>
    <mergeCell ref="B34:E34"/>
    <mergeCell ref="B33:E33"/>
    <mergeCell ref="B11:D11"/>
    <mergeCell ref="A4:E4"/>
    <mergeCell ref="A25:F25"/>
    <mergeCell ref="A15:A16"/>
    <mergeCell ref="E8:F8"/>
    <mergeCell ref="E10:F10"/>
    <mergeCell ref="E9:F9"/>
    <mergeCell ref="B6:D6"/>
  </mergeCells>
  <phoneticPr fontId="19" type="noConversion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C1" workbookViewId="0">
      <selection activeCell="F5" sqref="F5"/>
    </sheetView>
  </sheetViews>
  <sheetFormatPr defaultColWidth="8" defaultRowHeight="12.75" x14ac:dyDescent="0.2"/>
  <cols>
    <col min="1" max="1" width="9.85546875" style="224" hidden="1" customWidth="1"/>
    <col min="2" max="2" width="3.28515625" style="224" hidden="1" customWidth="1"/>
    <col min="3" max="3" width="54.28515625" style="224" customWidth="1"/>
    <col min="4" max="4" width="13.5703125" style="224" customWidth="1"/>
    <col min="5" max="5" width="51.42578125" style="224" customWidth="1"/>
    <col min="6" max="6" width="12.7109375" style="224" customWidth="1"/>
    <col min="7" max="16384" width="8" style="224"/>
  </cols>
  <sheetData>
    <row r="1" spans="1:6" ht="30" customHeight="1" x14ac:dyDescent="0.3">
      <c r="C1" s="784" t="s">
        <v>529</v>
      </c>
      <c r="D1" s="784"/>
      <c r="E1" s="784"/>
      <c r="F1" s="784"/>
    </row>
    <row r="2" spans="1:6" ht="30" customHeight="1" x14ac:dyDescent="0.3">
      <c r="C2" s="784" t="s">
        <v>501</v>
      </c>
      <c r="D2" s="784"/>
      <c r="E2" s="784"/>
      <c r="F2" s="784"/>
    </row>
    <row r="3" spans="1:6" ht="17.25" customHeight="1" x14ac:dyDescent="0.3">
      <c r="C3" s="784" t="s">
        <v>493</v>
      </c>
      <c r="D3" s="784"/>
      <c r="E3" s="784"/>
      <c r="F3" s="784"/>
    </row>
    <row r="4" spans="1:6" ht="17.25" customHeight="1" x14ac:dyDescent="0.3">
      <c r="C4" s="225"/>
      <c r="D4" s="225"/>
      <c r="E4" s="225"/>
      <c r="F4" s="226" t="s">
        <v>502</v>
      </c>
    </row>
    <row r="5" spans="1:6" ht="19.5" customHeight="1" thickBot="1" x14ac:dyDescent="0.25">
      <c r="E5" s="227"/>
      <c r="F5" s="228" t="s">
        <v>503</v>
      </c>
    </row>
    <row r="6" spans="1:6" ht="42" customHeight="1" thickBot="1" x14ac:dyDescent="0.25">
      <c r="A6" s="229" t="s">
        <v>504</v>
      </c>
      <c r="B6" s="414" t="s">
        <v>505</v>
      </c>
      <c r="C6" s="419" t="s">
        <v>506</v>
      </c>
      <c r="D6" s="425" t="s">
        <v>533</v>
      </c>
      <c r="E6" s="419" t="s">
        <v>507</v>
      </c>
      <c r="F6" s="432" t="s">
        <v>533</v>
      </c>
    </row>
    <row r="7" spans="1:6" s="231" customFormat="1" ht="11.25" thickBot="1" x14ac:dyDescent="0.2">
      <c r="A7" s="230">
        <v>1</v>
      </c>
      <c r="B7" s="415">
        <v>2</v>
      </c>
      <c r="C7" s="420" t="s">
        <v>99</v>
      </c>
      <c r="D7" s="426" t="s">
        <v>100</v>
      </c>
      <c r="E7" s="420" t="s">
        <v>101</v>
      </c>
      <c r="F7" s="433" t="s">
        <v>102</v>
      </c>
    </row>
    <row r="8" spans="1:6" ht="42.75" customHeight="1" x14ac:dyDescent="0.2">
      <c r="A8" s="232" t="s">
        <v>508</v>
      </c>
      <c r="B8" s="416" t="s">
        <v>509</v>
      </c>
      <c r="C8" s="421" t="s">
        <v>546</v>
      </c>
      <c r="D8" s="427">
        <v>1500252</v>
      </c>
      <c r="E8" s="438"/>
      <c r="F8" s="434"/>
    </row>
    <row r="9" spans="1:6" ht="15" customHeight="1" x14ac:dyDescent="0.2">
      <c r="A9" s="232" t="s">
        <v>508</v>
      </c>
      <c r="B9" s="416" t="s">
        <v>509</v>
      </c>
      <c r="C9" s="422" t="s">
        <v>547</v>
      </c>
      <c r="D9" s="428">
        <v>635000</v>
      </c>
      <c r="E9" s="439"/>
      <c r="F9" s="435"/>
    </row>
    <row r="10" spans="1:6" ht="12.75" customHeight="1" x14ac:dyDescent="0.2">
      <c r="A10" s="232" t="s">
        <v>510</v>
      </c>
      <c r="B10" s="416" t="s">
        <v>511</v>
      </c>
      <c r="C10" s="423"/>
      <c r="D10" s="429"/>
      <c r="E10" s="439"/>
      <c r="F10" s="435"/>
    </row>
    <row r="11" spans="1:6" ht="17.25" customHeight="1" x14ac:dyDescent="0.2">
      <c r="A11" s="232" t="s">
        <v>512</v>
      </c>
      <c r="B11" s="416" t="s">
        <v>513</v>
      </c>
      <c r="C11" s="424"/>
      <c r="D11" s="429"/>
      <c r="E11" s="439"/>
      <c r="F11" s="435"/>
    </row>
    <row r="12" spans="1:6" ht="15" customHeight="1" x14ac:dyDescent="0.2">
      <c r="A12" s="232" t="s">
        <v>508</v>
      </c>
      <c r="B12" s="416" t="s">
        <v>514</v>
      </c>
      <c r="C12" s="424"/>
      <c r="D12" s="429"/>
      <c r="E12" s="439"/>
      <c r="F12" s="435"/>
    </row>
    <row r="13" spans="1:6" x14ac:dyDescent="0.2">
      <c r="A13" s="232" t="s">
        <v>512</v>
      </c>
      <c r="B13" s="416" t="s">
        <v>513</v>
      </c>
      <c r="C13" s="423"/>
      <c r="D13" s="430"/>
      <c r="E13" s="439"/>
      <c r="F13" s="435"/>
    </row>
    <row r="14" spans="1:6" ht="16.5" customHeight="1" x14ac:dyDescent="0.2">
      <c r="A14" s="233">
        <v>999000</v>
      </c>
      <c r="B14" s="416" t="s">
        <v>514</v>
      </c>
      <c r="C14" s="423"/>
      <c r="D14" s="430"/>
      <c r="E14" s="440"/>
      <c r="F14" s="435"/>
    </row>
    <row r="15" spans="1:6" x14ac:dyDescent="0.2">
      <c r="A15" s="232" t="s">
        <v>515</v>
      </c>
      <c r="B15" s="416" t="s">
        <v>516</v>
      </c>
      <c r="C15" s="423"/>
      <c r="D15" s="430"/>
      <c r="E15" s="439"/>
      <c r="F15" s="436"/>
    </row>
    <row r="16" spans="1:6" x14ac:dyDescent="0.2">
      <c r="A16" s="232" t="s">
        <v>517</v>
      </c>
      <c r="B16" s="416" t="s">
        <v>518</v>
      </c>
      <c r="C16" s="423"/>
      <c r="D16" s="430"/>
      <c r="E16" s="439"/>
      <c r="F16" s="436"/>
    </row>
    <row r="17" spans="1:6" ht="15" customHeight="1" x14ac:dyDescent="0.2">
      <c r="A17" s="232" t="s">
        <v>508</v>
      </c>
      <c r="B17" s="416" t="s">
        <v>519</v>
      </c>
      <c r="C17" s="424"/>
      <c r="D17" s="429"/>
      <c r="E17" s="441"/>
      <c r="F17" s="436"/>
    </row>
    <row r="18" spans="1:6" ht="15" customHeight="1" thickBot="1" x14ac:dyDescent="0.25">
      <c r="A18" s="234"/>
      <c r="B18" s="417"/>
      <c r="C18" s="469"/>
      <c r="D18" s="431"/>
      <c r="E18" s="441"/>
      <c r="F18" s="437"/>
    </row>
    <row r="19" spans="1:6" ht="13.5" thickBot="1" x14ac:dyDescent="0.25">
      <c r="A19" s="235"/>
      <c r="B19" s="418"/>
      <c r="C19" s="470"/>
      <c r="D19" s="472">
        <f>SUM(D8:D17)</f>
        <v>2135252</v>
      </c>
      <c r="E19" s="470"/>
      <c r="F19" s="471">
        <f>SUM(F8:F17)</f>
        <v>0</v>
      </c>
    </row>
    <row r="20" spans="1:6" x14ac:dyDescent="0.2">
      <c r="A20" s="235"/>
      <c r="B20" s="236"/>
    </row>
    <row r="21" spans="1:6" x14ac:dyDescent="0.2">
      <c r="A21" s="235"/>
      <c r="B21" s="236"/>
    </row>
    <row r="22" spans="1:6" ht="13.5" thickBot="1" x14ac:dyDescent="0.25">
      <c r="A22" s="238" t="s">
        <v>498</v>
      </c>
      <c r="B22" s="237"/>
    </row>
  </sheetData>
  <mergeCells count="3">
    <mergeCell ref="C1:F1"/>
    <mergeCell ref="C2:F2"/>
    <mergeCell ref="C3:F3"/>
  </mergeCells>
  <phoneticPr fontId="47" type="noConversion"/>
  <printOptions horizontalCentered="1"/>
  <pageMargins left="0.39370078740157483" right="0.39370078740157483" top="0.59055118110236227" bottom="0.59055118110236227" header="0" footer="0"/>
  <pageSetup paperSize="9" scale="90" orientation="landscape" r:id="rId1"/>
  <headerFooter alignWithMargins="0">
    <oddHeader>&amp;C&amp;"Times New Roman CE,Félkövér"&amp;12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E14"/>
  <sheetViews>
    <sheetView zoomScaleSheetLayoutView="80" workbookViewId="0">
      <selection activeCell="G10" sqref="G10"/>
    </sheetView>
  </sheetViews>
  <sheetFormatPr defaultRowHeight="12.75" x14ac:dyDescent="0.2"/>
  <cols>
    <col min="1" max="1" width="8.42578125" style="240" customWidth="1"/>
    <col min="2" max="2" width="44.42578125" style="240" customWidth="1"/>
    <col min="3" max="3" width="5.5703125" style="240" hidden="1" customWidth="1"/>
    <col min="4" max="4" width="14.7109375" style="240" customWidth="1"/>
    <col min="5" max="5" width="21.140625" style="240" customWidth="1"/>
    <col min="6" max="16384" width="9.140625" style="240"/>
  </cols>
  <sheetData>
    <row r="1" spans="1:5" ht="15.75" x14ac:dyDescent="0.25">
      <c r="A1" s="785" t="s">
        <v>542</v>
      </c>
      <c r="B1" s="785"/>
      <c r="C1" s="785"/>
      <c r="D1" s="785"/>
      <c r="E1" s="785"/>
    </row>
    <row r="2" spans="1:5" ht="15.75" x14ac:dyDescent="0.25">
      <c r="A2" s="239"/>
      <c r="B2" s="239"/>
      <c r="C2" s="239"/>
      <c r="D2" s="239"/>
      <c r="E2" s="239"/>
    </row>
    <row r="3" spans="1:5" ht="15.75" x14ac:dyDescent="0.25">
      <c r="A3" s="239"/>
      <c r="B3" s="239"/>
      <c r="C3" s="239"/>
      <c r="D3" s="239"/>
      <c r="E3" s="239"/>
    </row>
    <row r="4" spans="1:5" ht="12.75" customHeight="1" x14ac:dyDescent="0.2">
      <c r="A4" s="241"/>
      <c r="B4" s="241"/>
      <c r="C4" s="241"/>
      <c r="D4" s="241"/>
      <c r="E4" s="580" t="s">
        <v>520</v>
      </c>
    </row>
    <row r="5" spans="1:5" ht="15" x14ac:dyDescent="0.25">
      <c r="A5" s="242"/>
      <c r="B5" s="242"/>
      <c r="C5" s="242"/>
      <c r="D5" s="242"/>
      <c r="E5" s="581" t="s">
        <v>473</v>
      </c>
    </row>
    <row r="6" spans="1:5" ht="15.75" thickBot="1" x14ac:dyDescent="0.3">
      <c r="A6" s="242"/>
      <c r="B6" s="242"/>
      <c r="C6" s="242"/>
      <c r="D6" s="242"/>
      <c r="E6" s="242"/>
    </row>
    <row r="7" spans="1:5" ht="15.75" customHeight="1" thickBot="1" x14ac:dyDescent="0.25">
      <c r="A7" s="786" t="s">
        <v>521</v>
      </c>
      <c r="B7" s="787" t="s">
        <v>522</v>
      </c>
      <c r="C7" s="788"/>
      <c r="D7" s="789" t="s">
        <v>543</v>
      </c>
      <c r="E7" s="792" t="s">
        <v>523</v>
      </c>
    </row>
    <row r="8" spans="1:5" ht="15.75" customHeight="1" thickBot="1" x14ac:dyDescent="0.25">
      <c r="A8" s="786"/>
      <c r="B8" s="787"/>
      <c r="C8" s="788"/>
      <c r="D8" s="790"/>
      <c r="E8" s="792"/>
    </row>
    <row r="9" spans="1:5" ht="15.75" customHeight="1" thickBot="1" x14ac:dyDescent="0.25">
      <c r="A9" s="786"/>
      <c r="B9" s="787"/>
      <c r="C9" s="788"/>
      <c r="D9" s="790"/>
      <c r="E9" s="792"/>
    </row>
    <row r="10" spans="1:5" ht="15.75" customHeight="1" thickBot="1" x14ac:dyDescent="0.25">
      <c r="A10" s="786"/>
      <c r="B10" s="787"/>
      <c r="C10" s="788"/>
      <c r="D10" s="791"/>
      <c r="E10" s="792"/>
    </row>
    <row r="11" spans="1:5" s="243" customFormat="1" ht="28.35" customHeight="1" x14ac:dyDescent="0.25">
      <c r="A11" s="442" t="s">
        <v>524</v>
      </c>
      <c r="B11" s="443" t="s">
        <v>525</v>
      </c>
      <c r="C11" s="445"/>
      <c r="D11" s="448">
        <v>0</v>
      </c>
      <c r="E11" s="447"/>
    </row>
    <row r="12" spans="1:5" s="243" customFormat="1" ht="28.35" customHeight="1" thickBot="1" x14ac:dyDescent="0.3">
      <c r="A12" s="518" t="s">
        <v>526</v>
      </c>
      <c r="B12" s="444" t="s">
        <v>527</v>
      </c>
      <c r="C12" s="446"/>
      <c r="D12" s="519">
        <v>0</v>
      </c>
      <c r="E12" s="520"/>
    </row>
    <row r="13" spans="1:5" ht="28.35" customHeight="1" thickBot="1" x14ac:dyDescent="0.3">
      <c r="A13" s="521"/>
      <c r="B13" s="522" t="s">
        <v>528</v>
      </c>
      <c r="C13" s="523"/>
      <c r="D13" s="524">
        <f>D11+D12</f>
        <v>0</v>
      </c>
      <c r="E13" s="525"/>
    </row>
    <row r="14" spans="1:5" ht="16.5" customHeight="1" x14ac:dyDescent="0.25">
      <c r="A14" s="244"/>
      <c r="B14" s="244"/>
      <c r="C14" s="244"/>
      <c r="D14" s="244"/>
      <c r="E14" s="244"/>
    </row>
  </sheetData>
  <mergeCells count="6">
    <mergeCell ref="A1:E1"/>
    <mergeCell ref="A7:A10"/>
    <mergeCell ref="B7:B10"/>
    <mergeCell ref="C7:C10"/>
    <mergeCell ref="D7:D10"/>
    <mergeCell ref="E7:E10"/>
  </mergeCells>
  <phoneticPr fontId="47" type="noConversion"/>
  <printOptions horizontalCentered="1"/>
  <pageMargins left="0.23622047244094491" right="0.23622047244094491" top="1.51" bottom="0.19685039370078741" header="0.94" footer="0.19685039370078741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view="pageBreakPreview" zoomScaleSheetLayoutView="100" workbookViewId="0">
      <selection activeCell="A3" sqref="A3:A4"/>
    </sheetView>
  </sheetViews>
  <sheetFormatPr defaultRowHeight="12.75" x14ac:dyDescent="0.2"/>
  <cols>
    <col min="1" max="1" width="7.5703125" customWidth="1"/>
    <col min="2" max="2" width="46.85546875" customWidth="1"/>
    <col min="3" max="4" width="13" customWidth="1"/>
    <col min="5" max="6" width="13.140625" customWidth="1"/>
  </cols>
  <sheetData>
    <row r="1" spans="1:6" ht="30" customHeight="1" x14ac:dyDescent="0.3">
      <c r="A1" s="706" t="s">
        <v>484</v>
      </c>
      <c r="B1" s="706"/>
      <c r="C1" s="706"/>
      <c r="D1" s="706"/>
      <c r="E1" s="706"/>
      <c r="F1" s="706"/>
    </row>
    <row r="2" spans="1:6" ht="18" customHeight="1" x14ac:dyDescent="0.2">
      <c r="A2" s="707" t="s">
        <v>493</v>
      </c>
      <c r="B2" s="707"/>
      <c r="C2" s="707"/>
      <c r="D2" s="707"/>
      <c r="E2" s="707"/>
      <c r="F2" s="707"/>
    </row>
    <row r="3" spans="1:6" ht="17.25" customHeight="1" x14ac:dyDescent="0.25">
      <c r="A3" s="678" t="s">
        <v>575</v>
      </c>
      <c r="B3" s="2"/>
      <c r="C3" s="195"/>
      <c r="D3" s="195"/>
      <c r="E3" s="708" t="s">
        <v>469</v>
      </c>
      <c r="F3" s="708"/>
    </row>
    <row r="4" spans="1:6" ht="16.5" thickBot="1" x14ac:dyDescent="0.3">
      <c r="A4" s="678" t="s">
        <v>576</v>
      </c>
      <c r="B4" s="3"/>
      <c r="C4" s="194"/>
      <c r="D4" s="194"/>
      <c r="E4" s="709" t="s">
        <v>473</v>
      </c>
      <c r="F4" s="709"/>
    </row>
    <row r="5" spans="1:6" ht="44.25" customHeight="1" thickBot="1" x14ac:dyDescent="0.25">
      <c r="A5" s="449" t="s">
        <v>0</v>
      </c>
      <c r="B5" s="450" t="s">
        <v>1</v>
      </c>
      <c r="C5" s="451" t="s">
        <v>533</v>
      </c>
      <c r="D5" s="453" t="s">
        <v>555</v>
      </c>
      <c r="E5" s="452" t="s">
        <v>560</v>
      </c>
      <c r="F5" s="453" t="s">
        <v>561</v>
      </c>
    </row>
    <row r="6" spans="1:6" ht="12.75" customHeight="1" thickBot="1" x14ac:dyDescent="0.25">
      <c r="A6" s="454" t="s">
        <v>99</v>
      </c>
      <c r="B6" s="455" t="s">
        <v>100</v>
      </c>
      <c r="C6" s="456" t="s">
        <v>101</v>
      </c>
      <c r="D6" s="455" t="s">
        <v>102</v>
      </c>
      <c r="E6" s="457" t="s">
        <v>103</v>
      </c>
      <c r="F6" s="455" t="s">
        <v>416</v>
      </c>
    </row>
    <row r="7" spans="1:6" ht="21.95" customHeight="1" x14ac:dyDescent="0.2">
      <c r="A7" s="251" t="s">
        <v>2</v>
      </c>
      <c r="B7" s="264" t="s">
        <v>3</v>
      </c>
      <c r="C7" s="255">
        <f>C8+C15</f>
        <v>17373392</v>
      </c>
      <c r="D7" s="255">
        <f t="shared" ref="D7" si="0">D8+D15</f>
        <v>17373392</v>
      </c>
      <c r="E7" s="255">
        <f t="shared" ref="E7:F7" si="1">E8+E15</f>
        <v>1640775</v>
      </c>
      <c r="F7" s="255">
        <f t="shared" si="1"/>
        <v>19014167</v>
      </c>
    </row>
    <row r="8" spans="1:6" s="8" customFormat="1" ht="21.95" customHeight="1" x14ac:dyDescent="0.2">
      <c r="A8" s="252" t="s">
        <v>4</v>
      </c>
      <c r="B8" s="265" t="s">
        <v>5</v>
      </c>
      <c r="C8" s="256">
        <v>15898555</v>
      </c>
      <c r="D8" s="276">
        <v>15898555</v>
      </c>
      <c r="E8" s="269">
        <v>1640775</v>
      </c>
      <c r="F8" s="276">
        <v>17539330</v>
      </c>
    </row>
    <row r="9" spans="1:6" s="8" customFormat="1" ht="21.95" hidden="1" customHeight="1" x14ac:dyDescent="0.2">
      <c r="A9" s="252" t="s">
        <v>124</v>
      </c>
      <c r="B9" s="265" t="s">
        <v>6</v>
      </c>
      <c r="C9" s="256"/>
      <c r="D9" s="276"/>
      <c r="E9" s="269"/>
      <c r="F9" s="276"/>
    </row>
    <row r="10" spans="1:6" s="8" customFormat="1" ht="21.95" hidden="1" customHeight="1" x14ac:dyDescent="0.2">
      <c r="A10" s="252" t="s">
        <v>125</v>
      </c>
      <c r="B10" s="265" t="s">
        <v>7</v>
      </c>
      <c r="C10" s="256"/>
      <c r="D10" s="276"/>
      <c r="E10" s="269"/>
      <c r="F10" s="276"/>
    </row>
    <row r="11" spans="1:6" s="8" customFormat="1" ht="21.95" hidden="1" customHeight="1" x14ac:dyDescent="0.2">
      <c r="A11" s="252" t="s">
        <v>126</v>
      </c>
      <c r="B11" s="265" t="s">
        <v>8</v>
      </c>
      <c r="C11" s="256"/>
      <c r="D11" s="276"/>
      <c r="E11" s="269"/>
      <c r="F11" s="276"/>
    </row>
    <row r="12" spans="1:6" s="8" customFormat="1" ht="21.95" hidden="1" customHeight="1" x14ac:dyDescent="0.2">
      <c r="A12" s="252" t="s">
        <v>127</v>
      </c>
      <c r="B12" s="265" t="s">
        <v>9</v>
      </c>
      <c r="C12" s="256"/>
      <c r="D12" s="276"/>
      <c r="E12" s="269"/>
      <c r="F12" s="276"/>
    </row>
    <row r="13" spans="1:6" s="8" customFormat="1" ht="21.95" hidden="1" customHeight="1" x14ac:dyDescent="0.2">
      <c r="A13" s="252" t="s">
        <v>128</v>
      </c>
      <c r="B13" s="266" t="s">
        <v>10</v>
      </c>
      <c r="C13" s="257"/>
      <c r="D13" s="277"/>
      <c r="E13" s="269"/>
      <c r="F13" s="277"/>
    </row>
    <row r="14" spans="1:6" s="8" customFormat="1" ht="21.95" hidden="1" customHeight="1" x14ac:dyDescent="0.2">
      <c r="A14" s="252" t="s">
        <v>129</v>
      </c>
      <c r="B14" s="266" t="s">
        <v>11</v>
      </c>
      <c r="C14" s="258"/>
      <c r="D14" s="266"/>
      <c r="E14" s="269"/>
      <c r="F14" s="266"/>
    </row>
    <row r="15" spans="1:6" s="8" customFormat="1" ht="21.95" customHeight="1" x14ac:dyDescent="0.2">
      <c r="A15" s="252" t="s">
        <v>12</v>
      </c>
      <c r="B15" s="265" t="s">
        <v>13</v>
      </c>
      <c r="C15" s="256">
        <v>1474837</v>
      </c>
      <c r="D15" s="276">
        <v>1474837</v>
      </c>
      <c r="E15" s="269">
        <v>0</v>
      </c>
      <c r="F15" s="276">
        <v>1474837</v>
      </c>
    </row>
    <row r="16" spans="1:6" ht="21.95" customHeight="1" x14ac:dyDescent="0.2">
      <c r="A16" s="253" t="s">
        <v>14</v>
      </c>
      <c r="B16" s="267" t="s">
        <v>15</v>
      </c>
      <c r="C16" s="259">
        <v>0</v>
      </c>
      <c r="D16" s="278">
        <v>0</v>
      </c>
      <c r="E16" s="270">
        <v>0</v>
      </c>
      <c r="F16" s="278">
        <v>0</v>
      </c>
    </row>
    <row r="17" spans="1:6" ht="21.95" hidden="1" customHeight="1" x14ac:dyDescent="0.2">
      <c r="A17" s="252" t="s">
        <v>158</v>
      </c>
      <c r="B17" s="266" t="s">
        <v>294</v>
      </c>
      <c r="C17" s="257">
        <v>0</v>
      </c>
      <c r="D17" s="277"/>
      <c r="E17" s="269"/>
      <c r="F17" s="277"/>
    </row>
    <row r="18" spans="1:6" ht="21.95" hidden="1" customHeight="1" x14ac:dyDescent="0.2">
      <c r="A18" s="252" t="s">
        <v>159</v>
      </c>
      <c r="B18" s="265" t="s">
        <v>186</v>
      </c>
      <c r="C18" s="256">
        <v>14220</v>
      </c>
      <c r="D18" s="276"/>
      <c r="E18" s="269"/>
      <c r="F18" s="276"/>
    </row>
    <row r="19" spans="1:6" ht="21.95" customHeight="1" x14ac:dyDescent="0.2">
      <c r="A19" s="253" t="s">
        <v>16</v>
      </c>
      <c r="B19" s="267" t="s">
        <v>17</v>
      </c>
      <c r="C19" s="259">
        <f>C21+C26+C20</f>
        <v>8245000</v>
      </c>
      <c r="D19" s="259">
        <f t="shared" ref="D19" si="2">D21+D26+D20</f>
        <v>8245000</v>
      </c>
      <c r="E19" s="259">
        <f t="shared" ref="E19:F19" si="3">E21+E26+E20</f>
        <v>0</v>
      </c>
      <c r="F19" s="259">
        <f t="shared" si="3"/>
        <v>8245000</v>
      </c>
    </row>
    <row r="20" spans="1:6" ht="21.95" customHeight="1" x14ac:dyDescent="0.2">
      <c r="A20" s="252" t="s">
        <v>475</v>
      </c>
      <c r="B20" s="265" t="s">
        <v>474</v>
      </c>
      <c r="C20" s="256">
        <v>0</v>
      </c>
      <c r="D20" s="276">
        <v>0</v>
      </c>
      <c r="E20" s="269">
        <v>0</v>
      </c>
      <c r="F20" s="276">
        <v>0</v>
      </c>
    </row>
    <row r="21" spans="1:6" s="8" customFormat="1" ht="23.25" customHeight="1" x14ac:dyDescent="0.2">
      <c r="A21" s="252" t="s">
        <v>18</v>
      </c>
      <c r="B21" s="265" t="s">
        <v>19</v>
      </c>
      <c r="C21" s="256">
        <v>8240000</v>
      </c>
      <c r="D21" s="276">
        <v>8240000</v>
      </c>
      <c r="E21" s="269">
        <v>0</v>
      </c>
      <c r="F21" s="276">
        <v>8240000</v>
      </c>
    </row>
    <row r="22" spans="1:6" s="8" customFormat="1" ht="21.95" hidden="1" customHeight="1" x14ac:dyDescent="0.2">
      <c r="A22" s="252" t="s">
        <v>20</v>
      </c>
      <c r="B22" s="265" t="s">
        <v>21</v>
      </c>
      <c r="C22" s="256"/>
      <c r="D22" s="276"/>
      <c r="E22" s="269"/>
      <c r="F22" s="276"/>
    </row>
    <row r="23" spans="1:6" s="8" customFormat="1" ht="21.95" hidden="1" customHeight="1" x14ac:dyDescent="0.2">
      <c r="A23" s="252"/>
      <c r="B23" s="265" t="s">
        <v>22</v>
      </c>
      <c r="C23" s="256"/>
      <c r="D23" s="276"/>
      <c r="E23" s="269"/>
      <c r="F23" s="276"/>
    </row>
    <row r="24" spans="1:6" s="8" customFormat="1" ht="21.95" hidden="1" customHeight="1" x14ac:dyDescent="0.2">
      <c r="A24" s="252" t="s">
        <v>23</v>
      </c>
      <c r="B24" s="265" t="s">
        <v>24</v>
      </c>
      <c r="C24" s="256"/>
      <c r="D24" s="276"/>
      <c r="E24" s="269"/>
      <c r="F24" s="276"/>
    </row>
    <row r="25" spans="1:6" s="8" customFormat="1" ht="21.95" hidden="1" customHeight="1" x14ac:dyDescent="0.2">
      <c r="A25" s="252" t="s">
        <v>25</v>
      </c>
      <c r="B25" s="265" t="s">
        <v>26</v>
      </c>
      <c r="C25" s="256"/>
      <c r="D25" s="276"/>
      <c r="E25" s="269"/>
      <c r="F25" s="276"/>
    </row>
    <row r="26" spans="1:6" s="8" customFormat="1" ht="21.95" customHeight="1" x14ac:dyDescent="0.2">
      <c r="A26" s="252" t="s">
        <v>27</v>
      </c>
      <c r="B26" s="265" t="s">
        <v>28</v>
      </c>
      <c r="C26" s="256">
        <v>5000</v>
      </c>
      <c r="D26" s="276">
        <v>5000</v>
      </c>
      <c r="E26" s="269">
        <v>0</v>
      </c>
      <c r="F26" s="276">
        <v>5000</v>
      </c>
    </row>
    <row r="27" spans="1:6" ht="21.95" customHeight="1" x14ac:dyDescent="0.2">
      <c r="A27" s="253" t="s">
        <v>29</v>
      </c>
      <c r="B27" s="267" t="s">
        <v>30</v>
      </c>
      <c r="C27" s="259">
        <f>SUM(C28:C36)</f>
        <v>3333000</v>
      </c>
      <c r="D27" s="259">
        <f>SUM(D28:D36)</f>
        <v>3333000</v>
      </c>
      <c r="E27" s="259">
        <f>SUM(E28:E36)</f>
        <v>176315</v>
      </c>
      <c r="F27" s="259">
        <f>SUM(F28:F36)</f>
        <v>3509315</v>
      </c>
    </row>
    <row r="28" spans="1:6" ht="21.95" customHeight="1" x14ac:dyDescent="0.2">
      <c r="A28" s="252" t="s">
        <v>544</v>
      </c>
      <c r="B28" s="265" t="s">
        <v>545</v>
      </c>
      <c r="C28" s="256">
        <v>100000</v>
      </c>
      <c r="D28" s="276">
        <v>100000</v>
      </c>
      <c r="E28" s="269">
        <v>0</v>
      </c>
      <c r="F28" s="276">
        <v>100000</v>
      </c>
    </row>
    <row r="29" spans="1:6" ht="21.95" customHeight="1" x14ac:dyDescent="0.2">
      <c r="A29" s="252" t="s">
        <v>31</v>
      </c>
      <c r="B29" s="265" t="s">
        <v>119</v>
      </c>
      <c r="C29" s="256">
        <v>3000000</v>
      </c>
      <c r="D29" s="276">
        <v>3000000</v>
      </c>
      <c r="E29" s="269">
        <v>0</v>
      </c>
      <c r="F29" s="276">
        <v>3000000</v>
      </c>
    </row>
    <row r="30" spans="1:6" ht="21.95" customHeight="1" x14ac:dyDescent="0.2">
      <c r="A30" s="252" t="s">
        <v>295</v>
      </c>
      <c r="B30" s="265" t="s">
        <v>296</v>
      </c>
      <c r="C30" s="256">
        <v>0</v>
      </c>
      <c r="D30" s="276">
        <v>0</v>
      </c>
      <c r="E30" s="269">
        <v>176315</v>
      </c>
      <c r="F30" s="276">
        <v>176315</v>
      </c>
    </row>
    <row r="31" spans="1:6" ht="21.95" customHeight="1" x14ac:dyDescent="0.2">
      <c r="A31" s="252" t="s">
        <v>32</v>
      </c>
      <c r="B31" s="265" t="s">
        <v>33</v>
      </c>
      <c r="C31" s="256">
        <v>0</v>
      </c>
      <c r="D31" s="276">
        <v>0</v>
      </c>
      <c r="E31" s="269">
        <v>0</v>
      </c>
      <c r="F31" s="276">
        <v>0</v>
      </c>
    </row>
    <row r="32" spans="1:6" ht="18.75" customHeight="1" x14ac:dyDescent="0.2">
      <c r="A32" s="252" t="s">
        <v>34</v>
      </c>
      <c r="B32" s="265" t="s">
        <v>35</v>
      </c>
      <c r="C32" s="256">
        <v>228000</v>
      </c>
      <c r="D32" s="276">
        <v>228000</v>
      </c>
      <c r="E32" s="269">
        <v>0</v>
      </c>
      <c r="F32" s="276">
        <v>228000</v>
      </c>
    </row>
    <row r="33" spans="1:6" ht="24.75" customHeight="1" x14ac:dyDescent="0.2">
      <c r="A33" s="252" t="s">
        <v>36</v>
      </c>
      <c r="B33" s="265" t="s">
        <v>37</v>
      </c>
      <c r="C33" s="256">
        <v>0</v>
      </c>
      <c r="D33" s="276">
        <v>0</v>
      </c>
      <c r="E33" s="269">
        <v>0</v>
      </c>
      <c r="F33" s="276">
        <v>0</v>
      </c>
    </row>
    <row r="34" spans="1:6" ht="21.95" customHeight="1" x14ac:dyDescent="0.2">
      <c r="A34" s="254" t="s">
        <v>38</v>
      </c>
      <c r="B34" s="268" t="s">
        <v>39</v>
      </c>
      <c r="C34" s="260">
        <v>0</v>
      </c>
      <c r="D34" s="279">
        <v>0</v>
      </c>
      <c r="E34" s="271">
        <v>0</v>
      </c>
      <c r="F34" s="279">
        <v>0</v>
      </c>
    </row>
    <row r="35" spans="1:6" ht="21.95" customHeight="1" x14ac:dyDescent="0.2">
      <c r="A35" s="252" t="s">
        <v>40</v>
      </c>
      <c r="B35" s="265" t="s">
        <v>41</v>
      </c>
      <c r="C35" s="256">
        <v>5000</v>
      </c>
      <c r="D35" s="276">
        <v>5000</v>
      </c>
      <c r="E35" s="269">
        <v>0</v>
      </c>
      <c r="F35" s="276">
        <v>5000</v>
      </c>
    </row>
    <row r="36" spans="1:6" ht="21.95" customHeight="1" x14ac:dyDescent="0.2">
      <c r="A36" s="252" t="s">
        <v>556</v>
      </c>
      <c r="B36" s="265" t="s">
        <v>42</v>
      </c>
      <c r="C36" s="261">
        <v>0</v>
      </c>
      <c r="D36" s="265">
        <v>0</v>
      </c>
      <c r="E36" s="527">
        <v>0</v>
      </c>
      <c r="F36" s="265">
        <v>0</v>
      </c>
    </row>
    <row r="37" spans="1:6" ht="21.95" customHeight="1" x14ac:dyDescent="0.2">
      <c r="A37" s="253" t="s">
        <v>43</v>
      </c>
      <c r="B37" s="267" t="s">
        <v>44</v>
      </c>
      <c r="C37" s="259">
        <v>0</v>
      </c>
      <c r="D37" s="281">
        <v>0</v>
      </c>
      <c r="E37" s="270">
        <v>0</v>
      </c>
      <c r="F37" s="281">
        <v>0</v>
      </c>
    </row>
    <row r="38" spans="1:6" ht="21.95" hidden="1" customHeight="1" x14ac:dyDescent="0.2">
      <c r="A38" s="252" t="s">
        <v>297</v>
      </c>
      <c r="B38" s="265" t="s">
        <v>298</v>
      </c>
      <c r="C38" s="261">
        <v>0</v>
      </c>
      <c r="D38" s="265"/>
      <c r="E38" s="273"/>
      <c r="F38" s="265"/>
    </row>
    <row r="39" spans="1:6" ht="21.95" customHeight="1" x14ac:dyDescent="0.2">
      <c r="A39" s="253" t="s">
        <v>45</v>
      </c>
      <c r="B39" s="267" t="s">
        <v>46</v>
      </c>
      <c r="C39" s="259">
        <v>0</v>
      </c>
      <c r="D39" s="278">
        <v>89800</v>
      </c>
      <c r="E39" s="270">
        <v>0</v>
      </c>
      <c r="F39" s="278">
        <v>89800</v>
      </c>
    </row>
    <row r="40" spans="1:6" ht="21.95" hidden="1" customHeight="1" x14ac:dyDescent="0.2">
      <c r="A40" s="252" t="s">
        <v>120</v>
      </c>
      <c r="B40" s="265" t="s">
        <v>47</v>
      </c>
      <c r="C40" s="256"/>
      <c r="D40" s="276"/>
      <c r="E40" s="269"/>
      <c r="F40" s="276"/>
    </row>
    <row r="41" spans="1:6" ht="21.95" hidden="1" customHeight="1" x14ac:dyDescent="0.2">
      <c r="A41" s="252" t="s">
        <v>301</v>
      </c>
      <c r="B41" s="265" t="s">
        <v>302</v>
      </c>
      <c r="C41" s="256"/>
      <c r="D41" s="276"/>
      <c r="E41" s="269"/>
      <c r="F41" s="276"/>
    </row>
    <row r="42" spans="1:6" ht="21.95" customHeight="1" thickBot="1" x14ac:dyDescent="0.25">
      <c r="A42" s="253" t="s">
        <v>48</v>
      </c>
      <c r="B42" s="267" t="s">
        <v>187</v>
      </c>
      <c r="C42" s="262">
        <v>0</v>
      </c>
      <c r="D42" s="267">
        <v>0</v>
      </c>
      <c r="E42" s="274">
        <v>0</v>
      </c>
      <c r="F42" s="267">
        <v>0</v>
      </c>
    </row>
    <row r="43" spans="1:6" ht="21.95" hidden="1" customHeight="1" x14ac:dyDescent="0.2">
      <c r="A43" s="458" t="s">
        <v>121</v>
      </c>
      <c r="B43" s="459" t="s">
        <v>122</v>
      </c>
      <c r="C43" s="473">
        <v>0</v>
      </c>
      <c r="D43" s="459"/>
      <c r="E43" s="474"/>
      <c r="F43" s="459"/>
    </row>
    <row r="44" spans="1:6" ht="30" customHeight="1" thickBot="1" x14ac:dyDescent="0.3">
      <c r="A44" s="463" t="s">
        <v>184</v>
      </c>
      <c r="B44" s="464" t="s">
        <v>49</v>
      </c>
      <c r="C44" s="465">
        <f>C7+C16+C19+C27+C37+C39+C42</f>
        <v>28951392</v>
      </c>
      <c r="D44" s="465">
        <f t="shared" ref="D44" si="4">D7+D16+D19+D27+D37+D39+D42</f>
        <v>29041192</v>
      </c>
      <c r="E44" s="465">
        <f t="shared" ref="E44:F44" si="5">E7+E16+E19+E27+E37+E39+E42</f>
        <v>1817090</v>
      </c>
      <c r="F44" s="465">
        <f t="shared" si="5"/>
        <v>30858282</v>
      </c>
    </row>
    <row r="45" spans="1:6" ht="21.95" customHeight="1" thickBot="1" x14ac:dyDescent="0.25">
      <c r="A45" s="475" t="s">
        <v>50</v>
      </c>
      <c r="B45" s="476" t="s">
        <v>51</v>
      </c>
      <c r="C45" s="477">
        <f>SUM(C46:C48)</f>
        <v>5402075</v>
      </c>
      <c r="D45" s="477">
        <f t="shared" ref="D45" si="6">SUM(D46:D48)</f>
        <v>5411075</v>
      </c>
      <c r="E45" s="477">
        <f t="shared" ref="E45:F45" si="7">SUM(E46:E48)</f>
        <v>0</v>
      </c>
      <c r="F45" s="477">
        <f t="shared" si="7"/>
        <v>5411075</v>
      </c>
    </row>
    <row r="46" spans="1:6" ht="24" customHeight="1" x14ac:dyDescent="0.2">
      <c r="A46" s="254" t="s">
        <v>495</v>
      </c>
      <c r="B46" s="268" t="s">
        <v>479</v>
      </c>
      <c r="C46" s="260">
        <v>0</v>
      </c>
      <c r="D46" s="279">
        <v>0</v>
      </c>
      <c r="E46" s="271">
        <v>0</v>
      </c>
      <c r="F46" s="279">
        <v>0</v>
      </c>
    </row>
    <row r="47" spans="1:6" ht="21.95" customHeight="1" x14ac:dyDescent="0.2">
      <c r="A47" s="252" t="s">
        <v>52</v>
      </c>
      <c r="B47" s="265" t="s">
        <v>53</v>
      </c>
      <c r="C47" s="256">
        <v>5402075</v>
      </c>
      <c r="D47" s="276">
        <v>5411075</v>
      </c>
      <c r="E47" s="269">
        <v>0</v>
      </c>
      <c r="F47" s="276">
        <v>5411075</v>
      </c>
    </row>
    <row r="48" spans="1:6" ht="21.95" customHeight="1" thickBot="1" x14ac:dyDescent="0.25">
      <c r="A48" s="458" t="s">
        <v>299</v>
      </c>
      <c r="B48" s="459" t="s">
        <v>300</v>
      </c>
      <c r="C48" s="460"/>
      <c r="D48" s="462">
        <v>0</v>
      </c>
      <c r="E48" s="461">
        <v>0</v>
      </c>
      <c r="F48" s="462">
        <v>0</v>
      </c>
    </row>
    <row r="49" spans="1:6" s="4" customFormat="1" ht="37.5" customHeight="1" thickBot="1" x14ac:dyDescent="0.3">
      <c r="A49" s="463" t="s">
        <v>123</v>
      </c>
      <c r="B49" s="464" t="s">
        <v>54</v>
      </c>
      <c r="C49" s="465">
        <f>C44+C45</f>
        <v>34353467</v>
      </c>
      <c r="D49" s="465">
        <f t="shared" ref="D49" si="8">D44+D45</f>
        <v>34452267</v>
      </c>
      <c r="E49" s="465">
        <f t="shared" ref="E49:F49" si="9">E44+E45</f>
        <v>1817090</v>
      </c>
      <c r="F49" s="465">
        <f t="shared" si="9"/>
        <v>36269357</v>
      </c>
    </row>
    <row r="50" spans="1:6" ht="15" x14ac:dyDescent="0.25">
      <c r="A50" s="1"/>
      <c r="B50" s="1"/>
      <c r="C50" s="1"/>
      <c r="D50" s="1"/>
      <c r="E50" s="1"/>
      <c r="F50" s="1"/>
    </row>
  </sheetData>
  <mergeCells count="4">
    <mergeCell ref="A1:F1"/>
    <mergeCell ref="A2:F2"/>
    <mergeCell ref="E3:F3"/>
    <mergeCell ref="E4:F4"/>
  </mergeCells>
  <phoneticPr fontId="47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workbookViewId="0">
      <selection activeCell="A3" sqref="A3:A4"/>
    </sheetView>
  </sheetViews>
  <sheetFormatPr defaultRowHeight="12.75" x14ac:dyDescent="0.2"/>
  <cols>
    <col min="1" max="1" width="7.140625" customWidth="1"/>
    <col min="2" max="2" width="45.42578125" customWidth="1"/>
    <col min="3" max="4" width="13.5703125" customWidth="1"/>
    <col min="5" max="5" width="12.42578125" customWidth="1"/>
    <col min="6" max="6" width="12.85546875" customWidth="1"/>
  </cols>
  <sheetData>
    <row r="1" spans="1:6" ht="30" customHeight="1" x14ac:dyDescent="0.3">
      <c r="A1" s="706" t="s">
        <v>485</v>
      </c>
      <c r="B1" s="706"/>
      <c r="C1" s="706"/>
      <c r="D1" s="706"/>
      <c r="E1" s="706"/>
      <c r="F1" s="706"/>
    </row>
    <row r="2" spans="1:6" ht="18" customHeight="1" x14ac:dyDescent="0.2">
      <c r="A2" s="707" t="s">
        <v>493</v>
      </c>
      <c r="B2" s="707"/>
      <c r="C2" s="707"/>
      <c r="D2" s="707"/>
      <c r="E2" s="707"/>
      <c r="F2" s="707"/>
    </row>
    <row r="3" spans="1:6" ht="19.5" customHeight="1" x14ac:dyDescent="0.25">
      <c r="A3" s="678" t="s">
        <v>577</v>
      </c>
      <c r="B3" s="2"/>
      <c r="C3" s="192"/>
      <c r="D3" s="192"/>
      <c r="E3" s="708" t="s">
        <v>470</v>
      </c>
      <c r="F3" s="708"/>
    </row>
    <row r="4" spans="1:6" ht="16.5" thickBot="1" x14ac:dyDescent="0.3">
      <c r="A4" s="678" t="s">
        <v>578</v>
      </c>
      <c r="B4" s="3"/>
      <c r="C4" s="194"/>
      <c r="D4" s="194"/>
      <c r="E4" s="709" t="s">
        <v>473</v>
      </c>
      <c r="F4" s="709"/>
    </row>
    <row r="5" spans="1:6" ht="38.25" customHeight="1" thickBot="1" x14ac:dyDescent="0.25">
      <c r="A5" s="449" t="s">
        <v>0</v>
      </c>
      <c r="B5" s="450" t="s">
        <v>1</v>
      </c>
      <c r="C5" s="451" t="s">
        <v>533</v>
      </c>
      <c r="D5" s="453" t="s">
        <v>555</v>
      </c>
      <c r="E5" s="452" t="s">
        <v>560</v>
      </c>
      <c r="F5" s="453" t="s">
        <v>561</v>
      </c>
    </row>
    <row r="6" spans="1:6" ht="12.75" customHeight="1" thickBot="1" x14ac:dyDescent="0.25">
      <c r="A6" s="454" t="s">
        <v>99</v>
      </c>
      <c r="B6" s="455" t="s">
        <v>100</v>
      </c>
      <c r="C6" s="456" t="s">
        <v>101</v>
      </c>
      <c r="D6" s="455" t="s">
        <v>102</v>
      </c>
      <c r="E6" s="457" t="s">
        <v>103</v>
      </c>
      <c r="F6" s="455" t="s">
        <v>416</v>
      </c>
    </row>
    <row r="7" spans="1:6" s="6" customFormat="1" ht="21.95" customHeight="1" x14ac:dyDescent="0.25">
      <c r="A7" s="251" t="s">
        <v>55</v>
      </c>
      <c r="B7" s="264" t="s">
        <v>56</v>
      </c>
      <c r="C7" s="255">
        <f>C8+C16</f>
        <v>14265000</v>
      </c>
      <c r="D7" s="255">
        <f t="shared" ref="D7" si="0">D8+D16</f>
        <v>14274000</v>
      </c>
      <c r="E7" s="255">
        <f t="shared" ref="E7:F7" si="1">E8+E16</f>
        <v>1345361</v>
      </c>
      <c r="F7" s="255">
        <f t="shared" si="1"/>
        <v>15619361</v>
      </c>
    </row>
    <row r="8" spans="1:6" s="5" customFormat="1" ht="21.95" customHeight="1" x14ac:dyDescent="0.2">
      <c r="A8" s="252" t="s">
        <v>57</v>
      </c>
      <c r="B8" s="265" t="s">
        <v>58</v>
      </c>
      <c r="C8" s="256">
        <v>5451000</v>
      </c>
      <c r="D8" s="276">
        <v>5460000</v>
      </c>
      <c r="E8" s="269">
        <v>622000</v>
      </c>
      <c r="F8" s="276">
        <v>6382600</v>
      </c>
    </row>
    <row r="9" spans="1:6" s="5" customFormat="1" ht="22.5" hidden="1" customHeight="1" x14ac:dyDescent="0.2">
      <c r="A9" s="252" t="s">
        <v>130</v>
      </c>
      <c r="B9" s="265" t="s">
        <v>59</v>
      </c>
      <c r="C9" s="256"/>
      <c r="D9" s="276"/>
      <c r="E9" s="269"/>
      <c r="F9" s="276"/>
    </row>
    <row r="10" spans="1:6" s="5" customFormat="1" ht="22.5" hidden="1" customHeight="1" x14ac:dyDescent="0.2">
      <c r="A10" s="252" t="s">
        <v>189</v>
      </c>
      <c r="B10" s="265" t="s">
        <v>190</v>
      </c>
      <c r="C10" s="256"/>
      <c r="D10" s="276"/>
      <c r="E10" s="269"/>
      <c r="F10" s="276"/>
    </row>
    <row r="11" spans="1:6" s="5" customFormat="1" ht="22.5" hidden="1" customHeight="1" x14ac:dyDescent="0.2">
      <c r="A11" s="252" t="s">
        <v>286</v>
      </c>
      <c r="B11" s="265" t="s">
        <v>287</v>
      </c>
      <c r="C11" s="256"/>
      <c r="D11" s="276"/>
      <c r="E11" s="269"/>
      <c r="F11" s="276"/>
    </row>
    <row r="12" spans="1:6" s="5" customFormat="1" ht="21.95" hidden="1" customHeight="1" x14ac:dyDescent="0.2">
      <c r="A12" s="252" t="s">
        <v>131</v>
      </c>
      <c r="B12" s="265" t="s">
        <v>60</v>
      </c>
      <c r="C12" s="256"/>
      <c r="D12" s="276"/>
      <c r="E12" s="269"/>
      <c r="F12" s="276"/>
    </row>
    <row r="13" spans="1:6" s="5" customFormat="1" ht="21.95" hidden="1" customHeight="1" x14ac:dyDescent="0.2">
      <c r="A13" s="252" t="s">
        <v>132</v>
      </c>
      <c r="B13" s="265" t="s">
        <v>61</v>
      </c>
      <c r="C13" s="257"/>
      <c r="D13" s="277"/>
      <c r="E13" s="269"/>
      <c r="F13" s="277"/>
    </row>
    <row r="14" spans="1:6" s="5" customFormat="1" ht="21.95" hidden="1" customHeight="1" x14ac:dyDescent="0.2">
      <c r="A14" s="252" t="s">
        <v>133</v>
      </c>
      <c r="B14" s="265" t="s">
        <v>62</v>
      </c>
      <c r="C14" s="258"/>
      <c r="D14" s="266"/>
      <c r="E14" s="269"/>
      <c r="F14" s="266"/>
    </row>
    <row r="15" spans="1:6" s="5" customFormat="1" ht="21.95" hidden="1" customHeight="1" x14ac:dyDescent="0.2">
      <c r="A15" s="252" t="s">
        <v>134</v>
      </c>
      <c r="B15" s="265" t="s">
        <v>63</v>
      </c>
      <c r="C15" s="258"/>
      <c r="D15" s="266"/>
      <c r="E15" s="269"/>
      <c r="F15" s="266"/>
    </row>
    <row r="16" spans="1:6" s="5" customFormat="1" ht="21.95" customHeight="1" x14ac:dyDescent="0.2">
      <c r="A16" s="252" t="s">
        <v>64</v>
      </c>
      <c r="B16" s="265" t="s">
        <v>65</v>
      </c>
      <c r="C16" s="256">
        <v>8814000</v>
      </c>
      <c r="D16" s="276">
        <v>8814000</v>
      </c>
      <c r="E16" s="269">
        <v>723361</v>
      </c>
      <c r="F16" s="276">
        <v>9236761</v>
      </c>
    </row>
    <row r="17" spans="1:6" s="5" customFormat="1" ht="21.95" hidden="1" customHeight="1" x14ac:dyDescent="0.2">
      <c r="A17" s="252" t="s">
        <v>135</v>
      </c>
      <c r="B17" s="265" t="s">
        <v>66</v>
      </c>
      <c r="C17" s="256">
        <v>2800</v>
      </c>
      <c r="D17" s="276"/>
      <c r="E17" s="269"/>
      <c r="F17" s="276"/>
    </row>
    <row r="18" spans="1:6" s="5" customFormat="1" ht="28.5" hidden="1" customHeight="1" x14ac:dyDescent="0.2">
      <c r="A18" s="252" t="s">
        <v>136</v>
      </c>
      <c r="B18" s="265" t="s">
        <v>67</v>
      </c>
      <c r="C18" s="256">
        <v>2730</v>
      </c>
      <c r="D18" s="276"/>
      <c r="E18" s="269"/>
      <c r="F18" s="276"/>
    </row>
    <row r="19" spans="1:6" s="5" customFormat="1" ht="21.95" hidden="1" customHeight="1" x14ac:dyDescent="0.2">
      <c r="A19" s="252" t="s">
        <v>137</v>
      </c>
      <c r="B19" s="265" t="s">
        <v>68</v>
      </c>
      <c r="C19" s="256">
        <v>900</v>
      </c>
      <c r="D19" s="276"/>
      <c r="E19" s="269"/>
      <c r="F19" s="276"/>
    </row>
    <row r="20" spans="1:6" s="6" customFormat="1" ht="34.5" customHeight="1" x14ac:dyDescent="0.25">
      <c r="A20" s="253" t="s">
        <v>69</v>
      </c>
      <c r="B20" s="284" t="s">
        <v>156</v>
      </c>
      <c r="C20" s="259">
        <v>3231283</v>
      </c>
      <c r="D20" s="278">
        <v>3231283</v>
      </c>
      <c r="E20" s="270">
        <v>295414</v>
      </c>
      <c r="F20" s="278">
        <v>3526697</v>
      </c>
    </row>
    <row r="21" spans="1:6" s="6" customFormat="1" ht="21.95" customHeight="1" x14ac:dyDescent="0.25">
      <c r="A21" s="253" t="s">
        <v>70</v>
      </c>
      <c r="B21" s="267" t="s">
        <v>71</v>
      </c>
      <c r="C21" s="263">
        <f>C22+C25+C28+C34+C35</f>
        <v>11690141</v>
      </c>
      <c r="D21" s="263">
        <f t="shared" ref="D21" si="2">D22+D25+D28+D34+D35</f>
        <v>11690141</v>
      </c>
      <c r="E21" s="263">
        <f t="shared" ref="E21:F21" si="3">E22+E25+E28+E34+E35</f>
        <v>-430685</v>
      </c>
      <c r="F21" s="263">
        <f t="shared" si="3"/>
        <v>11259456</v>
      </c>
    </row>
    <row r="22" spans="1:6" s="5" customFormat="1" ht="21.95" customHeight="1" x14ac:dyDescent="0.2">
      <c r="A22" s="252" t="s">
        <v>72</v>
      </c>
      <c r="B22" s="265" t="s">
        <v>73</v>
      </c>
      <c r="C22" s="256">
        <v>2550000</v>
      </c>
      <c r="D22" s="276">
        <v>2550000</v>
      </c>
      <c r="E22" s="269">
        <v>-239000</v>
      </c>
      <c r="F22" s="276">
        <v>2311000</v>
      </c>
    </row>
    <row r="23" spans="1:6" s="5" customFormat="1" ht="21.95" hidden="1" customHeight="1" x14ac:dyDescent="0.2">
      <c r="A23" s="252" t="s">
        <v>142</v>
      </c>
      <c r="B23" s="265" t="s">
        <v>144</v>
      </c>
      <c r="C23" s="256"/>
      <c r="D23" s="276"/>
      <c r="E23" s="269"/>
      <c r="F23" s="276"/>
    </row>
    <row r="24" spans="1:6" s="5" customFormat="1" ht="21.95" hidden="1" customHeight="1" x14ac:dyDescent="0.2">
      <c r="A24" s="252" t="s">
        <v>143</v>
      </c>
      <c r="B24" s="265" t="s">
        <v>145</v>
      </c>
      <c r="C24" s="256"/>
      <c r="D24" s="276"/>
      <c r="E24" s="269"/>
      <c r="F24" s="276"/>
    </row>
    <row r="25" spans="1:6" s="5" customFormat="1" ht="21.95" customHeight="1" x14ac:dyDescent="0.2">
      <c r="A25" s="252" t="s">
        <v>74</v>
      </c>
      <c r="B25" s="265" t="s">
        <v>75</v>
      </c>
      <c r="C25" s="256">
        <v>900000</v>
      </c>
      <c r="D25" s="276">
        <v>900000</v>
      </c>
      <c r="E25" s="269">
        <v>0</v>
      </c>
      <c r="F25" s="276">
        <v>900000</v>
      </c>
    </row>
    <row r="26" spans="1:6" s="5" customFormat="1" ht="21.95" hidden="1" customHeight="1" x14ac:dyDescent="0.2">
      <c r="A26" s="252" t="s">
        <v>138</v>
      </c>
      <c r="B26" s="265" t="s">
        <v>140</v>
      </c>
      <c r="C26" s="283"/>
      <c r="D26" s="280"/>
      <c r="E26" s="272"/>
      <c r="F26" s="280"/>
    </row>
    <row r="27" spans="1:6" s="5" customFormat="1" ht="21.95" hidden="1" customHeight="1" x14ac:dyDescent="0.2">
      <c r="A27" s="252" t="s">
        <v>139</v>
      </c>
      <c r="B27" s="265" t="s">
        <v>141</v>
      </c>
      <c r="C27" s="256"/>
      <c r="D27" s="276"/>
      <c r="E27" s="269"/>
      <c r="F27" s="276"/>
    </row>
    <row r="28" spans="1:6" s="5" customFormat="1" ht="21.95" customHeight="1" x14ac:dyDescent="0.2">
      <c r="A28" s="252" t="s">
        <v>76</v>
      </c>
      <c r="B28" s="265" t="s">
        <v>77</v>
      </c>
      <c r="C28" s="256">
        <v>4980000</v>
      </c>
      <c r="D28" s="276">
        <v>4980000</v>
      </c>
      <c r="E28" s="269">
        <v>-62685</v>
      </c>
      <c r="F28" s="276">
        <v>4917315</v>
      </c>
    </row>
    <row r="29" spans="1:6" s="5" customFormat="1" ht="21.95" hidden="1" customHeight="1" x14ac:dyDescent="0.2">
      <c r="A29" s="252" t="s">
        <v>146</v>
      </c>
      <c r="B29" s="266" t="s">
        <v>78</v>
      </c>
      <c r="C29" s="256"/>
      <c r="D29" s="276"/>
      <c r="E29" s="269"/>
      <c r="F29" s="276"/>
    </row>
    <row r="30" spans="1:6" s="5" customFormat="1" ht="21.95" hidden="1" customHeight="1" x14ac:dyDescent="0.2">
      <c r="A30" s="252" t="s">
        <v>147</v>
      </c>
      <c r="B30" s="266" t="s">
        <v>148</v>
      </c>
      <c r="C30" s="256"/>
      <c r="D30" s="276"/>
      <c r="E30" s="269"/>
      <c r="F30" s="276"/>
    </row>
    <row r="31" spans="1:6" s="5" customFormat="1" ht="21.95" hidden="1" customHeight="1" x14ac:dyDescent="0.2">
      <c r="A31" s="252" t="s">
        <v>149</v>
      </c>
      <c r="B31" s="265" t="s">
        <v>150</v>
      </c>
      <c r="C31" s="256"/>
      <c r="D31" s="276"/>
      <c r="E31" s="269"/>
      <c r="F31" s="276"/>
    </row>
    <row r="32" spans="1:6" s="5" customFormat="1" ht="21.95" hidden="1" customHeight="1" x14ac:dyDescent="0.2">
      <c r="A32" s="252" t="s">
        <v>151</v>
      </c>
      <c r="B32" s="265" t="s">
        <v>153</v>
      </c>
      <c r="C32" s="256"/>
      <c r="D32" s="276"/>
      <c r="E32" s="269"/>
      <c r="F32" s="276"/>
    </row>
    <row r="33" spans="1:6" s="5" customFormat="1" ht="21.95" hidden="1" customHeight="1" x14ac:dyDescent="0.2">
      <c r="A33" s="252" t="s">
        <v>152</v>
      </c>
      <c r="B33" s="265" t="s">
        <v>79</v>
      </c>
      <c r="C33" s="256"/>
      <c r="D33" s="276"/>
      <c r="E33" s="269"/>
      <c r="F33" s="276"/>
    </row>
    <row r="34" spans="1:6" s="5" customFormat="1" ht="21.95" customHeight="1" x14ac:dyDescent="0.2">
      <c r="A34" s="254" t="s">
        <v>80</v>
      </c>
      <c r="B34" s="268" t="s">
        <v>81</v>
      </c>
      <c r="C34" s="260">
        <v>520000</v>
      </c>
      <c r="D34" s="279">
        <v>520000</v>
      </c>
      <c r="E34" s="271">
        <v>0</v>
      </c>
      <c r="F34" s="279">
        <v>520000</v>
      </c>
    </row>
    <row r="35" spans="1:6" s="5" customFormat="1" ht="21.95" customHeight="1" x14ac:dyDescent="0.2">
      <c r="A35" s="252" t="s">
        <v>82</v>
      </c>
      <c r="B35" s="265" t="s">
        <v>83</v>
      </c>
      <c r="C35" s="256">
        <v>2740141</v>
      </c>
      <c r="D35" s="276">
        <v>2740141</v>
      </c>
      <c r="E35" s="269">
        <v>-129000</v>
      </c>
      <c r="F35" s="276">
        <v>2611141</v>
      </c>
    </row>
    <row r="36" spans="1:6" s="5" customFormat="1" ht="21.95" hidden="1" customHeight="1" x14ac:dyDescent="0.2">
      <c r="A36" s="252" t="s">
        <v>154</v>
      </c>
      <c r="B36" s="265" t="s">
        <v>84</v>
      </c>
      <c r="C36" s="261">
        <v>12112</v>
      </c>
      <c r="D36" s="265"/>
      <c r="E36" s="273"/>
      <c r="F36" s="265"/>
    </row>
    <row r="37" spans="1:6" s="5" customFormat="1" ht="21.95" hidden="1" customHeight="1" x14ac:dyDescent="0.2">
      <c r="A37" s="252" t="s">
        <v>288</v>
      </c>
      <c r="B37" s="265" t="s">
        <v>289</v>
      </c>
      <c r="C37" s="261">
        <v>0</v>
      </c>
      <c r="D37" s="265"/>
      <c r="E37" s="273"/>
      <c r="F37" s="265"/>
    </row>
    <row r="38" spans="1:6" s="5" customFormat="1" ht="21.95" hidden="1" customHeight="1" x14ac:dyDescent="0.2">
      <c r="A38" s="252" t="s">
        <v>290</v>
      </c>
      <c r="B38" s="265" t="s">
        <v>291</v>
      </c>
      <c r="C38" s="261">
        <v>0</v>
      </c>
      <c r="D38" s="265"/>
      <c r="E38" s="273"/>
      <c r="F38" s="265"/>
    </row>
    <row r="39" spans="1:6" s="5" customFormat="1" ht="21.95" hidden="1" customHeight="1" x14ac:dyDescent="0.2">
      <c r="A39" s="252" t="s">
        <v>155</v>
      </c>
      <c r="B39" s="265" t="s">
        <v>85</v>
      </c>
      <c r="C39" s="261">
        <v>1050</v>
      </c>
      <c r="D39" s="265"/>
      <c r="E39" s="273"/>
      <c r="F39" s="265"/>
    </row>
    <row r="40" spans="1:6" s="6" customFormat="1" ht="21" customHeight="1" x14ac:dyDescent="0.25">
      <c r="A40" s="253" t="s">
        <v>86</v>
      </c>
      <c r="B40" s="267" t="s">
        <v>87</v>
      </c>
      <c r="C40" s="259">
        <v>900000</v>
      </c>
      <c r="D40" s="278">
        <v>900000</v>
      </c>
      <c r="E40" s="270">
        <v>0</v>
      </c>
      <c r="F40" s="278">
        <v>900000</v>
      </c>
    </row>
    <row r="41" spans="1:6" s="6" customFormat="1" ht="21.95" hidden="1" customHeight="1" x14ac:dyDescent="0.25">
      <c r="A41" s="252" t="s">
        <v>157</v>
      </c>
      <c r="B41" s="265" t="s">
        <v>115</v>
      </c>
      <c r="C41" s="256">
        <v>100</v>
      </c>
      <c r="D41" s="276"/>
      <c r="E41" s="269"/>
      <c r="F41" s="276"/>
    </row>
    <row r="42" spans="1:6" s="6" customFormat="1" ht="32.25" hidden="1" customHeight="1" x14ac:dyDescent="0.25">
      <c r="A42" s="252" t="s">
        <v>160</v>
      </c>
      <c r="B42" s="265" t="s">
        <v>161</v>
      </c>
      <c r="C42" s="261">
        <v>1800</v>
      </c>
      <c r="D42" s="265"/>
      <c r="E42" s="273"/>
      <c r="F42" s="265"/>
    </row>
    <row r="43" spans="1:6" s="6" customFormat="1" ht="20.25" hidden="1" customHeight="1" x14ac:dyDescent="0.25">
      <c r="A43" s="252" t="s">
        <v>162</v>
      </c>
      <c r="B43" s="265" t="s">
        <v>116</v>
      </c>
      <c r="C43" s="261">
        <v>1600</v>
      </c>
      <c r="D43" s="265"/>
      <c r="E43" s="273"/>
      <c r="F43" s="265"/>
    </row>
    <row r="44" spans="1:6" s="6" customFormat="1" ht="24" hidden="1" customHeight="1" x14ac:dyDescent="0.25">
      <c r="A44" s="252" t="s">
        <v>163</v>
      </c>
      <c r="B44" s="265" t="s">
        <v>117</v>
      </c>
      <c r="C44" s="261">
        <v>3700</v>
      </c>
      <c r="D44" s="265"/>
      <c r="E44" s="273"/>
      <c r="F44" s="265"/>
    </row>
    <row r="45" spans="1:6" s="6" customFormat="1" ht="21.95" customHeight="1" x14ac:dyDescent="0.25">
      <c r="A45" s="253" t="s">
        <v>88</v>
      </c>
      <c r="B45" s="267" t="s">
        <v>118</v>
      </c>
      <c r="C45" s="263">
        <f>SUM(C46:C50)</f>
        <v>1500000</v>
      </c>
      <c r="D45" s="263">
        <f t="shared" ref="D45" si="4">SUM(D46:D50)</f>
        <v>1589800</v>
      </c>
      <c r="E45" s="263">
        <f t="shared" ref="E45:F45" si="5">SUM(E46:E50)</f>
        <v>607000</v>
      </c>
      <c r="F45" s="263">
        <f t="shared" si="5"/>
        <v>2196800</v>
      </c>
    </row>
    <row r="46" spans="1:6" s="6" customFormat="1" ht="21.95" customHeight="1" x14ac:dyDescent="0.25">
      <c r="A46" s="252" t="s">
        <v>164</v>
      </c>
      <c r="B46" s="265" t="s">
        <v>165</v>
      </c>
      <c r="C46" s="256">
        <v>0</v>
      </c>
      <c r="D46" s="276">
        <v>89800</v>
      </c>
      <c r="E46" s="269">
        <v>441575</v>
      </c>
      <c r="F46" s="276">
        <v>531375</v>
      </c>
    </row>
    <row r="47" spans="1:6" s="6" customFormat="1" ht="21.95" customHeight="1" x14ac:dyDescent="0.25">
      <c r="A47" s="252" t="s">
        <v>166</v>
      </c>
      <c r="B47" s="265" t="s">
        <v>191</v>
      </c>
      <c r="C47" s="256">
        <v>1400000</v>
      </c>
      <c r="D47" s="276">
        <v>1400000</v>
      </c>
      <c r="E47" s="269">
        <v>165425</v>
      </c>
      <c r="F47" s="276">
        <v>1565425</v>
      </c>
    </row>
    <row r="48" spans="1:6" s="6" customFormat="1" ht="30.75" customHeight="1" x14ac:dyDescent="0.25">
      <c r="A48" s="252" t="s">
        <v>167</v>
      </c>
      <c r="B48" s="265" t="s">
        <v>168</v>
      </c>
      <c r="C48" s="256">
        <v>0</v>
      </c>
      <c r="D48" s="276">
        <v>0</v>
      </c>
      <c r="E48" s="269">
        <v>0</v>
      </c>
      <c r="F48" s="276">
        <v>0</v>
      </c>
    </row>
    <row r="49" spans="1:6" s="6" customFormat="1" ht="21.95" customHeight="1" x14ac:dyDescent="0.25">
      <c r="A49" s="252" t="s">
        <v>557</v>
      </c>
      <c r="B49" s="265" t="s">
        <v>169</v>
      </c>
      <c r="C49" s="256">
        <v>100000</v>
      </c>
      <c r="D49" s="276">
        <v>100000</v>
      </c>
      <c r="E49" s="269">
        <v>0</v>
      </c>
      <c r="F49" s="276">
        <v>100000</v>
      </c>
    </row>
    <row r="50" spans="1:6" s="6" customFormat="1" ht="21.95" customHeight="1" x14ac:dyDescent="0.25">
      <c r="A50" s="252" t="s">
        <v>282</v>
      </c>
      <c r="B50" s="265" t="s">
        <v>283</v>
      </c>
      <c r="C50" s="256">
        <v>0</v>
      </c>
      <c r="D50" s="276">
        <v>0</v>
      </c>
      <c r="E50" s="269">
        <v>0</v>
      </c>
      <c r="F50" s="276">
        <v>0</v>
      </c>
    </row>
    <row r="51" spans="1:6" s="6" customFormat="1" ht="21.95" customHeight="1" x14ac:dyDescent="0.25">
      <c r="A51" s="253" t="s">
        <v>89</v>
      </c>
      <c r="B51" s="267" t="s">
        <v>90</v>
      </c>
      <c r="C51" s="263">
        <v>1500252</v>
      </c>
      <c r="D51" s="282">
        <v>1500252</v>
      </c>
      <c r="E51" s="275">
        <v>0</v>
      </c>
      <c r="F51" s="282">
        <v>1500252</v>
      </c>
    </row>
    <row r="52" spans="1:6" s="6" customFormat="1" ht="21.95" hidden="1" customHeight="1" x14ac:dyDescent="0.25">
      <c r="A52" s="252" t="s">
        <v>284</v>
      </c>
      <c r="B52" s="265" t="s">
        <v>285</v>
      </c>
      <c r="C52" s="256"/>
      <c r="D52" s="276"/>
      <c r="E52" s="269"/>
      <c r="F52" s="276"/>
    </row>
    <row r="53" spans="1:6" s="6" customFormat="1" ht="21.95" hidden="1" customHeight="1" x14ac:dyDescent="0.25">
      <c r="A53" s="252" t="s">
        <v>170</v>
      </c>
      <c r="B53" s="265" t="s">
        <v>173</v>
      </c>
      <c r="C53" s="256"/>
      <c r="D53" s="276"/>
      <c r="E53" s="269"/>
      <c r="F53" s="276"/>
    </row>
    <row r="54" spans="1:6" s="5" customFormat="1" ht="21.95" hidden="1" customHeight="1" x14ac:dyDescent="0.2">
      <c r="A54" s="252" t="s">
        <v>171</v>
      </c>
      <c r="B54" s="265" t="s">
        <v>174</v>
      </c>
      <c r="C54" s="260"/>
      <c r="D54" s="279"/>
      <c r="E54" s="271"/>
      <c r="F54" s="279"/>
    </row>
    <row r="55" spans="1:6" s="6" customFormat="1" ht="21.95" hidden="1" customHeight="1" x14ac:dyDescent="0.25">
      <c r="A55" s="252" t="s">
        <v>172</v>
      </c>
      <c r="B55" s="265" t="s">
        <v>175</v>
      </c>
      <c r="C55" s="256"/>
      <c r="D55" s="276"/>
      <c r="E55" s="269"/>
      <c r="F55" s="276"/>
    </row>
    <row r="56" spans="1:6" s="6" customFormat="1" ht="21.95" customHeight="1" x14ac:dyDescent="0.25">
      <c r="A56" s="253" t="s">
        <v>91</v>
      </c>
      <c r="B56" s="267" t="s">
        <v>92</v>
      </c>
      <c r="C56" s="263">
        <v>635000</v>
      </c>
      <c r="D56" s="282">
        <v>635000</v>
      </c>
      <c r="E56" s="275">
        <v>0</v>
      </c>
      <c r="F56" s="282">
        <v>635000</v>
      </c>
    </row>
    <row r="57" spans="1:6" s="6" customFormat="1" ht="21.95" hidden="1" customHeight="1" x14ac:dyDescent="0.25">
      <c r="A57" s="252" t="s">
        <v>176</v>
      </c>
      <c r="B57" s="265" t="s">
        <v>178</v>
      </c>
      <c r="C57" s="256"/>
      <c r="D57" s="276"/>
      <c r="E57" s="269"/>
      <c r="F57" s="276"/>
    </row>
    <row r="58" spans="1:6" s="6" customFormat="1" ht="21.95" hidden="1" customHeight="1" x14ac:dyDescent="0.25">
      <c r="A58" s="252" t="s">
        <v>292</v>
      </c>
      <c r="B58" s="265" t="s">
        <v>293</v>
      </c>
      <c r="C58" s="256"/>
      <c r="D58" s="276"/>
      <c r="E58" s="269"/>
      <c r="F58" s="276"/>
    </row>
    <row r="59" spans="1:6" s="6" customFormat="1" ht="21.95" hidden="1" customHeight="1" x14ac:dyDescent="0.25">
      <c r="A59" s="252" t="s">
        <v>177</v>
      </c>
      <c r="B59" s="265" t="s">
        <v>179</v>
      </c>
      <c r="C59" s="256"/>
      <c r="D59" s="276"/>
      <c r="E59" s="269"/>
      <c r="F59" s="276"/>
    </row>
    <row r="60" spans="1:6" s="6" customFormat="1" ht="21.95" customHeight="1" thickBot="1" x14ac:dyDescent="0.3">
      <c r="A60" s="478" t="s">
        <v>93</v>
      </c>
      <c r="B60" s="479" t="s">
        <v>181</v>
      </c>
      <c r="C60" s="480">
        <v>0</v>
      </c>
      <c r="D60" s="482">
        <v>0</v>
      </c>
      <c r="E60" s="481">
        <v>0</v>
      </c>
      <c r="F60" s="482">
        <v>0</v>
      </c>
    </row>
    <row r="61" spans="1:6" s="7" customFormat="1" ht="36" customHeight="1" thickBot="1" x14ac:dyDescent="0.3">
      <c r="A61" s="466" t="s">
        <v>183</v>
      </c>
      <c r="B61" s="467" t="s">
        <v>94</v>
      </c>
      <c r="C61" s="468">
        <f>C7+C20+C21+C40+C45+C51+C56+C60</f>
        <v>33721676</v>
      </c>
      <c r="D61" s="468">
        <f t="shared" ref="D61" si="6">D7+D20+D21+D40+D45+D51+D56+D60</f>
        <v>33820476</v>
      </c>
      <c r="E61" s="468">
        <f t="shared" ref="E61:F61" si="7">E7+E20+E21+E40+E45+E51+E56+E60</f>
        <v>1817090</v>
      </c>
      <c r="F61" s="468">
        <f t="shared" si="7"/>
        <v>35637566</v>
      </c>
    </row>
    <row r="62" spans="1:6" s="5" customFormat="1" ht="21.95" customHeight="1" thickBot="1" x14ac:dyDescent="0.3">
      <c r="A62" s="466" t="s">
        <v>95</v>
      </c>
      <c r="B62" s="467" t="s">
        <v>96</v>
      </c>
      <c r="C62" s="465">
        <f>SUM(C63:C65)</f>
        <v>631791</v>
      </c>
      <c r="D62" s="465">
        <f t="shared" ref="D62" si="8">SUM(D63:D65)</f>
        <v>631791</v>
      </c>
      <c r="E62" s="465">
        <f t="shared" ref="E62:F62" si="9">SUM(E63:E65)</f>
        <v>0</v>
      </c>
      <c r="F62" s="465">
        <f t="shared" si="9"/>
        <v>631791</v>
      </c>
    </row>
    <row r="63" spans="1:6" s="5" customFormat="1" ht="27.75" customHeight="1" x14ac:dyDescent="0.25">
      <c r="A63" s="254" t="s">
        <v>496</v>
      </c>
      <c r="B63" s="483" t="s">
        <v>480</v>
      </c>
      <c r="C63" s="260">
        <v>0</v>
      </c>
      <c r="D63" s="526">
        <v>0</v>
      </c>
      <c r="E63" s="271">
        <v>0</v>
      </c>
      <c r="F63" s="526">
        <v>0</v>
      </c>
    </row>
    <row r="64" spans="1:6" s="5" customFormat="1" ht="21.95" customHeight="1" x14ac:dyDescent="0.2">
      <c r="A64" s="252" t="s">
        <v>192</v>
      </c>
      <c r="B64" s="265" t="s">
        <v>193</v>
      </c>
      <c r="C64" s="256">
        <v>631791</v>
      </c>
      <c r="D64" s="276">
        <v>631791</v>
      </c>
      <c r="E64" s="269">
        <v>0</v>
      </c>
      <c r="F64" s="276">
        <v>631791</v>
      </c>
    </row>
    <row r="65" spans="1:6" s="7" customFormat="1" ht="21.75" customHeight="1" thickBot="1" x14ac:dyDescent="0.3">
      <c r="A65" s="458" t="s">
        <v>180</v>
      </c>
      <c r="B65" s="459" t="s">
        <v>97</v>
      </c>
      <c r="C65" s="460">
        <v>0</v>
      </c>
      <c r="D65" s="462">
        <v>0</v>
      </c>
      <c r="E65" s="461">
        <v>0</v>
      </c>
      <c r="F65" s="462">
        <v>0</v>
      </c>
    </row>
    <row r="66" spans="1:6" ht="30" thickBot="1" x14ac:dyDescent="0.3">
      <c r="A66" s="466" t="s">
        <v>185</v>
      </c>
      <c r="B66" s="467" t="s">
        <v>98</v>
      </c>
      <c r="C66" s="468">
        <f>C61+C62</f>
        <v>34353467</v>
      </c>
      <c r="D66" s="596">
        <f t="shared" ref="D66" si="10">D61+D62</f>
        <v>34452267</v>
      </c>
      <c r="E66" s="596">
        <f t="shared" ref="E66:F66" si="11">E61+E62</f>
        <v>1817090</v>
      </c>
      <c r="F66" s="596">
        <f t="shared" si="11"/>
        <v>36269357</v>
      </c>
    </row>
    <row r="67" spans="1:6" ht="15" x14ac:dyDescent="0.25">
      <c r="A67" s="710" t="s">
        <v>530</v>
      </c>
      <c r="B67" s="711"/>
      <c r="C67" s="604">
        <v>8</v>
      </c>
      <c r="D67" s="597">
        <v>8</v>
      </c>
      <c r="E67" s="600">
        <v>0</v>
      </c>
      <c r="F67" s="597">
        <v>8</v>
      </c>
    </row>
    <row r="68" spans="1:6" ht="15" x14ac:dyDescent="0.25">
      <c r="A68" s="245"/>
      <c r="B68" s="603" t="s">
        <v>532</v>
      </c>
      <c r="C68" s="605">
        <v>2</v>
      </c>
      <c r="D68" s="598">
        <v>2</v>
      </c>
      <c r="E68" s="601">
        <v>0</v>
      </c>
      <c r="F68" s="598">
        <v>2</v>
      </c>
    </row>
    <row r="69" spans="1:6" ht="15.75" thickBot="1" x14ac:dyDescent="0.3">
      <c r="A69" s="712" t="s">
        <v>531</v>
      </c>
      <c r="B69" s="713"/>
      <c r="C69" s="606">
        <v>1</v>
      </c>
      <c r="D69" s="599">
        <v>1</v>
      </c>
      <c r="E69" s="602">
        <v>0</v>
      </c>
      <c r="F69" s="599">
        <v>1</v>
      </c>
    </row>
  </sheetData>
  <mergeCells count="6">
    <mergeCell ref="A67:B67"/>
    <mergeCell ref="A69:B69"/>
    <mergeCell ref="A1:F1"/>
    <mergeCell ref="A2:F2"/>
    <mergeCell ref="E3:F3"/>
    <mergeCell ref="E4:F4"/>
  </mergeCells>
  <phoneticPr fontId="47" type="noConversion"/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J47"/>
  <sheetViews>
    <sheetView view="pageBreakPreview" zoomScaleSheetLayoutView="100" workbookViewId="0">
      <selection activeCell="A2" sqref="A2:A3"/>
    </sheetView>
  </sheetViews>
  <sheetFormatPr defaultRowHeight="15" x14ac:dyDescent="0.25"/>
  <cols>
    <col min="1" max="1" width="87.85546875" style="99" customWidth="1"/>
    <col min="2" max="2" width="9.28515625" style="99" bestFit="1" customWidth="1"/>
    <col min="3" max="3" width="11.85546875" style="99" customWidth="1"/>
    <col min="4" max="4" width="13.28515625" style="99" customWidth="1"/>
    <col min="5" max="5" width="10.7109375" style="99" customWidth="1"/>
    <col min="6" max="6" width="11.7109375" style="99" customWidth="1"/>
    <col min="7" max="7" width="13" style="99" customWidth="1"/>
    <col min="8" max="8" width="10.7109375" style="99" customWidth="1"/>
    <col min="9" max="9" width="11.7109375" style="99" customWidth="1"/>
    <col min="10" max="10" width="13" style="99" customWidth="1"/>
    <col min="11" max="16384" width="9.140625" style="80"/>
  </cols>
  <sheetData>
    <row r="1" spans="1:10" ht="23.25" customHeight="1" x14ac:dyDescent="0.25">
      <c r="A1" s="714" t="s">
        <v>535</v>
      </c>
      <c r="B1" s="714"/>
      <c r="C1" s="714"/>
      <c r="D1" s="714"/>
      <c r="E1" s="714"/>
      <c r="F1" s="714"/>
      <c r="G1" s="714"/>
      <c r="H1" s="80"/>
      <c r="I1" s="80"/>
      <c r="J1" s="80"/>
    </row>
    <row r="2" spans="1:10" ht="12.75" customHeight="1" x14ac:dyDescent="0.25">
      <c r="A2" s="678" t="s">
        <v>579</v>
      </c>
      <c r="B2" s="168"/>
      <c r="C2" s="168"/>
      <c r="D2" s="196"/>
      <c r="E2" s="168"/>
      <c r="F2" s="168"/>
      <c r="G2" s="165"/>
      <c r="H2" s="661"/>
      <c r="I2" s="661"/>
      <c r="J2" s="165" t="s">
        <v>487</v>
      </c>
    </row>
    <row r="3" spans="1:10" ht="16.5" thickBot="1" x14ac:dyDescent="0.3">
      <c r="A3" s="678" t="s">
        <v>580</v>
      </c>
      <c r="D3" s="197"/>
      <c r="F3" s="715"/>
      <c r="G3" s="715"/>
      <c r="I3" s="715" t="s">
        <v>473</v>
      </c>
      <c r="J3" s="715"/>
    </row>
    <row r="4" spans="1:10" ht="14.25" x14ac:dyDescent="0.2">
      <c r="A4" s="718" t="s">
        <v>349</v>
      </c>
      <c r="B4" s="720" t="s">
        <v>568</v>
      </c>
      <c r="C4" s="716"/>
      <c r="D4" s="717"/>
      <c r="E4" s="716" t="s">
        <v>569</v>
      </c>
      <c r="F4" s="716"/>
      <c r="G4" s="717"/>
      <c r="H4" s="716" t="s">
        <v>570</v>
      </c>
      <c r="I4" s="716"/>
      <c r="J4" s="717"/>
    </row>
    <row r="5" spans="1:10" s="81" customFormat="1" ht="28.5" x14ac:dyDescent="0.2">
      <c r="A5" s="719"/>
      <c r="B5" s="294" t="s">
        <v>350</v>
      </c>
      <c r="C5" s="83" t="s">
        <v>351</v>
      </c>
      <c r="D5" s="211" t="s">
        <v>388</v>
      </c>
      <c r="E5" s="198" t="s">
        <v>350</v>
      </c>
      <c r="F5" s="83" t="s">
        <v>351</v>
      </c>
      <c r="G5" s="211" t="s">
        <v>388</v>
      </c>
      <c r="H5" s="198" t="s">
        <v>350</v>
      </c>
      <c r="I5" s="83" t="s">
        <v>351</v>
      </c>
      <c r="J5" s="211" t="s">
        <v>388</v>
      </c>
    </row>
    <row r="6" spans="1:10" ht="14.25" x14ac:dyDescent="0.2">
      <c r="A6" s="660"/>
      <c r="B6" s="295"/>
      <c r="C6" s="85" t="s">
        <v>352</v>
      </c>
      <c r="D6" s="212" t="s">
        <v>476</v>
      </c>
      <c r="E6" s="84"/>
      <c r="F6" s="85" t="s">
        <v>352</v>
      </c>
      <c r="G6" s="212" t="s">
        <v>476</v>
      </c>
      <c r="H6" s="84"/>
      <c r="I6" s="85" t="s">
        <v>352</v>
      </c>
      <c r="J6" s="212" t="s">
        <v>476</v>
      </c>
    </row>
    <row r="7" spans="1:10" ht="14.25" x14ac:dyDescent="0.2">
      <c r="A7" s="287" t="s">
        <v>375</v>
      </c>
      <c r="B7" s="296"/>
      <c r="C7" s="86"/>
      <c r="D7" s="213"/>
      <c r="E7" s="199"/>
      <c r="F7" s="86"/>
      <c r="G7" s="213"/>
      <c r="H7" s="199"/>
      <c r="I7" s="86"/>
      <c r="J7" s="213"/>
    </row>
    <row r="8" spans="1:10" ht="14.25" x14ac:dyDescent="0.2">
      <c r="A8" s="288" t="s">
        <v>367</v>
      </c>
      <c r="B8" s="297">
        <v>0</v>
      </c>
      <c r="C8" s="87">
        <v>0</v>
      </c>
      <c r="D8" s="214">
        <f>B8*C8</f>
        <v>0</v>
      </c>
      <c r="E8" s="297"/>
      <c r="F8" s="87"/>
      <c r="G8" s="214">
        <f>E8*F8</f>
        <v>0</v>
      </c>
      <c r="H8" s="297">
        <v>0</v>
      </c>
      <c r="I8" s="87">
        <v>0</v>
      </c>
      <c r="J8" s="214">
        <f>H8*I8</f>
        <v>0</v>
      </c>
    </row>
    <row r="9" spans="1:10" ht="15.75" x14ac:dyDescent="0.25">
      <c r="A9" s="288" t="s">
        <v>372</v>
      </c>
      <c r="B9" s="297"/>
      <c r="C9" s="87"/>
      <c r="D9" s="285">
        <v>0</v>
      </c>
      <c r="E9" s="200"/>
      <c r="F9" s="87"/>
      <c r="G9" s="285">
        <v>0</v>
      </c>
      <c r="H9" s="200"/>
      <c r="I9" s="87"/>
      <c r="J9" s="285">
        <v>0</v>
      </c>
    </row>
    <row r="10" spans="1:10" ht="14.25" x14ac:dyDescent="0.2">
      <c r="A10" s="288" t="s">
        <v>353</v>
      </c>
      <c r="B10" s="298"/>
      <c r="C10" s="87"/>
      <c r="D10" s="214">
        <v>1976630</v>
      </c>
      <c r="E10" s="201"/>
      <c r="F10" s="87"/>
      <c r="G10" s="214">
        <v>0</v>
      </c>
      <c r="H10" s="201"/>
      <c r="I10" s="87"/>
      <c r="J10" s="214">
        <v>1976630</v>
      </c>
    </row>
    <row r="11" spans="1:10" ht="15.75" x14ac:dyDescent="0.25">
      <c r="A11" s="288" t="s">
        <v>373</v>
      </c>
      <c r="B11" s="298"/>
      <c r="C11" s="87"/>
      <c r="D11" s="285">
        <v>0</v>
      </c>
      <c r="E11" s="201"/>
      <c r="F11" s="87"/>
      <c r="G11" s="285">
        <v>0</v>
      </c>
      <c r="H11" s="201"/>
      <c r="I11" s="87"/>
      <c r="J11" s="285">
        <v>0</v>
      </c>
    </row>
    <row r="12" spans="1:10" x14ac:dyDescent="0.2">
      <c r="A12" s="289" t="s">
        <v>354</v>
      </c>
      <c r="B12" s="299"/>
      <c r="C12" s="88"/>
      <c r="D12" s="215">
        <v>943290</v>
      </c>
      <c r="E12" s="202"/>
      <c r="F12" s="88"/>
      <c r="G12" s="215">
        <v>0</v>
      </c>
      <c r="H12" s="202"/>
      <c r="I12" s="88"/>
      <c r="J12" s="215">
        <v>943290</v>
      </c>
    </row>
    <row r="13" spans="1:10" x14ac:dyDescent="0.2">
      <c r="A13" s="289" t="s">
        <v>368</v>
      </c>
      <c r="B13" s="299"/>
      <c r="C13" s="88"/>
      <c r="D13" s="215">
        <v>0</v>
      </c>
      <c r="E13" s="202"/>
      <c r="F13" s="88"/>
      <c r="G13" s="215">
        <v>0</v>
      </c>
      <c r="H13" s="202"/>
      <c r="I13" s="88"/>
      <c r="J13" s="215">
        <v>0</v>
      </c>
    </row>
    <row r="14" spans="1:10" x14ac:dyDescent="0.2">
      <c r="A14" s="289" t="s">
        <v>355</v>
      </c>
      <c r="B14" s="300"/>
      <c r="C14" s="89"/>
      <c r="D14" s="215">
        <v>640000</v>
      </c>
      <c r="E14" s="203"/>
      <c r="F14" s="89"/>
      <c r="G14" s="215">
        <v>0</v>
      </c>
      <c r="H14" s="203"/>
      <c r="I14" s="89"/>
      <c r="J14" s="215">
        <v>640000</v>
      </c>
    </row>
    <row r="15" spans="1:10" x14ac:dyDescent="0.2">
      <c r="A15" s="289" t="s">
        <v>369</v>
      </c>
      <c r="B15" s="300"/>
      <c r="C15" s="89"/>
      <c r="D15" s="215">
        <v>0</v>
      </c>
      <c r="E15" s="203"/>
      <c r="F15" s="89"/>
      <c r="G15" s="215">
        <v>0</v>
      </c>
      <c r="H15" s="203"/>
      <c r="I15" s="89"/>
      <c r="J15" s="215">
        <v>0</v>
      </c>
    </row>
    <row r="16" spans="1:10" x14ac:dyDescent="0.2">
      <c r="A16" s="289" t="s">
        <v>356</v>
      </c>
      <c r="B16" s="300"/>
      <c r="C16" s="89"/>
      <c r="D16" s="215">
        <v>184500</v>
      </c>
      <c r="E16" s="203"/>
      <c r="F16" s="89"/>
      <c r="G16" s="215">
        <v>0</v>
      </c>
      <c r="H16" s="203"/>
      <c r="I16" s="89"/>
      <c r="J16" s="215">
        <v>184500</v>
      </c>
    </row>
    <row r="17" spans="1:10" x14ac:dyDescent="0.2">
      <c r="A17" s="289" t="s">
        <v>370</v>
      </c>
      <c r="B17" s="300"/>
      <c r="C17" s="89"/>
      <c r="D17" s="215">
        <v>0</v>
      </c>
      <c r="E17" s="203"/>
      <c r="F17" s="89"/>
      <c r="G17" s="215">
        <v>0</v>
      </c>
      <c r="H17" s="203"/>
      <c r="I17" s="89"/>
      <c r="J17" s="215">
        <v>0</v>
      </c>
    </row>
    <row r="18" spans="1:10" x14ac:dyDescent="0.2">
      <c r="A18" s="289" t="s">
        <v>357</v>
      </c>
      <c r="B18" s="300"/>
      <c r="C18" s="89"/>
      <c r="D18" s="215">
        <v>208840</v>
      </c>
      <c r="E18" s="203"/>
      <c r="F18" s="89"/>
      <c r="G18" s="215">
        <v>0</v>
      </c>
      <c r="H18" s="203"/>
      <c r="I18" s="89"/>
      <c r="J18" s="215">
        <v>208840</v>
      </c>
    </row>
    <row r="19" spans="1:10" x14ac:dyDescent="0.2">
      <c r="A19" s="289" t="s">
        <v>371</v>
      </c>
      <c r="B19" s="300"/>
      <c r="C19" s="89"/>
      <c r="D19" s="215">
        <v>0</v>
      </c>
      <c r="E19" s="203"/>
      <c r="F19" s="89"/>
      <c r="G19" s="215">
        <v>0</v>
      </c>
      <c r="H19" s="203"/>
      <c r="I19" s="89"/>
      <c r="J19" s="215">
        <v>0</v>
      </c>
    </row>
    <row r="20" spans="1:10" ht="14.25" x14ac:dyDescent="0.2">
      <c r="A20" s="288" t="s">
        <v>358</v>
      </c>
      <c r="B20" s="301"/>
      <c r="C20" s="90"/>
      <c r="D20" s="216">
        <v>5000000</v>
      </c>
      <c r="E20" s="204"/>
      <c r="F20" s="90"/>
      <c r="G20" s="216">
        <v>0</v>
      </c>
      <c r="H20" s="204"/>
      <c r="I20" s="90"/>
      <c r="J20" s="216">
        <v>5000000</v>
      </c>
    </row>
    <row r="21" spans="1:10" ht="14.25" customHeight="1" x14ac:dyDescent="0.2">
      <c r="A21" s="288" t="s">
        <v>374</v>
      </c>
      <c r="B21" s="301"/>
      <c r="C21" s="90"/>
      <c r="D21" s="286">
        <v>4872864</v>
      </c>
      <c r="E21" s="204"/>
      <c r="F21" s="90"/>
      <c r="G21" s="286">
        <v>0</v>
      </c>
      <c r="H21" s="204"/>
      <c r="I21" s="90"/>
      <c r="J21" s="286">
        <v>4872864</v>
      </c>
    </row>
    <row r="22" spans="1:10" ht="14.25" customHeight="1" x14ac:dyDescent="0.2">
      <c r="A22" s="288" t="s">
        <v>482</v>
      </c>
      <c r="B22" s="301"/>
      <c r="C22" s="90"/>
      <c r="D22" s="286">
        <v>2550</v>
      </c>
      <c r="E22" s="204"/>
      <c r="F22" s="90"/>
      <c r="G22" s="286">
        <v>0</v>
      </c>
      <c r="H22" s="204"/>
      <c r="I22" s="90"/>
      <c r="J22" s="286">
        <v>2550</v>
      </c>
    </row>
    <row r="23" spans="1:10" ht="14.25" customHeight="1" x14ac:dyDescent="0.2">
      <c r="A23" s="288" t="s">
        <v>483</v>
      </c>
      <c r="B23" s="301"/>
      <c r="C23" s="90"/>
      <c r="D23" s="286">
        <v>0</v>
      </c>
      <c r="E23" s="204"/>
      <c r="F23" s="90"/>
      <c r="G23" s="286">
        <v>0</v>
      </c>
      <c r="H23" s="204"/>
      <c r="I23" s="90"/>
      <c r="J23" s="286">
        <v>0</v>
      </c>
    </row>
    <row r="24" spans="1:10" ht="14.25" customHeight="1" x14ac:dyDescent="0.2">
      <c r="A24" s="288" t="s">
        <v>359</v>
      </c>
      <c r="B24" s="301"/>
      <c r="C24" s="90"/>
      <c r="D24" s="216">
        <v>4657000</v>
      </c>
      <c r="E24" s="204"/>
      <c r="F24" s="90"/>
      <c r="G24" s="216">
        <v>0</v>
      </c>
      <c r="H24" s="204"/>
      <c r="I24" s="90"/>
      <c r="J24" s="216">
        <v>4657000</v>
      </c>
    </row>
    <row r="25" spans="1:10" ht="14.25" customHeight="1" x14ac:dyDescent="0.2">
      <c r="A25" s="288" t="s">
        <v>360</v>
      </c>
      <c r="B25" s="301"/>
      <c r="C25" s="90"/>
      <c r="D25" s="286">
        <v>0</v>
      </c>
      <c r="E25" s="204"/>
      <c r="F25" s="90"/>
      <c r="G25" s="286">
        <v>0</v>
      </c>
      <c r="H25" s="204"/>
      <c r="I25" s="90"/>
      <c r="J25" s="286">
        <v>0</v>
      </c>
    </row>
    <row r="26" spans="1:10" ht="14.25" customHeight="1" thickBot="1" x14ac:dyDescent="0.25">
      <c r="A26" s="534" t="s">
        <v>361</v>
      </c>
      <c r="B26" s="535"/>
      <c r="C26" s="536"/>
      <c r="D26" s="537">
        <v>127136</v>
      </c>
      <c r="E26" s="538"/>
      <c r="F26" s="536"/>
      <c r="G26" s="537">
        <v>0</v>
      </c>
      <c r="H26" s="538"/>
      <c r="I26" s="536"/>
      <c r="J26" s="537">
        <v>127136</v>
      </c>
    </row>
    <row r="27" spans="1:10" thickBot="1" x14ac:dyDescent="0.25">
      <c r="A27" s="543" t="s">
        <v>385</v>
      </c>
      <c r="B27" s="545"/>
      <c r="C27" s="547"/>
      <c r="D27" s="544">
        <f t="shared" ref="D27" si="0">D10+D21+D22+D24</f>
        <v>11509044</v>
      </c>
      <c r="E27" s="544">
        <f t="shared" ref="E27:G27" si="1">E10+E21+E22+E24</f>
        <v>0</v>
      </c>
      <c r="F27" s="544">
        <f t="shared" si="1"/>
        <v>0</v>
      </c>
      <c r="G27" s="544">
        <f t="shared" si="1"/>
        <v>0</v>
      </c>
      <c r="H27" s="544">
        <f t="shared" ref="H27:J27" si="2">H10+H21+H22+H24</f>
        <v>0</v>
      </c>
      <c r="I27" s="544">
        <f t="shared" si="2"/>
        <v>0</v>
      </c>
      <c r="J27" s="544">
        <f t="shared" si="2"/>
        <v>11509044</v>
      </c>
    </row>
    <row r="28" spans="1:10" ht="14.25" x14ac:dyDescent="0.2">
      <c r="A28" s="293" t="s">
        <v>362</v>
      </c>
      <c r="B28" s="539"/>
      <c r="C28" s="540"/>
      <c r="D28" s="541"/>
      <c r="E28" s="542"/>
      <c r="F28" s="540"/>
      <c r="G28" s="541"/>
      <c r="H28" s="542"/>
      <c r="I28" s="540"/>
      <c r="J28" s="541"/>
    </row>
    <row r="29" spans="1:10" x14ac:dyDescent="0.25">
      <c r="A29" s="289" t="s">
        <v>376</v>
      </c>
      <c r="B29" s="302"/>
      <c r="C29" s="91"/>
      <c r="D29" s="217"/>
      <c r="E29" s="205"/>
      <c r="F29" s="91"/>
      <c r="G29" s="217"/>
      <c r="H29" s="205"/>
      <c r="I29" s="91"/>
      <c r="J29" s="217"/>
    </row>
    <row r="30" spans="1:10" x14ac:dyDescent="0.25">
      <c r="A30" s="290" t="s">
        <v>377</v>
      </c>
      <c r="B30" s="300"/>
      <c r="C30" s="91"/>
      <c r="D30" s="217"/>
      <c r="E30" s="203"/>
      <c r="F30" s="91"/>
      <c r="G30" s="217"/>
      <c r="H30" s="203"/>
      <c r="I30" s="91"/>
      <c r="J30" s="217"/>
    </row>
    <row r="31" spans="1:10" x14ac:dyDescent="0.25">
      <c r="A31" s="289" t="s">
        <v>378</v>
      </c>
      <c r="B31" s="302"/>
      <c r="C31" s="91"/>
      <c r="D31" s="217"/>
      <c r="E31" s="205"/>
      <c r="F31" s="91"/>
      <c r="G31" s="217"/>
      <c r="H31" s="205"/>
      <c r="I31" s="91"/>
      <c r="J31" s="217"/>
    </row>
    <row r="32" spans="1:10" x14ac:dyDescent="0.25">
      <c r="A32" s="291" t="s">
        <v>363</v>
      </c>
      <c r="B32" s="303"/>
      <c r="C32" s="93"/>
      <c r="D32" s="218"/>
      <c r="E32" s="206"/>
      <c r="F32" s="92"/>
      <c r="G32" s="218"/>
      <c r="H32" s="206"/>
      <c r="I32" s="92"/>
      <c r="J32" s="218"/>
    </row>
    <row r="33" spans="1:10" x14ac:dyDescent="0.25">
      <c r="A33" s="292" t="s">
        <v>379</v>
      </c>
      <c r="B33" s="304"/>
      <c r="C33" s="100"/>
      <c r="D33" s="219"/>
      <c r="E33" s="207"/>
      <c r="F33" s="98"/>
      <c r="G33" s="219"/>
      <c r="H33" s="207"/>
      <c r="I33" s="98"/>
      <c r="J33" s="219"/>
    </row>
    <row r="34" spans="1:10" ht="15.75" thickBot="1" x14ac:dyDescent="0.3">
      <c r="A34" s="548" t="s">
        <v>380</v>
      </c>
      <c r="B34" s="549"/>
      <c r="C34" s="550"/>
      <c r="D34" s="551"/>
      <c r="E34" s="552"/>
      <c r="F34" s="553"/>
      <c r="G34" s="551"/>
      <c r="H34" s="552"/>
      <c r="I34" s="553"/>
      <c r="J34" s="551"/>
    </row>
    <row r="35" spans="1:10" thickBot="1" x14ac:dyDescent="0.25">
      <c r="A35" s="543" t="s">
        <v>384</v>
      </c>
      <c r="B35" s="545"/>
      <c r="C35" s="547"/>
      <c r="D35" s="546">
        <f>SUM(D29:D34)</f>
        <v>0</v>
      </c>
      <c r="E35" s="554"/>
      <c r="F35" s="547"/>
      <c r="G35" s="546">
        <f>SUM(G29:G34)</f>
        <v>0</v>
      </c>
      <c r="H35" s="554"/>
      <c r="I35" s="547"/>
      <c r="J35" s="546">
        <f>SUM(J29:J34)</f>
        <v>0</v>
      </c>
    </row>
    <row r="36" spans="1:10" ht="14.25" x14ac:dyDescent="0.2">
      <c r="A36" s="293" t="s">
        <v>364</v>
      </c>
      <c r="B36" s="305"/>
      <c r="C36" s="94"/>
      <c r="D36" s="220"/>
      <c r="E36" s="208"/>
      <c r="F36" s="94"/>
      <c r="G36" s="220"/>
      <c r="H36" s="208"/>
      <c r="I36" s="94"/>
      <c r="J36" s="220"/>
    </row>
    <row r="37" spans="1:10" x14ac:dyDescent="0.25">
      <c r="A37" s="289" t="s">
        <v>365</v>
      </c>
      <c r="B37" s="306"/>
      <c r="C37" s="95"/>
      <c r="D37" s="219">
        <v>475000</v>
      </c>
      <c r="E37" s="209"/>
      <c r="F37" s="95"/>
      <c r="G37" s="219">
        <v>0</v>
      </c>
      <c r="H37" s="209"/>
      <c r="I37" s="95"/>
      <c r="J37" s="219">
        <v>475000</v>
      </c>
    </row>
    <row r="38" spans="1:10" x14ac:dyDescent="0.2">
      <c r="A38" s="289" t="s">
        <v>381</v>
      </c>
      <c r="B38" s="307">
        <v>2</v>
      </c>
      <c r="C38" s="96">
        <v>55360</v>
      </c>
      <c r="D38" s="221">
        <f>B38*C38</f>
        <v>110720</v>
      </c>
      <c r="E38" s="307"/>
      <c r="F38" s="96"/>
      <c r="G38" s="221">
        <f>E38*F38</f>
        <v>0</v>
      </c>
      <c r="H38" s="307">
        <v>2</v>
      </c>
      <c r="I38" s="96">
        <v>55360</v>
      </c>
      <c r="J38" s="221">
        <f>H38*I38</f>
        <v>110720</v>
      </c>
    </row>
    <row r="39" spans="1:10" x14ac:dyDescent="0.2">
      <c r="A39" s="222" t="s">
        <v>481</v>
      </c>
      <c r="B39" s="308">
        <v>1</v>
      </c>
      <c r="C39" s="100">
        <v>2500000</v>
      </c>
      <c r="D39" s="221">
        <f>B39*C39</f>
        <v>2500000</v>
      </c>
      <c r="E39" s="308"/>
      <c r="F39" s="100"/>
      <c r="G39" s="221">
        <f>E39*F39</f>
        <v>0</v>
      </c>
      <c r="H39" s="308">
        <v>1</v>
      </c>
      <c r="I39" s="100">
        <v>2500000</v>
      </c>
      <c r="J39" s="221">
        <f>H39*I39</f>
        <v>2500000</v>
      </c>
    </row>
    <row r="40" spans="1:10" x14ac:dyDescent="0.25">
      <c r="A40" s="292" t="s">
        <v>382</v>
      </c>
      <c r="B40" s="309"/>
      <c r="C40" s="97"/>
      <c r="D40" s="221"/>
      <c r="E40" s="210"/>
      <c r="F40" s="97"/>
      <c r="G40" s="221"/>
      <c r="H40" s="210"/>
      <c r="I40" s="97"/>
      <c r="J40" s="221"/>
    </row>
    <row r="41" spans="1:10" ht="15.75" thickBot="1" x14ac:dyDescent="0.3">
      <c r="A41" s="548" t="s">
        <v>383</v>
      </c>
      <c r="B41" s="309"/>
      <c r="C41" s="97"/>
      <c r="D41" s="555"/>
      <c r="E41" s="210"/>
      <c r="F41" s="97"/>
      <c r="G41" s="555"/>
      <c r="H41" s="210"/>
      <c r="I41" s="97"/>
      <c r="J41" s="555"/>
    </row>
    <row r="42" spans="1:10" thickBot="1" x14ac:dyDescent="0.25">
      <c r="A42" s="543" t="s">
        <v>386</v>
      </c>
      <c r="B42" s="556"/>
      <c r="C42" s="558"/>
      <c r="D42" s="557">
        <f>SUM(D37:D41)</f>
        <v>3085720</v>
      </c>
      <c r="E42" s="559"/>
      <c r="F42" s="558"/>
      <c r="G42" s="557">
        <f>SUM(G37:G41)</f>
        <v>0</v>
      </c>
      <c r="H42" s="559"/>
      <c r="I42" s="558"/>
      <c r="J42" s="557">
        <f>SUM(J37:J41)</f>
        <v>3085720</v>
      </c>
    </row>
    <row r="43" spans="1:10" s="82" customFormat="1" thickBot="1" x14ac:dyDescent="0.25">
      <c r="A43" s="543" t="s">
        <v>387</v>
      </c>
      <c r="B43" s="545"/>
      <c r="C43" s="558"/>
      <c r="D43" s="557">
        <v>1200000</v>
      </c>
      <c r="E43" s="554"/>
      <c r="F43" s="558"/>
      <c r="G43" s="557"/>
      <c r="H43" s="554"/>
      <c r="I43" s="558"/>
      <c r="J43" s="557">
        <v>1200000</v>
      </c>
    </row>
    <row r="44" spans="1:10" ht="25.5" customHeight="1" thickBot="1" x14ac:dyDescent="0.3">
      <c r="A44" s="560" t="s">
        <v>366</v>
      </c>
      <c r="B44" s="561"/>
      <c r="C44" s="563"/>
      <c r="D44" s="562">
        <f>D27+D35+D42+D43</f>
        <v>15794764</v>
      </c>
      <c r="E44" s="564"/>
      <c r="F44" s="563"/>
      <c r="G44" s="562">
        <f>G27+G35+G42+G43</f>
        <v>0</v>
      </c>
      <c r="H44" s="564"/>
      <c r="I44" s="563"/>
      <c r="J44" s="562">
        <f>J27+J35+J42+J43</f>
        <v>15794764</v>
      </c>
    </row>
    <row r="45" spans="1:10" ht="25.5" customHeight="1" thickBot="1" x14ac:dyDescent="0.3">
      <c r="A45" s="560" t="s">
        <v>497</v>
      </c>
      <c r="B45" s="664"/>
      <c r="C45" s="563"/>
      <c r="D45" s="562">
        <v>103791</v>
      </c>
      <c r="E45" s="564"/>
      <c r="F45" s="563"/>
      <c r="G45" s="562"/>
      <c r="H45" s="664"/>
      <c r="I45" s="676"/>
      <c r="J45" s="666">
        <v>103791</v>
      </c>
    </row>
    <row r="46" spans="1:10" ht="30" customHeight="1" thickBot="1" x14ac:dyDescent="0.3">
      <c r="A46" s="677" t="s">
        <v>571</v>
      </c>
      <c r="B46" s="673"/>
      <c r="C46" s="674"/>
      <c r="D46" s="665">
        <v>0</v>
      </c>
      <c r="E46" s="671"/>
      <c r="F46" s="674"/>
      <c r="G46" s="665">
        <v>1640775</v>
      </c>
      <c r="H46" s="673"/>
      <c r="I46" s="672"/>
      <c r="J46" s="675">
        <v>1640775</v>
      </c>
    </row>
    <row r="47" spans="1:10" ht="19.5" thickBot="1" x14ac:dyDescent="0.35">
      <c r="A47" s="484" t="s">
        <v>498</v>
      </c>
      <c r="B47" s="662">
        <v>0</v>
      </c>
      <c r="C47" s="663">
        <v>0</v>
      </c>
      <c r="D47" s="562">
        <f>SUM(D44:D46)</f>
        <v>15898555</v>
      </c>
      <c r="E47" s="562"/>
      <c r="F47" s="562"/>
      <c r="G47" s="562">
        <f>SUM(G44:G46)</f>
        <v>1640775</v>
      </c>
      <c r="H47" s="562"/>
      <c r="I47" s="562"/>
      <c r="J47" s="562">
        <f>SUM(J44:J46)</f>
        <v>17539330</v>
      </c>
    </row>
  </sheetData>
  <mergeCells count="7">
    <mergeCell ref="A1:G1"/>
    <mergeCell ref="F3:G3"/>
    <mergeCell ref="I3:J3"/>
    <mergeCell ref="H4:J4"/>
    <mergeCell ref="A4:A5"/>
    <mergeCell ref="B4:D4"/>
    <mergeCell ref="E4:G4"/>
  </mergeCells>
  <phoneticPr fontId="81" type="noConversion"/>
  <printOptions horizontalCentered="1"/>
  <pageMargins left="0.23622047244094491" right="0.23622047244094491" top="0.39370078740157483" bottom="0.19685039370078741" header="0.27559055118110237" footer="0.19685039370078741"/>
  <pageSetup paperSize="9" scale="75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L31"/>
  <sheetViews>
    <sheetView zoomScale="110" zoomScaleNormal="110" zoomScaleSheetLayoutView="100" workbookViewId="0">
      <selection activeCell="A2" sqref="A2:A3"/>
    </sheetView>
  </sheetViews>
  <sheetFormatPr defaultColWidth="8" defaultRowHeight="12.75" x14ac:dyDescent="0.2"/>
  <cols>
    <col min="1" max="1" width="5.85546875" style="9" customWidth="1"/>
    <col min="2" max="2" width="47.28515625" style="12" customWidth="1"/>
    <col min="3" max="6" width="14" style="9" customWidth="1"/>
    <col min="7" max="7" width="47.28515625" style="9" customWidth="1"/>
    <col min="8" max="11" width="14" style="9" customWidth="1"/>
    <col min="12" max="12" width="4.140625" style="9" customWidth="1"/>
    <col min="13" max="16384" width="8" style="9"/>
  </cols>
  <sheetData>
    <row r="1" spans="1:12" ht="39.75" customHeight="1" x14ac:dyDescent="0.2">
      <c r="B1" s="10" t="s">
        <v>194</v>
      </c>
      <c r="C1" s="11"/>
      <c r="D1" s="11"/>
      <c r="E1" s="11"/>
      <c r="F1" s="11"/>
      <c r="G1" s="11"/>
      <c r="H1" s="11"/>
      <c r="I1" s="11"/>
      <c r="J1" s="11"/>
      <c r="K1" s="11"/>
      <c r="L1" s="723"/>
    </row>
    <row r="2" spans="1:12" ht="19.5" customHeight="1" x14ac:dyDescent="0.25">
      <c r="A2" s="678" t="s">
        <v>581</v>
      </c>
      <c r="B2" s="10"/>
      <c r="C2" s="11"/>
      <c r="D2" s="11"/>
      <c r="E2" s="11"/>
      <c r="F2" s="11"/>
      <c r="G2" s="11"/>
      <c r="H2" s="223"/>
      <c r="I2" s="223"/>
      <c r="J2" s="223"/>
      <c r="K2" s="223" t="s">
        <v>572</v>
      </c>
      <c r="L2" s="723"/>
    </row>
    <row r="3" spans="1:12" ht="16.5" thickBot="1" x14ac:dyDescent="0.3">
      <c r="A3" s="678" t="s">
        <v>582</v>
      </c>
      <c r="H3" s="578"/>
      <c r="I3" s="578"/>
      <c r="J3" s="578"/>
      <c r="K3" s="578" t="s">
        <v>473</v>
      </c>
      <c r="L3" s="723"/>
    </row>
    <row r="4" spans="1:12" ht="18" customHeight="1" thickBot="1" x14ac:dyDescent="0.25">
      <c r="A4" s="721" t="s">
        <v>195</v>
      </c>
      <c r="B4" s="13" t="s">
        <v>104</v>
      </c>
      <c r="C4" s="14"/>
      <c r="D4" s="582"/>
      <c r="E4" s="582"/>
      <c r="F4" s="582"/>
      <c r="G4" s="13" t="s">
        <v>105</v>
      </c>
      <c r="H4" s="584"/>
      <c r="I4" s="657"/>
      <c r="J4" s="585"/>
      <c r="K4" s="586"/>
      <c r="L4" s="723"/>
    </row>
    <row r="5" spans="1:12" s="16" customFormat="1" ht="35.25" customHeight="1" thickBot="1" x14ac:dyDescent="0.25">
      <c r="A5" s="722"/>
      <c r="B5" s="310" t="s">
        <v>196</v>
      </c>
      <c r="C5" s="321" t="s">
        <v>553</v>
      </c>
      <c r="D5" s="321" t="s">
        <v>550</v>
      </c>
      <c r="E5" s="321" t="s">
        <v>562</v>
      </c>
      <c r="F5" s="321" t="s">
        <v>559</v>
      </c>
      <c r="G5" s="310" t="s">
        <v>196</v>
      </c>
      <c r="H5" s="321" t="s">
        <v>553</v>
      </c>
      <c r="I5" s="342" t="s">
        <v>554</v>
      </c>
      <c r="J5" s="321" t="s">
        <v>563</v>
      </c>
      <c r="K5" s="342" t="s">
        <v>564</v>
      </c>
      <c r="L5" s="723"/>
    </row>
    <row r="6" spans="1:12" s="18" customFormat="1" ht="12" customHeight="1" thickBot="1" x14ac:dyDescent="0.25">
      <c r="A6" s="17" t="s">
        <v>99</v>
      </c>
      <c r="B6" s="311" t="s">
        <v>100</v>
      </c>
      <c r="C6" s="17" t="s">
        <v>101</v>
      </c>
      <c r="D6" s="17" t="s">
        <v>102</v>
      </c>
      <c r="E6" s="17" t="s">
        <v>103</v>
      </c>
      <c r="F6" s="17" t="s">
        <v>416</v>
      </c>
      <c r="G6" s="311" t="s">
        <v>433</v>
      </c>
      <c r="H6" s="17" t="s">
        <v>551</v>
      </c>
      <c r="I6" s="331" t="s">
        <v>552</v>
      </c>
      <c r="J6" s="17" t="s">
        <v>565</v>
      </c>
      <c r="K6" s="331" t="s">
        <v>566</v>
      </c>
      <c r="L6" s="723"/>
    </row>
    <row r="7" spans="1:12" ht="12.95" customHeight="1" x14ac:dyDescent="0.2">
      <c r="A7" s="19" t="s">
        <v>106</v>
      </c>
      <c r="B7" s="312" t="s">
        <v>197</v>
      </c>
      <c r="C7" s="322">
        <v>15898555</v>
      </c>
      <c r="D7" s="322">
        <v>15898555</v>
      </c>
      <c r="E7" s="322">
        <v>1640775</v>
      </c>
      <c r="F7" s="322">
        <v>17539330</v>
      </c>
      <c r="G7" s="312" t="s">
        <v>56</v>
      </c>
      <c r="H7" s="322">
        <v>14265000</v>
      </c>
      <c r="I7" s="332">
        <v>14274000</v>
      </c>
      <c r="J7" s="322">
        <v>1345361</v>
      </c>
      <c r="K7" s="332">
        <v>15619361</v>
      </c>
      <c r="L7" s="723"/>
    </row>
    <row r="8" spans="1:12" ht="12.95" customHeight="1" x14ac:dyDescent="0.2">
      <c r="A8" s="20" t="s">
        <v>107</v>
      </c>
      <c r="B8" s="313" t="s">
        <v>198</v>
      </c>
      <c r="C8" s="323">
        <v>1474837</v>
      </c>
      <c r="D8" s="323">
        <v>1474837</v>
      </c>
      <c r="E8" s="323"/>
      <c r="F8" s="323">
        <v>1474837</v>
      </c>
      <c r="G8" s="313" t="s">
        <v>199</v>
      </c>
      <c r="H8" s="323">
        <v>3231283</v>
      </c>
      <c r="I8" s="333">
        <v>3231283</v>
      </c>
      <c r="J8" s="323">
        <v>295414</v>
      </c>
      <c r="K8" s="333">
        <v>3526697</v>
      </c>
      <c r="L8" s="723"/>
    </row>
    <row r="9" spans="1:12" ht="12.95" customHeight="1" x14ac:dyDescent="0.2">
      <c r="A9" s="20" t="s">
        <v>108</v>
      </c>
      <c r="B9" s="313" t="s">
        <v>200</v>
      </c>
      <c r="C9" s="323"/>
      <c r="D9" s="323"/>
      <c r="E9" s="323"/>
      <c r="F9" s="323"/>
      <c r="G9" s="313" t="s">
        <v>201</v>
      </c>
      <c r="H9" s="323">
        <v>11690141</v>
      </c>
      <c r="I9" s="333">
        <v>11690141</v>
      </c>
      <c r="J9" s="323">
        <v>-430685</v>
      </c>
      <c r="K9" s="333">
        <v>11259456</v>
      </c>
      <c r="L9" s="723"/>
    </row>
    <row r="10" spans="1:12" ht="12.95" customHeight="1" x14ac:dyDescent="0.2">
      <c r="A10" s="20" t="s">
        <v>109</v>
      </c>
      <c r="B10" s="313" t="s">
        <v>17</v>
      </c>
      <c r="C10" s="323">
        <v>8245000</v>
      </c>
      <c r="D10" s="323">
        <v>8245000</v>
      </c>
      <c r="E10" s="323"/>
      <c r="F10" s="323">
        <v>8245000</v>
      </c>
      <c r="G10" s="313" t="s">
        <v>87</v>
      </c>
      <c r="H10" s="323">
        <v>900000</v>
      </c>
      <c r="I10" s="333">
        <v>900000</v>
      </c>
      <c r="J10" s="323"/>
      <c r="K10" s="333">
        <v>900000</v>
      </c>
      <c r="L10" s="723"/>
    </row>
    <row r="11" spans="1:12" ht="12.95" customHeight="1" x14ac:dyDescent="0.2">
      <c r="A11" s="20" t="s">
        <v>110</v>
      </c>
      <c r="B11" s="21" t="s">
        <v>30</v>
      </c>
      <c r="C11" s="323">
        <v>3333000</v>
      </c>
      <c r="D11" s="323">
        <v>3333000</v>
      </c>
      <c r="E11" s="323">
        <v>176315</v>
      </c>
      <c r="F11" s="323">
        <v>3509315</v>
      </c>
      <c r="G11" s="313" t="s">
        <v>118</v>
      </c>
      <c r="H11" s="323">
        <v>1500000</v>
      </c>
      <c r="I11" s="333">
        <v>1589800</v>
      </c>
      <c r="J11" s="323">
        <v>607000</v>
      </c>
      <c r="K11" s="333">
        <v>2196800</v>
      </c>
      <c r="L11" s="723"/>
    </row>
    <row r="12" spans="1:12" ht="12.95" customHeight="1" x14ac:dyDescent="0.2">
      <c r="A12" s="20" t="s">
        <v>111</v>
      </c>
      <c r="B12" s="313" t="s">
        <v>46</v>
      </c>
      <c r="C12" s="323"/>
      <c r="D12" s="323">
        <v>89800</v>
      </c>
      <c r="E12" s="323"/>
      <c r="F12" s="323">
        <v>89800</v>
      </c>
      <c r="G12" s="313" t="s">
        <v>202</v>
      </c>
      <c r="H12" s="323">
        <v>0</v>
      </c>
      <c r="I12" s="333"/>
      <c r="J12" s="323"/>
      <c r="K12" s="333"/>
      <c r="L12" s="723"/>
    </row>
    <row r="13" spans="1:12" ht="12.95" customHeight="1" x14ac:dyDescent="0.2">
      <c r="A13" s="20" t="s">
        <v>112</v>
      </c>
      <c r="B13" s="313" t="s">
        <v>203</v>
      </c>
      <c r="C13" s="323"/>
      <c r="D13" s="323"/>
      <c r="E13" s="323"/>
      <c r="F13" s="323"/>
      <c r="G13" s="314"/>
      <c r="H13" s="323"/>
      <c r="I13" s="333"/>
      <c r="J13" s="323"/>
      <c r="K13" s="333"/>
      <c r="L13" s="723"/>
    </row>
    <row r="14" spans="1:12" ht="12.95" customHeight="1" thickBot="1" x14ac:dyDescent="0.25">
      <c r="A14" s="20" t="s">
        <v>113</v>
      </c>
      <c r="B14" s="314"/>
      <c r="C14" s="323"/>
      <c r="D14" s="323"/>
      <c r="E14" s="323"/>
      <c r="F14" s="323"/>
      <c r="G14" s="314"/>
      <c r="H14" s="323"/>
      <c r="I14" s="588"/>
      <c r="J14" s="587"/>
      <c r="K14" s="588"/>
      <c r="L14" s="723"/>
    </row>
    <row r="15" spans="1:12" ht="15.95" customHeight="1" thickBot="1" x14ac:dyDescent="0.25">
      <c r="A15" s="20" t="s">
        <v>114</v>
      </c>
      <c r="B15" s="315" t="s">
        <v>208</v>
      </c>
      <c r="C15" s="324">
        <f>SUM(C7:C14)</f>
        <v>28951392</v>
      </c>
      <c r="D15" s="324">
        <f t="shared" ref="D15" si="0">SUM(D7:D14)</f>
        <v>29041192</v>
      </c>
      <c r="E15" s="324">
        <f t="shared" ref="E15:F15" si="1">SUM(E7:E14)</f>
        <v>1817090</v>
      </c>
      <c r="F15" s="324">
        <f t="shared" si="1"/>
        <v>30858282</v>
      </c>
      <c r="G15" s="315" t="s">
        <v>209</v>
      </c>
      <c r="H15" s="324">
        <f>SUM(H7:H14)</f>
        <v>31586424</v>
      </c>
      <c r="I15" s="334">
        <f t="shared" ref="I15" si="2">SUM(I7:I14)</f>
        <v>31685224</v>
      </c>
      <c r="J15" s="324">
        <f t="shared" ref="J15:K15" si="3">SUM(J7:J14)</f>
        <v>1817090</v>
      </c>
      <c r="K15" s="324">
        <f t="shared" si="3"/>
        <v>33502314</v>
      </c>
      <c r="L15" s="723"/>
    </row>
    <row r="16" spans="1:12" ht="12.95" customHeight="1" x14ac:dyDescent="0.2">
      <c r="A16" s="20" t="s">
        <v>204</v>
      </c>
      <c r="B16" s="316" t="s">
        <v>211</v>
      </c>
      <c r="C16" s="325">
        <f>+C17+C18+C19+C20</f>
        <v>5402075</v>
      </c>
      <c r="D16" s="325">
        <f t="shared" ref="D16" si="4">+D17+D18+D19+D20</f>
        <v>5411075</v>
      </c>
      <c r="E16" s="325">
        <f t="shared" ref="E16:F16" si="5">+E17+E18+E19+E20</f>
        <v>0</v>
      </c>
      <c r="F16" s="325">
        <f t="shared" si="5"/>
        <v>5411075</v>
      </c>
      <c r="G16" s="317" t="s">
        <v>212</v>
      </c>
      <c r="H16" s="328"/>
      <c r="I16" s="358"/>
      <c r="J16" s="589"/>
      <c r="K16" s="358"/>
      <c r="L16" s="723"/>
    </row>
    <row r="17" spans="1:12" ht="12.95" customHeight="1" x14ac:dyDescent="0.2">
      <c r="A17" s="20" t="s">
        <v>205</v>
      </c>
      <c r="B17" s="317" t="s">
        <v>214</v>
      </c>
      <c r="C17" s="326">
        <v>5402075</v>
      </c>
      <c r="D17" s="326">
        <v>5411075</v>
      </c>
      <c r="E17" s="326"/>
      <c r="F17" s="326">
        <v>5411075</v>
      </c>
      <c r="G17" s="317" t="s">
        <v>215</v>
      </c>
      <c r="H17" s="326"/>
      <c r="I17" s="335"/>
      <c r="J17" s="326"/>
      <c r="K17" s="335"/>
      <c r="L17" s="723"/>
    </row>
    <row r="18" spans="1:12" ht="12.95" customHeight="1" x14ac:dyDescent="0.2">
      <c r="A18" s="20" t="s">
        <v>206</v>
      </c>
      <c r="B18" s="317" t="s">
        <v>217</v>
      </c>
      <c r="C18" s="326"/>
      <c r="D18" s="326"/>
      <c r="E18" s="326"/>
      <c r="F18" s="326"/>
      <c r="G18" s="317" t="s">
        <v>218</v>
      </c>
      <c r="H18" s="326"/>
      <c r="I18" s="335"/>
      <c r="J18" s="326"/>
      <c r="K18" s="335"/>
      <c r="L18" s="723"/>
    </row>
    <row r="19" spans="1:12" ht="12.95" customHeight="1" x14ac:dyDescent="0.2">
      <c r="A19" s="20" t="s">
        <v>207</v>
      </c>
      <c r="B19" s="317" t="s">
        <v>220</v>
      </c>
      <c r="C19" s="326"/>
      <c r="D19" s="326"/>
      <c r="E19" s="326"/>
      <c r="F19" s="326"/>
      <c r="G19" s="317" t="s">
        <v>221</v>
      </c>
      <c r="H19" s="326"/>
      <c r="I19" s="335"/>
      <c r="J19" s="326"/>
      <c r="K19" s="335"/>
      <c r="L19" s="723"/>
    </row>
    <row r="20" spans="1:12" ht="12.95" customHeight="1" x14ac:dyDescent="0.2">
      <c r="A20" s="20" t="s">
        <v>210</v>
      </c>
      <c r="B20" s="317" t="s">
        <v>223</v>
      </c>
      <c r="C20" s="326"/>
      <c r="D20" s="328"/>
      <c r="E20" s="328"/>
      <c r="F20" s="328"/>
      <c r="G20" s="316" t="s">
        <v>224</v>
      </c>
      <c r="H20" s="326"/>
      <c r="I20" s="335"/>
      <c r="J20" s="326"/>
      <c r="K20" s="335"/>
      <c r="L20" s="723"/>
    </row>
    <row r="21" spans="1:12" ht="12.95" customHeight="1" x14ac:dyDescent="0.2">
      <c r="A21" s="20" t="s">
        <v>213</v>
      </c>
      <c r="B21" s="317" t="s">
        <v>226</v>
      </c>
      <c r="C21" s="327">
        <f>+C22+C23</f>
        <v>0</v>
      </c>
      <c r="D21" s="327"/>
      <c r="E21" s="327"/>
      <c r="F21" s="327"/>
      <c r="G21" s="317" t="s">
        <v>227</v>
      </c>
      <c r="H21" s="326"/>
      <c r="I21" s="335"/>
      <c r="J21" s="326"/>
      <c r="K21" s="335"/>
      <c r="L21" s="723"/>
    </row>
    <row r="22" spans="1:12" ht="12.95" customHeight="1" x14ac:dyDescent="0.2">
      <c r="A22" s="20" t="s">
        <v>216</v>
      </c>
      <c r="B22" s="318" t="s">
        <v>229</v>
      </c>
      <c r="C22" s="328"/>
      <c r="D22" s="328"/>
      <c r="E22" s="328"/>
      <c r="F22" s="328"/>
      <c r="G22" s="312" t="s">
        <v>230</v>
      </c>
      <c r="H22" s="328"/>
      <c r="I22" s="335"/>
      <c r="J22" s="326"/>
      <c r="K22" s="335"/>
      <c r="L22" s="723"/>
    </row>
    <row r="23" spans="1:12" ht="12.95" customHeight="1" x14ac:dyDescent="0.2">
      <c r="A23" s="20" t="s">
        <v>219</v>
      </c>
      <c r="B23" s="319" t="s">
        <v>232</v>
      </c>
      <c r="C23" s="326"/>
      <c r="D23" s="326"/>
      <c r="E23" s="326"/>
      <c r="F23" s="326"/>
      <c r="G23" s="313" t="s">
        <v>233</v>
      </c>
      <c r="H23" s="326"/>
      <c r="I23" s="335"/>
      <c r="J23" s="326"/>
      <c r="K23" s="335"/>
      <c r="L23" s="723"/>
    </row>
    <row r="24" spans="1:12" ht="12.95" customHeight="1" x14ac:dyDescent="0.2">
      <c r="A24" s="20" t="s">
        <v>222</v>
      </c>
      <c r="B24" s="319" t="s">
        <v>235</v>
      </c>
      <c r="C24" s="326"/>
      <c r="D24" s="326"/>
      <c r="E24" s="326"/>
      <c r="F24" s="326"/>
      <c r="G24" s="313" t="s">
        <v>236</v>
      </c>
      <c r="H24" s="326"/>
      <c r="I24" s="335"/>
      <c r="J24" s="326"/>
      <c r="K24" s="335"/>
      <c r="L24" s="723"/>
    </row>
    <row r="25" spans="1:12" ht="12.95" customHeight="1" x14ac:dyDescent="0.2">
      <c r="A25" s="20" t="s">
        <v>225</v>
      </c>
      <c r="B25" s="319" t="s">
        <v>238</v>
      </c>
      <c r="C25" s="326"/>
      <c r="D25" s="326"/>
      <c r="E25" s="326"/>
      <c r="F25" s="326"/>
      <c r="G25" s="313" t="s">
        <v>304</v>
      </c>
      <c r="H25" s="326">
        <v>631791</v>
      </c>
      <c r="I25" s="335">
        <v>631791</v>
      </c>
      <c r="J25" s="326"/>
      <c r="K25" s="335">
        <v>631791</v>
      </c>
      <c r="L25" s="723"/>
    </row>
    <row r="26" spans="1:12" ht="12.95" customHeight="1" thickBot="1" x14ac:dyDescent="0.25">
      <c r="A26" s="591" t="s">
        <v>228</v>
      </c>
      <c r="B26" s="592" t="s">
        <v>238</v>
      </c>
      <c r="C26" s="583"/>
      <c r="D26" s="583"/>
      <c r="E26" s="583"/>
      <c r="F26" s="583"/>
      <c r="G26" s="658" t="s">
        <v>182</v>
      </c>
      <c r="H26" s="659"/>
      <c r="I26" s="590"/>
      <c r="J26" s="583"/>
      <c r="K26" s="590"/>
      <c r="L26" s="723"/>
    </row>
    <row r="27" spans="1:12" ht="15.95" customHeight="1" thickBot="1" x14ac:dyDescent="0.25">
      <c r="A27" s="594" t="s">
        <v>231</v>
      </c>
      <c r="B27" s="595" t="s">
        <v>240</v>
      </c>
      <c r="C27" s="324">
        <f>+C16+C21+C24+C26</f>
        <v>5402075</v>
      </c>
      <c r="D27" s="324">
        <f t="shared" ref="D27" si="6">+D16+D21+D24+D26</f>
        <v>5411075</v>
      </c>
      <c r="E27" s="324">
        <f t="shared" ref="E27:F27" si="7">+E16+E21+E24+E26</f>
        <v>0</v>
      </c>
      <c r="F27" s="324">
        <f t="shared" si="7"/>
        <v>5411075</v>
      </c>
      <c r="G27" s="315" t="s">
        <v>241</v>
      </c>
      <c r="H27" s="324">
        <f>SUM(H16:H26)</f>
        <v>631791</v>
      </c>
      <c r="I27" s="334">
        <f t="shared" ref="I27" si="8">SUM(I16:I26)</f>
        <v>631791</v>
      </c>
      <c r="J27" s="324">
        <f t="shared" ref="J27:K27" si="9">SUM(J16:J26)</f>
        <v>0</v>
      </c>
      <c r="K27" s="324">
        <f t="shared" si="9"/>
        <v>631791</v>
      </c>
      <c r="L27" s="723"/>
    </row>
    <row r="28" spans="1:12" ht="13.5" thickBot="1" x14ac:dyDescent="0.25">
      <c r="A28" s="19" t="s">
        <v>234</v>
      </c>
      <c r="B28" s="593" t="s">
        <v>243</v>
      </c>
      <c r="C28" s="329">
        <f>+C15+C27</f>
        <v>34353467</v>
      </c>
      <c r="D28" s="329">
        <f t="shared" ref="D28" si="10">+D15+D27</f>
        <v>34452267</v>
      </c>
      <c r="E28" s="329">
        <f t="shared" ref="E28:F28" si="11">+E15+E27</f>
        <v>1817090</v>
      </c>
      <c r="F28" s="329">
        <f t="shared" si="11"/>
        <v>36269357</v>
      </c>
      <c r="G28" s="320" t="s">
        <v>244</v>
      </c>
      <c r="H28" s="329">
        <f>+H15+H27</f>
        <v>32218215</v>
      </c>
      <c r="I28" s="24">
        <f t="shared" ref="I28" si="12">+I15+I27</f>
        <v>32317015</v>
      </c>
      <c r="J28" s="329">
        <f t="shared" ref="J28:K28" si="13">+J15+J27</f>
        <v>1817090</v>
      </c>
      <c r="K28" s="329">
        <f t="shared" si="13"/>
        <v>34134105</v>
      </c>
      <c r="L28" s="723"/>
    </row>
    <row r="29" spans="1:12" ht="13.5" thickBot="1" x14ac:dyDescent="0.25">
      <c r="A29" s="20" t="s">
        <v>237</v>
      </c>
      <c r="B29" s="320" t="s">
        <v>246</v>
      </c>
      <c r="C29" s="329">
        <f>IF(C15-H15&lt;0,H15-C15,"-")</f>
        <v>2635032</v>
      </c>
      <c r="D29" s="329">
        <f>IF(D15-I15&lt;0,I15-D15,"-")</f>
        <v>2644032</v>
      </c>
      <c r="E29" s="329" t="str">
        <f>IF(E15-J15&lt;0,J15-E15,"-")</f>
        <v>-</v>
      </c>
      <c r="F29" s="329">
        <f>IF(F15-K15&lt;0,K15-F15,"-")</f>
        <v>2644032</v>
      </c>
      <c r="G29" s="320" t="s">
        <v>247</v>
      </c>
      <c r="H29" s="329" t="str">
        <f>IF(C15-H15&gt;0,C15-H15,"-")</f>
        <v>-</v>
      </c>
      <c r="I29" s="329" t="str">
        <f t="shared" ref="I29:J29" si="14">IF(D15-I15&gt;0,D15-I15,"-")</f>
        <v>-</v>
      </c>
      <c r="J29" s="329" t="str">
        <f t="shared" si="14"/>
        <v>-</v>
      </c>
      <c r="K29" s="329" t="str">
        <f>IF(F15-K15&gt;0,F15-K15,"-")</f>
        <v>-</v>
      </c>
      <c r="L29" s="723"/>
    </row>
    <row r="30" spans="1:12" ht="13.5" thickBot="1" x14ac:dyDescent="0.25">
      <c r="A30" s="343" t="s">
        <v>239</v>
      </c>
      <c r="B30" s="320" t="s">
        <v>249</v>
      </c>
      <c r="C30" s="329" t="str">
        <f>IF(C28-H28&lt;0,H28-C28,"-")</f>
        <v>-</v>
      </c>
      <c r="D30" s="329" t="str">
        <f>IF(D28-I28&lt;0,I28-D28,"-")</f>
        <v>-</v>
      </c>
      <c r="E30" s="329" t="str">
        <f>IF(E28-J28&lt;0,J28-E28,"-")</f>
        <v>-</v>
      </c>
      <c r="F30" s="329" t="str">
        <f>IF(F28-K28&lt;0,K28-F28,"-")</f>
        <v>-</v>
      </c>
      <c r="G30" s="320" t="s">
        <v>250</v>
      </c>
      <c r="H30" s="329">
        <f>IF(C28-H28&gt;0,C28-H28,"-")</f>
        <v>2135252</v>
      </c>
      <c r="I30" s="329">
        <f t="shared" ref="I30:K30" si="15">IF(D28-I28&gt;0,D28-I28,"-")</f>
        <v>2135252</v>
      </c>
      <c r="J30" s="329" t="str">
        <f t="shared" si="15"/>
        <v>-</v>
      </c>
      <c r="K30" s="329">
        <f t="shared" si="15"/>
        <v>2135252</v>
      </c>
      <c r="L30" s="723"/>
    </row>
    <row r="31" spans="1:12" ht="18.75" x14ac:dyDescent="0.2">
      <c r="B31" s="724"/>
      <c r="C31" s="724"/>
      <c r="D31" s="724"/>
      <c r="E31" s="724"/>
      <c r="F31" s="724"/>
      <c r="G31" s="724"/>
    </row>
  </sheetData>
  <mergeCells count="3">
    <mergeCell ref="A4:A5"/>
    <mergeCell ref="L1:L30"/>
    <mergeCell ref="B31:G31"/>
  </mergeCells>
  <phoneticPr fontId="19" type="noConversion"/>
  <printOptions horizontalCentered="1"/>
  <pageMargins left="0.31496062992125984" right="0.47244094488188981" top="0.9055118110236221" bottom="0.51181102362204722" header="0.6692913385826772" footer="0.27559055118110237"/>
  <pageSetup paperSize="9" scale="65" orientation="landscape" verticalDpi="300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F30"/>
  <sheetViews>
    <sheetView zoomScale="110" zoomScaleNormal="110" zoomScaleSheetLayoutView="115" workbookViewId="0">
      <selection activeCell="G5" sqref="G5"/>
    </sheetView>
  </sheetViews>
  <sheetFormatPr defaultColWidth="8" defaultRowHeight="12.75" x14ac:dyDescent="0.2"/>
  <cols>
    <col min="1" max="1" width="5.85546875" style="9" customWidth="1"/>
    <col min="2" max="2" width="47.28515625" style="12" customWidth="1"/>
    <col min="3" max="3" width="14" style="9" customWidth="1"/>
    <col min="4" max="4" width="47.28515625" style="9" customWidth="1"/>
    <col min="5" max="5" width="14" style="9" customWidth="1"/>
    <col min="6" max="6" width="4.140625" style="9" customWidth="1"/>
    <col min="7" max="16384" width="8" style="9"/>
  </cols>
  <sheetData>
    <row r="1" spans="1:6" ht="31.5" x14ac:dyDescent="0.2">
      <c r="B1" s="10" t="s">
        <v>251</v>
      </c>
      <c r="C1" s="11"/>
      <c r="D1" s="11"/>
      <c r="E1" s="11"/>
      <c r="F1" s="723"/>
    </row>
    <row r="2" spans="1:6" ht="19.5" customHeight="1" x14ac:dyDescent="0.2">
      <c r="B2" s="10"/>
      <c r="C2" s="11"/>
      <c r="D2" s="11"/>
      <c r="E2" s="223" t="s">
        <v>488</v>
      </c>
      <c r="F2" s="723"/>
    </row>
    <row r="3" spans="1:6" ht="13.5" thickBot="1" x14ac:dyDescent="0.25">
      <c r="E3" s="578" t="s">
        <v>473</v>
      </c>
      <c r="F3" s="723"/>
    </row>
    <row r="4" spans="1:6" ht="13.5" thickBot="1" x14ac:dyDescent="0.25">
      <c r="A4" s="725" t="s">
        <v>195</v>
      </c>
      <c r="B4" s="13" t="s">
        <v>104</v>
      </c>
      <c r="C4" s="14"/>
      <c r="D4" s="13" t="s">
        <v>105</v>
      </c>
      <c r="E4" s="15"/>
      <c r="F4" s="723"/>
    </row>
    <row r="5" spans="1:6" s="16" customFormat="1" ht="36.75" thickBot="1" x14ac:dyDescent="0.25">
      <c r="A5" s="726"/>
      <c r="B5" s="321" t="s">
        <v>196</v>
      </c>
      <c r="C5" s="330" t="str">
        <f>+'4,a. Műk. mérleg'!C5</f>
        <v>Eredeti            előirányzat         2017.</v>
      </c>
      <c r="D5" s="321" t="s">
        <v>196</v>
      </c>
      <c r="E5" s="342" t="str">
        <f>+'4,a. Műk. mérleg'!C5</f>
        <v>Eredeti            előirányzat         2017.</v>
      </c>
      <c r="F5" s="723"/>
    </row>
    <row r="6" spans="1:6" s="16" customFormat="1" ht="13.5" thickBot="1" x14ac:dyDescent="0.25">
      <c r="A6" s="17" t="s">
        <v>99</v>
      </c>
      <c r="B6" s="17" t="s">
        <v>100</v>
      </c>
      <c r="C6" s="344" t="s">
        <v>101</v>
      </c>
      <c r="D6" s="17" t="s">
        <v>102</v>
      </c>
      <c r="E6" s="331" t="s">
        <v>103</v>
      </c>
      <c r="F6" s="723"/>
    </row>
    <row r="7" spans="1:6" ht="12.95" customHeight="1" x14ac:dyDescent="0.2">
      <c r="A7" s="19" t="s">
        <v>106</v>
      </c>
      <c r="B7" s="336" t="s">
        <v>252</v>
      </c>
      <c r="C7" s="345"/>
      <c r="D7" s="336" t="s">
        <v>90</v>
      </c>
      <c r="E7" s="332">
        <v>1500252</v>
      </c>
      <c r="F7" s="723"/>
    </row>
    <row r="8" spans="1:6" x14ac:dyDescent="0.2">
      <c r="A8" s="20" t="s">
        <v>107</v>
      </c>
      <c r="B8" s="337" t="s">
        <v>253</v>
      </c>
      <c r="C8" s="346"/>
      <c r="D8" s="337" t="s">
        <v>254</v>
      </c>
      <c r="E8" s="333"/>
      <c r="F8" s="723"/>
    </row>
    <row r="9" spans="1:6" ht="12.95" customHeight="1" x14ac:dyDescent="0.2">
      <c r="A9" s="20" t="s">
        <v>108</v>
      </c>
      <c r="B9" s="337" t="s">
        <v>44</v>
      </c>
      <c r="C9" s="346">
        <v>0</v>
      </c>
      <c r="D9" s="337" t="s">
        <v>92</v>
      </c>
      <c r="E9" s="333">
        <v>635000</v>
      </c>
      <c r="F9" s="723"/>
    </row>
    <row r="10" spans="1:6" ht="12.95" customHeight="1" x14ac:dyDescent="0.2">
      <c r="A10" s="20" t="s">
        <v>109</v>
      </c>
      <c r="B10" s="337" t="s">
        <v>255</v>
      </c>
      <c r="C10" s="346">
        <v>0</v>
      </c>
      <c r="D10" s="337" t="s">
        <v>256</v>
      </c>
      <c r="E10" s="333"/>
      <c r="F10" s="723"/>
    </row>
    <row r="11" spans="1:6" ht="12.75" customHeight="1" x14ac:dyDescent="0.2">
      <c r="A11" s="20" t="s">
        <v>110</v>
      </c>
      <c r="B11" s="337" t="s">
        <v>257</v>
      </c>
      <c r="C11" s="346"/>
      <c r="D11" s="337" t="s">
        <v>258</v>
      </c>
      <c r="E11" s="333"/>
      <c r="F11" s="723"/>
    </row>
    <row r="12" spans="1:6" ht="12.95" customHeight="1" x14ac:dyDescent="0.2">
      <c r="A12" s="20" t="s">
        <v>111</v>
      </c>
      <c r="B12" s="337" t="s">
        <v>259</v>
      </c>
      <c r="C12" s="347"/>
      <c r="D12" s="359" t="s">
        <v>202</v>
      </c>
      <c r="E12" s="357"/>
      <c r="F12" s="723"/>
    </row>
    <row r="13" spans="1:6" ht="13.5" thickBot="1" x14ac:dyDescent="0.25">
      <c r="A13" s="20" t="s">
        <v>204</v>
      </c>
      <c r="B13" s="338"/>
      <c r="C13" s="347"/>
      <c r="D13" s="360"/>
      <c r="E13" s="333"/>
      <c r="F13" s="723"/>
    </row>
    <row r="14" spans="1:6" ht="15.95" customHeight="1" thickBot="1" x14ac:dyDescent="0.25">
      <c r="A14" s="22" t="s">
        <v>206</v>
      </c>
      <c r="B14" s="339" t="s">
        <v>260</v>
      </c>
      <c r="C14" s="348">
        <f>+C7+C9+C10+C12+C13</f>
        <v>0</v>
      </c>
      <c r="D14" s="339" t="s">
        <v>261</v>
      </c>
      <c r="E14" s="334">
        <f>+E7+E9+E11+E12+E13</f>
        <v>2135252</v>
      </c>
      <c r="F14" s="723"/>
    </row>
    <row r="15" spans="1:6" ht="12.95" customHeight="1" x14ac:dyDescent="0.2">
      <c r="A15" s="19" t="s">
        <v>207</v>
      </c>
      <c r="B15" s="352" t="s">
        <v>262</v>
      </c>
      <c r="C15" s="349">
        <f>+C16+C17+C18+C19+C20</f>
        <v>0</v>
      </c>
      <c r="D15" s="340" t="s">
        <v>212</v>
      </c>
      <c r="E15" s="358"/>
      <c r="F15" s="723"/>
    </row>
    <row r="16" spans="1:6" ht="12.95" customHeight="1" x14ac:dyDescent="0.2">
      <c r="A16" s="20" t="s">
        <v>210</v>
      </c>
      <c r="B16" s="353" t="s">
        <v>263</v>
      </c>
      <c r="C16" s="350"/>
      <c r="D16" s="340" t="s">
        <v>264</v>
      </c>
      <c r="E16" s="335"/>
      <c r="F16" s="723"/>
    </row>
    <row r="17" spans="1:6" ht="12.95" customHeight="1" x14ac:dyDescent="0.2">
      <c r="A17" s="19" t="s">
        <v>213</v>
      </c>
      <c r="B17" s="353" t="s">
        <v>265</v>
      </c>
      <c r="C17" s="350"/>
      <c r="D17" s="340" t="s">
        <v>218</v>
      </c>
      <c r="E17" s="335"/>
      <c r="F17" s="723"/>
    </row>
    <row r="18" spans="1:6" ht="12.95" customHeight="1" x14ac:dyDescent="0.2">
      <c r="A18" s="20" t="s">
        <v>216</v>
      </c>
      <c r="B18" s="353" t="s">
        <v>266</v>
      </c>
      <c r="C18" s="350"/>
      <c r="D18" s="340" t="s">
        <v>221</v>
      </c>
      <c r="E18" s="335"/>
      <c r="F18" s="723"/>
    </row>
    <row r="19" spans="1:6" ht="12.95" customHeight="1" x14ac:dyDescent="0.2">
      <c r="A19" s="19" t="s">
        <v>219</v>
      </c>
      <c r="B19" s="353" t="s">
        <v>267</v>
      </c>
      <c r="C19" s="350"/>
      <c r="D19" s="341" t="s">
        <v>224</v>
      </c>
      <c r="E19" s="335"/>
      <c r="F19" s="723"/>
    </row>
    <row r="20" spans="1:6" ht="12.95" customHeight="1" x14ac:dyDescent="0.2">
      <c r="A20" s="20" t="s">
        <v>222</v>
      </c>
      <c r="B20" s="353" t="s">
        <v>268</v>
      </c>
      <c r="C20" s="350"/>
      <c r="D20" s="340" t="s">
        <v>269</v>
      </c>
      <c r="E20" s="335"/>
      <c r="F20" s="723"/>
    </row>
    <row r="21" spans="1:6" ht="12.95" customHeight="1" x14ac:dyDescent="0.2">
      <c r="A21" s="19" t="s">
        <v>225</v>
      </c>
      <c r="B21" s="354" t="s">
        <v>270</v>
      </c>
      <c r="C21" s="351">
        <f>+C22+C23+C24+C25+C26</f>
        <v>0</v>
      </c>
      <c r="D21" s="361" t="s">
        <v>271</v>
      </c>
      <c r="E21" s="335"/>
      <c r="F21" s="723"/>
    </row>
    <row r="22" spans="1:6" ht="12.95" customHeight="1" x14ac:dyDescent="0.2">
      <c r="A22" s="20" t="s">
        <v>228</v>
      </c>
      <c r="B22" s="353" t="s">
        <v>272</v>
      </c>
      <c r="C22" s="350"/>
      <c r="D22" s="361" t="s">
        <v>273</v>
      </c>
      <c r="E22" s="335"/>
      <c r="F22" s="723"/>
    </row>
    <row r="23" spans="1:6" ht="12.95" customHeight="1" x14ac:dyDescent="0.2">
      <c r="A23" s="19" t="s">
        <v>231</v>
      </c>
      <c r="B23" s="353" t="s">
        <v>274</v>
      </c>
      <c r="C23" s="350"/>
      <c r="D23" s="362"/>
      <c r="E23" s="335"/>
      <c r="F23" s="723"/>
    </row>
    <row r="24" spans="1:6" ht="12.95" customHeight="1" x14ac:dyDescent="0.2">
      <c r="A24" s="20" t="s">
        <v>234</v>
      </c>
      <c r="B24" s="353" t="s">
        <v>188</v>
      </c>
      <c r="C24" s="350"/>
      <c r="D24" s="363"/>
      <c r="E24" s="335"/>
      <c r="F24" s="723"/>
    </row>
    <row r="25" spans="1:6" ht="12.95" customHeight="1" x14ac:dyDescent="0.2">
      <c r="A25" s="19" t="s">
        <v>237</v>
      </c>
      <c r="B25" s="355" t="s">
        <v>275</v>
      </c>
      <c r="C25" s="350"/>
      <c r="D25" s="338"/>
      <c r="E25" s="335"/>
      <c r="F25" s="723"/>
    </row>
    <row r="26" spans="1:6" ht="12.95" customHeight="1" thickBot="1" x14ac:dyDescent="0.25">
      <c r="A26" s="20" t="s">
        <v>239</v>
      </c>
      <c r="B26" s="356" t="s">
        <v>276</v>
      </c>
      <c r="C26" s="350"/>
      <c r="D26" s="363"/>
      <c r="E26" s="335"/>
      <c r="F26" s="723"/>
    </row>
    <row r="27" spans="1:6" ht="21.75" customHeight="1" thickBot="1" x14ac:dyDescent="0.25">
      <c r="A27" s="22" t="s">
        <v>242</v>
      </c>
      <c r="B27" s="339" t="s">
        <v>277</v>
      </c>
      <c r="C27" s="348">
        <f>+C15+C21</f>
        <v>0</v>
      </c>
      <c r="D27" s="339" t="s">
        <v>278</v>
      </c>
      <c r="E27" s="334">
        <f>SUM(E15:E26)</f>
        <v>0</v>
      </c>
      <c r="F27" s="723"/>
    </row>
    <row r="28" spans="1:6" ht="13.5" thickBot="1" x14ac:dyDescent="0.25">
      <c r="A28" s="22" t="s">
        <v>245</v>
      </c>
      <c r="B28" s="22" t="s">
        <v>279</v>
      </c>
      <c r="C28" s="24">
        <f>+C14+C27</f>
        <v>0</v>
      </c>
      <c r="D28" s="22" t="s">
        <v>280</v>
      </c>
      <c r="E28" s="24">
        <f>+E14+E27</f>
        <v>2135252</v>
      </c>
      <c r="F28" s="723"/>
    </row>
    <row r="29" spans="1:6" ht="13.5" thickBot="1" x14ac:dyDescent="0.25">
      <c r="A29" s="22" t="s">
        <v>248</v>
      </c>
      <c r="B29" s="22" t="s">
        <v>246</v>
      </c>
      <c r="C29" s="24">
        <f>IF(C14-E14&lt;0,E14-C14,"-")</f>
        <v>2135252</v>
      </c>
      <c r="D29" s="22" t="s">
        <v>247</v>
      </c>
      <c r="E29" s="24" t="str">
        <f>IF(C14-E14&gt;0,C14-E14,"-")</f>
        <v>-</v>
      </c>
      <c r="F29" s="723"/>
    </row>
    <row r="30" spans="1:6" ht="13.5" thickBot="1" x14ac:dyDescent="0.25">
      <c r="A30" s="22" t="s">
        <v>281</v>
      </c>
      <c r="B30" s="22" t="s">
        <v>249</v>
      </c>
      <c r="C30" s="24">
        <f>C29-C27</f>
        <v>2135252</v>
      </c>
      <c r="D30" s="23" t="s">
        <v>250</v>
      </c>
      <c r="E30" s="24" t="s">
        <v>305</v>
      </c>
      <c r="F30" s="723"/>
    </row>
  </sheetData>
  <mergeCells count="2">
    <mergeCell ref="A4:A5"/>
    <mergeCell ref="F1:F30"/>
  </mergeCells>
  <phoneticPr fontId="19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28"/>
  <sheetViews>
    <sheetView zoomScale="80" zoomScaleSheetLayoutView="90" workbookViewId="0">
      <selection activeCell="A4" sqref="A4"/>
    </sheetView>
  </sheetViews>
  <sheetFormatPr defaultRowHeight="12.75" x14ac:dyDescent="0.2"/>
  <cols>
    <col min="1" max="1" width="3" style="101" customWidth="1"/>
    <col min="2" max="2" width="33.5703125" style="101" customWidth="1"/>
    <col min="3" max="5" width="10.42578125" style="101" customWidth="1"/>
    <col min="6" max="7" width="11" style="101" customWidth="1"/>
    <col min="8" max="8" width="10.7109375" style="101" customWidth="1"/>
    <col min="9" max="9" width="11.140625" style="101" customWidth="1"/>
    <col min="10" max="10" width="10.5703125" style="101" customWidth="1"/>
    <col min="11" max="11" width="11.7109375" style="101" customWidth="1"/>
    <col min="12" max="12" width="10.5703125" style="101" customWidth="1"/>
    <col min="13" max="14" width="11.28515625" style="101" customWidth="1"/>
    <col min="15" max="15" width="14" style="101" customWidth="1"/>
    <col min="16" max="16384" width="9.140625" style="101"/>
  </cols>
  <sheetData>
    <row r="1" spans="1:20" s="164" customFormat="1" ht="15.75" x14ac:dyDescent="0.25">
      <c r="A1" s="714" t="s">
        <v>536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170"/>
      <c r="Q1" s="170"/>
      <c r="R1" s="170"/>
      <c r="S1" s="170"/>
      <c r="T1" s="170"/>
    </row>
    <row r="2" spans="1:20" s="164" customFormat="1" ht="15.75" x14ac:dyDescent="0.25">
      <c r="A2" s="678" t="s">
        <v>583</v>
      </c>
      <c r="C2" s="169"/>
      <c r="D2" s="169"/>
      <c r="O2" s="165" t="s">
        <v>567</v>
      </c>
    </row>
    <row r="3" spans="1:20" s="164" customFormat="1" ht="15.75" x14ac:dyDescent="0.25">
      <c r="A3" s="678" t="s">
        <v>584</v>
      </c>
      <c r="C3" s="169"/>
      <c r="D3" s="169"/>
      <c r="N3" s="727" t="s">
        <v>473</v>
      </c>
      <c r="O3" s="727"/>
    </row>
    <row r="4" spans="1:20" ht="28.35" customHeight="1" x14ac:dyDescent="0.2">
      <c r="A4" s="148" t="s">
        <v>391</v>
      </c>
      <c r="B4" s="149" t="s">
        <v>196</v>
      </c>
      <c r="C4" s="149" t="s">
        <v>392</v>
      </c>
      <c r="D4" s="149" t="s">
        <v>393</v>
      </c>
      <c r="E4" s="149" t="s">
        <v>394</v>
      </c>
      <c r="F4" s="149" t="s">
        <v>395</v>
      </c>
      <c r="G4" s="149" t="s">
        <v>396</v>
      </c>
      <c r="H4" s="149" t="s">
        <v>397</v>
      </c>
      <c r="I4" s="149" t="s">
        <v>398</v>
      </c>
      <c r="J4" s="149" t="s">
        <v>399</v>
      </c>
      <c r="K4" s="149" t="s">
        <v>400</v>
      </c>
      <c r="L4" s="149" t="s">
        <v>401</v>
      </c>
      <c r="M4" s="149" t="s">
        <v>402</v>
      </c>
      <c r="N4" s="149" t="s">
        <v>403</v>
      </c>
      <c r="O4" s="149" t="s">
        <v>389</v>
      </c>
    </row>
    <row r="5" spans="1:20" ht="28.35" customHeight="1" x14ac:dyDescent="0.25">
      <c r="A5" s="150"/>
      <c r="B5" s="151" t="s">
        <v>404</v>
      </c>
      <c r="C5" s="152"/>
      <c r="D5" s="153">
        <f>C24</f>
        <v>4536083</v>
      </c>
      <c r="E5" s="153">
        <f t="shared" ref="E5:N5" si="0">D24</f>
        <v>3810611</v>
      </c>
      <c r="F5" s="153">
        <f t="shared" si="0"/>
        <v>2523348</v>
      </c>
      <c r="G5" s="153">
        <f t="shared" si="0"/>
        <v>1877374</v>
      </c>
      <c r="H5" s="153">
        <f t="shared" si="0"/>
        <v>2272400</v>
      </c>
      <c r="I5" s="153">
        <f t="shared" si="0"/>
        <v>2137426</v>
      </c>
      <c r="J5" s="153">
        <f t="shared" si="0"/>
        <v>1538140</v>
      </c>
      <c r="K5" s="153">
        <f t="shared" si="0"/>
        <v>1323944</v>
      </c>
      <c r="L5" s="153">
        <f t="shared" si="0"/>
        <v>1109658</v>
      </c>
      <c r="M5" s="153">
        <f t="shared" si="0"/>
        <v>1935372</v>
      </c>
      <c r="N5" s="153">
        <f t="shared" si="0"/>
        <v>1340834</v>
      </c>
      <c r="O5" s="488"/>
    </row>
    <row r="6" spans="1:20" ht="22.5" customHeight="1" x14ac:dyDescent="0.25">
      <c r="A6" s="154" t="s">
        <v>106</v>
      </c>
      <c r="B6" s="155" t="s">
        <v>30</v>
      </c>
      <c r="C6" s="156">
        <v>19000</v>
      </c>
      <c r="D6" s="156">
        <v>19000</v>
      </c>
      <c r="E6" s="156">
        <v>19000</v>
      </c>
      <c r="F6" s="156">
        <v>19000</v>
      </c>
      <c r="G6" s="156">
        <v>19000</v>
      </c>
      <c r="H6" s="156">
        <v>519000</v>
      </c>
      <c r="I6" s="156">
        <v>519000</v>
      </c>
      <c r="J6" s="156">
        <v>795315</v>
      </c>
      <c r="K6" s="156">
        <v>519000</v>
      </c>
      <c r="L6" s="156">
        <v>519000</v>
      </c>
      <c r="M6" s="156">
        <v>519000</v>
      </c>
      <c r="N6" s="156">
        <v>24000</v>
      </c>
      <c r="O6" s="488">
        <f t="shared" ref="O6:O11" si="1">SUM(C6:N6)</f>
        <v>3509315</v>
      </c>
    </row>
    <row r="7" spans="1:20" ht="21.75" customHeight="1" x14ac:dyDescent="0.25">
      <c r="A7" s="154" t="s">
        <v>107</v>
      </c>
      <c r="B7" s="155" t="s">
        <v>17</v>
      </c>
      <c r="C7" s="156">
        <v>250000</v>
      </c>
      <c r="D7" s="156">
        <v>515000</v>
      </c>
      <c r="E7" s="156">
        <v>585000</v>
      </c>
      <c r="F7" s="156">
        <v>515000</v>
      </c>
      <c r="G7" s="156">
        <v>1615000</v>
      </c>
      <c r="H7" s="156">
        <v>515000</v>
      </c>
      <c r="I7" s="156">
        <v>515000</v>
      </c>
      <c r="J7" s="156">
        <v>505000</v>
      </c>
      <c r="K7" s="156">
        <v>585000</v>
      </c>
      <c r="L7" s="156">
        <v>1615000</v>
      </c>
      <c r="M7" s="156">
        <v>515000</v>
      </c>
      <c r="N7" s="156">
        <v>515000</v>
      </c>
      <c r="O7" s="488">
        <f t="shared" si="1"/>
        <v>8245000</v>
      </c>
    </row>
    <row r="8" spans="1:20" ht="34.5" customHeight="1" x14ac:dyDescent="0.25">
      <c r="A8" s="154" t="s">
        <v>108</v>
      </c>
      <c r="B8" s="155" t="s">
        <v>463</v>
      </c>
      <c r="C8" s="156">
        <v>1324880</v>
      </c>
      <c r="D8" s="156">
        <v>1324880</v>
      </c>
      <c r="E8" s="156">
        <v>1324880</v>
      </c>
      <c r="F8" s="156">
        <v>1324880</v>
      </c>
      <c r="G8" s="156">
        <v>1324880</v>
      </c>
      <c r="H8" s="156">
        <v>1324880</v>
      </c>
      <c r="I8" s="156">
        <v>1324880</v>
      </c>
      <c r="J8" s="156">
        <v>2965655</v>
      </c>
      <c r="K8" s="156">
        <v>1324880</v>
      </c>
      <c r="L8" s="156">
        <v>1324880</v>
      </c>
      <c r="M8" s="156">
        <v>1324880</v>
      </c>
      <c r="N8" s="156">
        <v>1324875</v>
      </c>
      <c r="O8" s="488">
        <f t="shared" si="1"/>
        <v>17539330</v>
      </c>
    </row>
    <row r="9" spans="1:20" ht="28.35" customHeight="1" x14ac:dyDescent="0.25">
      <c r="A9" s="154" t="s">
        <v>109</v>
      </c>
      <c r="B9" s="158" t="s">
        <v>466</v>
      </c>
      <c r="C9" s="156">
        <v>113792</v>
      </c>
      <c r="D9" s="156">
        <v>109312</v>
      </c>
      <c r="E9" s="156">
        <v>109312</v>
      </c>
      <c r="F9" s="156">
        <v>199810</v>
      </c>
      <c r="G9" s="156">
        <v>199810</v>
      </c>
      <c r="H9" s="156">
        <v>199810</v>
      </c>
      <c r="I9" s="156">
        <v>90498</v>
      </c>
      <c r="J9" s="156">
        <v>90498</v>
      </c>
      <c r="K9" s="156">
        <v>90498</v>
      </c>
      <c r="L9" s="156">
        <v>90498</v>
      </c>
      <c r="M9" s="156">
        <v>90498</v>
      </c>
      <c r="N9" s="156">
        <v>90501</v>
      </c>
      <c r="O9" s="488">
        <f t="shared" si="1"/>
        <v>1474837</v>
      </c>
    </row>
    <row r="10" spans="1:20" ht="33.75" customHeight="1" x14ac:dyDescent="0.25">
      <c r="A10" s="154" t="s">
        <v>110</v>
      </c>
      <c r="B10" s="158" t="s">
        <v>462</v>
      </c>
      <c r="C10" s="156">
        <v>0</v>
      </c>
      <c r="D10" s="156">
        <v>0</v>
      </c>
      <c r="E10" s="156">
        <v>0</v>
      </c>
      <c r="F10" s="156">
        <v>89800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488">
        <f t="shared" si="1"/>
        <v>89800</v>
      </c>
    </row>
    <row r="11" spans="1:20" ht="33.75" customHeight="1" x14ac:dyDescent="0.25">
      <c r="A11" s="154" t="s">
        <v>111</v>
      </c>
      <c r="B11" s="158" t="s">
        <v>467</v>
      </c>
      <c r="C11" s="156">
        <v>0</v>
      </c>
      <c r="D11" s="156">
        <v>0</v>
      </c>
      <c r="E11" s="156">
        <v>0</v>
      </c>
      <c r="F11" s="156">
        <v>0</v>
      </c>
      <c r="G11" s="156">
        <v>0</v>
      </c>
      <c r="H11" s="156">
        <v>0</v>
      </c>
      <c r="I11" s="156">
        <v>0</v>
      </c>
      <c r="J11" s="156">
        <v>0</v>
      </c>
      <c r="K11" s="156">
        <v>0</v>
      </c>
      <c r="L11" s="156">
        <v>0</v>
      </c>
      <c r="M11" s="156">
        <v>0</v>
      </c>
      <c r="N11" s="156">
        <v>0</v>
      </c>
      <c r="O11" s="488">
        <f t="shared" si="1"/>
        <v>0</v>
      </c>
    </row>
    <row r="12" spans="1:20" ht="28.35" customHeight="1" thickBot="1" x14ac:dyDescent="0.3">
      <c r="A12" s="154" t="s">
        <v>112</v>
      </c>
      <c r="B12" s="486" t="s">
        <v>405</v>
      </c>
      <c r="C12" s="487">
        <v>5402075</v>
      </c>
      <c r="D12" s="487">
        <v>0</v>
      </c>
      <c r="E12" s="487">
        <v>0</v>
      </c>
      <c r="F12" s="487">
        <v>9000</v>
      </c>
      <c r="G12" s="487">
        <v>0</v>
      </c>
      <c r="H12" s="487">
        <v>0</v>
      </c>
      <c r="I12" s="487">
        <v>0</v>
      </c>
      <c r="J12" s="487">
        <v>0</v>
      </c>
      <c r="K12" s="487">
        <v>0</v>
      </c>
      <c r="L12" s="487">
        <v>0</v>
      </c>
      <c r="M12" s="487">
        <v>0</v>
      </c>
      <c r="N12" s="487">
        <v>0</v>
      </c>
      <c r="O12" s="488">
        <f>SUM(C12:N12)</f>
        <v>5411075</v>
      </c>
    </row>
    <row r="13" spans="1:20" s="162" customFormat="1" ht="28.35" customHeight="1" thickBot="1" x14ac:dyDescent="0.3">
      <c r="A13" s="485"/>
      <c r="B13" s="492" t="s">
        <v>406</v>
      </c>
      <c r="C13" s="493">
        <f t="shared" ref="C13:O13" si="2">SUM(C6:C12)</f>
        <v>7109747</v>
      </c>
      <c r="D13" s="493">
        <f t="shared" si="2"/>
        <v>1968192</v>
      </c>
      <c r="E13" s="493">
        <f t="shared" si="2"/>
        <v>2038192</v>
      </c>
      <c r="F13" s="493">
        <f t="shared" si="2"/>
        <v>2157490</v>
      </c>
      <c r="G13" s="493">
        <f t="shared" si="2"/>
        <v>3158690</v>
      </c>
      <c r="H13" s="493">
        <f t="shared" si="2"/>
        <v>2558690</v>
      </c>
      <c r="I13" s="493">
        <f t="shared" si="2"/>
        <v>2449378</v>
      </c>
      <c r="J13" s="493">
        <f t="shared" si="2"/>
        <v>4356468</v>
      </c>
      <c r="K13" s="493">
        <f t="shared" si="2"/>
        <v>2519378</v>
      </c>
      <c r="L13" s="493">
        <f t="shared" si="2"/>
        <v>3549378</v>
      </c>
      <c r="M13" s="493">
        <f t="shared" si="2"/>
        <v>2449378</v>
      </c>
      <c r="N13" s="493">
        <f t="shared" si="2"/>
        <v>1954376</v>
      </c>
      <c r="O13" s="494">
        <f t="shared" si="2"/>
        <v>36269357</v>
      </c>
    </row>
    <row r="14" spans="1:20" ht="28.35" customHeight="1" x14ac:dyDescent="0.25">
      <c r="A14" s="150"/>
      <c r="B14" s="489" t="s">
        <v>105</v>
      </c>
      <c r="C14" s="490"/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1"/>
    </row>
    <row r="15" spans="1:20" ht="28.35" customHeight="1" x14ac:dyDescent="0.25">
      <c r="A15" s="154" t="s">
        <v>113</v>
      </c>
      <c r="B15" s="159" t="s">
        <v>56</v>
      </c>
      <c r="C15" s="156">
        <v>1301613</v>
      </c>
      <c r="D15" s="156">
        <v>1301613</v>
      </c>
      <c r="E15" s="156">
        <v>1301613</v>
      </c>
      <c r="F15" s="156">
        <v>1301613</v>
      </c>
      <c r="G15" s="156">
        <v>1301613</v>
      </c>
      <c r="H15" s="156">
        <v>1301613</v>
      </c>
      <c r="I15" s="156">
        <v>1301613</v>
      </c>
      <c r="J15" s="156">
        <v>1301613</v>
      </c>
      <c r="K15" s="156">
        <v>1301613</v>
      </c>
      <c r="L15" s="156">
        <v>1301613</v>
      </c>
      <c r="M15" s="156">
        <v>1301613</v>
      </c>
      <c r="N15" s="156">
        <v>1301618</v>
      </c>
      <c r="O15" s="157">
        <f t="shared" ref="O15:O21" si="3">SUM(C15:N15)</f>
        <v>15619361</v>
      </c>
    </row>
    <row r="16" spans="1:20" ht="28.35" customHeight="1" x14ac:dyDescent="0.25">
      <c r="A16" s="154" t="s">
        <v>114</v>
      </c>
      <c r="B16" s="159" t="s">
        <v>407</v>
      </c>
      <c r="C16" s="156">
        <v>293891</v>
      </c>
      <c r="D16" s="156">
        <v>293891</v>
      </c>
      <c r="E16" s="156">
        <v>293891</v>
      </c>
      <c r="F16" s="156">
        <v>293891</v>
      </c>
      <c r="G16" s="156">
        <v>293891</v>
      </c>
      <c r="H16" s="156">
        <v>293891</v>
      </c>
      <c r="I16" s="156">
        <v>293891</v>
      </c>
      <c r="J16" s="156">
        <v>293891</v>
      </c>
      <c r="K16" s="156">
        <v>293891</v>
      </c>
      <c r="L16" s="156">
        <v>293891</v>
      </c>
      <c r="M16" s="156">
        <v>293891</v>
      </c>
      <c r="N16" s="156">
        <v>293896</v>
      </c>
      <c r="O16" s="157">
        <f t="shared" si="3"/>
        <v>3526697</v>
      </c>
    </row>
    <row r="17" spans="1:15" ht="28.35" customHeight="1" x14ac:dyDescent="0.25">
      <c r="A17" s="154" t="s">
        <v>204</v>
      </c>
      <c r="B17" s="160" t="s">
        <v>71</v>
      </c>
      <c r="C17" s="156">
        <v>974160</v>
      </c>
      <c r="D17" s="156">
        <v>974160</v>
      </c>
      <c r="E17" s="156">
        <v>974160</v>
      </c>
      <c r="F17" s="156">
        <v>974160</v>
      </c>
      <c r="G17" s="156">
        <v>974160</v>
      </c>
      <c r="H17" s="156">
        <v>974160</v>
      </c>
      <c r="I17" s="156">
        <v>974160</v>
      </c>
      <c r="J17" s="156">
        <v>974160</v>
      </c>
      <c r="K17" s="156">
        <v>974160</v>
      </c>
      <c r="L17" s="156">
        <v>974160</v>
      </c>
      <c r="M17" s="156">
        <v>974160</v>
      </c>
      <c r="N17" s="156">
        <v>543696</v>
      </c>
      <c r="O17" s="157">
        <f t="shared" si="3"/>
        <v>11259456</v>
      </c>
    </row>
    <row r="18" spans="1:15" ht="28.35" customHeight="1" x14ac:dyDescent="0.25">
      <c r="A18" s="154" t="s">
        <v>205</v>
      </c>
      <c r="B18" s="161" t="s">
        <v>87</v>
      </c>
      <c r="C18" s="156">
        <v>4000</v>
      </c>
      <c r="D18" s="156">
        <v>4000</v>
      </c>
      <c r="E18" s="156">
        <v>4000</v>
      </c>
      <c r="F18" s="156">
        <v>24000</v>
      </c>
      <c r="G18" s="156">
        <v>24000</v>
      </c>
      <c r="H18" s="156">
        <v>4000</v>
      </c>
      <c r="I18" s="156">
        <v>24000</v>
      </c>
      <c r="J18" s="156">
        <v>4000</v>
      </c>
      <c r="K18" s="156">
        <v>24000</v>
      </c>
      <c r="L18" s="156">
        <v>4000</v>
      </c>
      <c r="M18" s="156">
        <v>24000</v>
      </c>
      <c r="N18" s="156">
        <v>756000</v>
      </c>
      <c r="O18" s="157">
        <f t="shared" si="3"/>
        <v>900000</v>
      </c>
    </row>
    <row r="19" spans="1:15" ht="32.25" customHeight="1" x14ac:dyDescent="0.25">
      <c r="A19" s="154" t="s">
        <v>206</v>
      </c>
      <c r="B19" s="161" t="s">
        <v>303</v>
      </c>
      <c r="C19" s="156">
        <v>0</v>
      </c>
      <c r="D19" s="156">
        <v>120000</v>
      </c>
      <c r="E19" s="156">
        <v>120000</v>
      </c>
      <c r="F19" s="156">
        <v>209800</v>
      </c>
      <c r="G19" s="156">
        <v>120000</v>
      </c>
      <c r="H19" s="156">
        <v>120000</v>
      </c>
      <c r="I19" s="156">
        <v>120000</v>
      </c>
      <c r="J19" s="156">
        <v>727000</v>
      </c>
      <c r="K19" s="156">
        <v>120000</v>
      </c>
      <c r="L19" s="156">
        <v>120000</v>
      </c>
      <c r="M19" s="156">
        <v>120000</v>
      </c>
      <c r="N19" s="156">
        <v>300000</v>
      </c>
      <c r="O19" s="157">
        <f t="shared" si="3"/>
        <v>2196800</v>
      </c>
    </row>
    <row r="20" spans="1:15" ht="28.35" customHeight="1" x14ac:dyDescent="0.25">
      <c r="A20" s="154" t="s">
        <v>207</v>
      </c>
      <c r="B20" s="160" t="s">
        <v>408</v>
      </c>
      <c r="C20" s="156">
        <v>0</v>
      </c>
      <c r="D20" s="156">
        <v>0</v>
      </c>
      <c r="E20" s="156">
        <v>0</v>
      </c>
      <c r="F20" s="156">
        <v>0</v>
      </c>
      <c r="G20" s="156">
        <v>0</v>
      </c>
      <c r="H20" s="156">
        <v>0</v>
      </c>
      <c r="I20" s="156">
        <v>0</v>
      </c>
      <c r="J20" s="156">
        <v>635000</v>
      </c>
      <c r="K20" s="156">
        <v>0</v>
      </c>
      <c r="L20" s="156">
        <v>0</v>
      </c>
      <c r="M20" s="156">
        <v>0</v>
      </c>
      <c r="N20" s="156">
        <v>0</v>
      </c>
      <c r="O20" s="157">
        <f t="shared" si="3"/>
        <v>635000</v>
      </c>
    </row>
    <row r="21" spans="1:15" ht="28.35" customHeight="1" x14ac:dyDescent="0.25">
      <c r="A21" s="154" t="s">
        <v>210</v>
      </c>
      <c r="B21" s="160" t="s">
        <v>409</v>
      </c>
      <c r="C21" s="156">
        <v>0</v>
      </c>
      <c r="D21" s="156">
        <v>0</v>
      </c>
      <c r="E21" s="156">
        <v>0</v>
      </c>
      <c r="F21" s="156">
        <v>0</v>
      </c>
      <c r="G21" s="156">
        <v>50000</v>
      </c>
      <c r="H21" s="156">
        <v>0</v>
      </c>
      <c r="I21" s="156">
        <v>335000</v>
      </c>
      <c r="J21" s="156">
        <v>635000</v>
      </c>
      <c r="K21" s="156">
        <v>20000</v>
      </c>
      <c r="L21" s="156">
        <v>30000</v>
      </c>
      <c r="M21" s="156">
        <v>330252</v>
      </c>
      <c r="N21" s="156">
        <v>100000</v>
      </c>
      <c r="O21" s="157">
        <f t="shared" si="3"/>
        <v>1500252</v>
      </c>
    </row>
    <row r="22" spans="1:15" ht="28.35" customHeight="1" thickBot="1" x14ac:dyDescent="0.3">
      <c r="A22" s="495" t="s">
        <v>213</v>
      </c>
      <c r="B22" s="496" t="s">
        <v>499</v>
      </c>
      <c r="C22" s="487">
        <v>0</v>
      </c>
      <c r="D22" s="487">
        <v>0</v>
      </c>
      <c r="E22" s="487">
        <v>631791</v>
      </c>
      <c r="F22" s="487">
        <v>0</v>
      </c>
      <c r="G22" s="487">
        <v>0</v>
      </c>
      <c r="H22" s="487">
        <v>0</v>
      </c>
      <c r="I22" s="487">
        <v>0</v>
      </c>
      <c r="J22" s="487">
        <v>0</v>
      </c>
      <c r="K22" s="487">
        <v>0</v>
      </c>
      <c r="L22" s="487">
        <v>0</v>
      </c>
      <c r="M22" s="487">
        <v>0</v>
      </c>
      <c r="N22" s="487">
        <v>0</v>
      </c>
      <c r="O22" s="488">
        <f>SUM(C22:N22)</f>
        <v>631791</v>
      </c>
    </row>
    <row r="23" spans="1:15" s="162" customFormat="1" ht="28.35" customHeight="1" thickBot="1" x14ac:dyDescent="0.3">
      <c r="A23" s="499"/>
      <c r="B23" s="500" t="s">
        <v>410</v>
      </c>
      <c r="C23" s="493">
        <f t="shared" ref="C23:O23" si="4">SUM(C15:C22)</f>
        <v>2573664</v>
      </c>
      <c r="D23" s="493">
        <f t="shared" si="4"/>
        <v>2693664</v>
      </c>
      <c r="E23" s="493">
        <f t="shared" si="4"/>
        <v>3325455</v>
      </c>
      <c r="F23" s="493">
        <f t="shared" si="4"/>
        <v>2803464</v>
      </c>
      <c r="G23" s="493">
        <f t="shared" si="4"/>
        <v>2763664</v>
      </c>
      <c r="H23" s="493">
        <f t="shared" si="4"/>
        <v>2693664</v>
      </c>
      <c r="I23" s="493">
        <f t="shared" si="4"/>
        <v>3048664</v>
      </c>
      <c r="J23" s="493">
        <f t="shared" si="4"/>
        <v>4570664</v>
      </c>
      <c r="K23" s="493">
        <f t="shared" si="4"/>
        <v>2733664</v>
      </c>
      <c r="L23" s="493">
        <f t="shared" si="4"/>
        <v>2723664</v>
      </c>
      <c r="M23" s="493">
        <f t="shared" si="4"/>
        <v>3043916</v>
      </c>
      <c r="N23" s="493">
        <f t="shared" si="4"/>
        <v>3295210</v>
      </c>
      <c r="O23" s="494">
        <f t="shared" si="4"/>
        <v>36269357</v>
      </c>
    </row>
    <row r="24" spans="1:15" ht="15.75" x14ac:dyDescent="0.25">
      <c r="A24" s="497"/>
      <c r="B24" s="489" t="s">
        <v>411</v>
      </c>
      <c r="C24" s="498">
        <f>C13-C23</f>
        <v>4536083</v>
      </c>
      <c r="D24" s="498">
        <f t="shared" ref="D24:N24" si="5">D5+D13-D23</f>
        <v>3810611</v>
      </c>
      <c r="E24" s="498">
        <f t="shared" si="5"/>
        <v>2523348</v>
      </c>
      <c r="F24" s="498">
        <f t="shared" si="5"/>
        <v>1877374</v>
      </c>
      <c r="G24" s="498">
        <f t="shared" si="5"/>
        <v>2272400</v>
      </c>
      <c r="H24" s="498">
        <f t="shared" si="5"/>
        <v>2137426</v>
      </c>
      <c r="I24" s="498">
        <f t="shared" si="5"/>
        <v>1538140</v>
      </c>
      <c r="J24" s="498">
        <f t="shared" si="5"/>
        <v>1323944</v>
      </c>
      <c r="K24" s="498">
        <f t="shared" si="5"/>
        <v>1109658</v>
      </c>
      <c r="L24" s="498">
        <f t="shared" si="5"/>
        <v>1935372</v>
      </c>
      <c r="M24" s="498">
        <f t="shared" si="5"/>
        <v>1340834</v>
      </c>
      <c r="N24" s="498">
        <f t="shared" si="5"/>
        <v>0</v>
      </c>
      <c r="O24" s="497"/>
    </row>
    <row r="26" spans="1:15" x14ac:dyDescent="0.2">
      <c r="C26" s="163"/>
      <c r="E26" s="163"/>
      <c r="F26" s="163"/>
      <c r="I26" s="163"/>
      <c r="J26" s="163"/>
      <c r="K26" s="163"/>
      <c r="N26" s="163"/>
    </row>
    <row r="27" spans="1:15" x14ac:dyDescent="0.2">
      <c r="E27" s="163"/>
      <c r="F27" s="163"/>
      <c r="G27" s="163"/>
      <c r="H27" s="163"/>
      <c r="I27" s="163"/>
      <c r="K27" s="163"/>
      <c r="M27" s="163"/>
    </row>
    <row r="28" spans="1:15" ht="22.5" customHeight="1" x14ac:dyDescent="0.2">
      <c r="B28" s="102"/>
    </row>
  </sheetData>
  <mergeCells count="2">
    <mergeCell ref="A1:O1"/>
    <mergeCell ref="N3:O3"/>
  </mergeCells>
  <phoneticPr fontId="85" type="noConversion"/>
  <printOptions horizontalCentered="1"/>
  <pageMargins left="0.17" right="0.17" top="0.87899305555555551" bottom="0.19685039370078741" header="0.35433070866141736" footer="0.19685039370078741"/>
  <pageSetup paperSize="9" scale="79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D33"/>
  <sheetViews>
    <sheetView topLeftCell="A7" workbookViewId="0">
      <selection activeCell="G6" sqref="G6"/>
    </sheetView>
  </sheetViews>
  <sheetFormatPr defaultColWidth="8" defaultRowHeight="12.75" x14ac:dyDescent="0.2"/>
  <cols>
    <col min="1" max="1" width="5" style="125" customWidth="1"/>
    <col min="2" max="2" width="54.140625" style="127" customWidth="1"/>
    <col min="3" max="4" width="15.140625" style="127" customWidth="1"/>
    <col min="5" max="16384" width="8" style="127"/>
  </cols>
  <sheetData>
    <row r="1" spans="1:4" ht="40.5" customHeight="1" x14ac:dyDescent="0.25">
      <c r="A1" s="134"/>
      <c r="B1" s="729" t="s">
        <v>489</v>
      </c>
      <c r="C1" s="729"/>
      <c r="D1" s="729"/>
    </row>
    <row r="2" spans="1:4" ht="15.75" customHeight="1" x14ac:dyDescent="0.25">
      <c r="A2" s="134"/>
      <c r="B2" s="126"/>
      <c r="C2" s="730" t="s">
        <v>490</v>
      </c>
      <c r="D2" s="730"/>
    </row>
    <row r="3" spans="1:4" s="128" customFormat="1" ht="15.75" thickBot="1" x14ac:dyDescent="0.25">
      <c r="A3" s="135"/>
      <c r="B3" s="136"/>
      <c r="C3" s="137"/>
      <c r="D3" s="579" t="s">
        <v>491</v>
      </c>
    </row>
    <row r="4" spans="1:4" s="129" customFormat="1" ht="48" customHeight="1" thickBot="1" x14ac:dyDescent="0.25">
      <c r="A4" s="364" t="s">
        <v>412</v>
      </c>
      <c r="B4" s="369" t="s">
        <v>440</v>
      </c>
      <c r="C4" s="369" t="s">
        <v>441</v>
      </c>
      <c r="D4" s="377" t="s">
        <v>442</v>
      </c>
    </row>
    <row r="5" spans="1:4" s="129" customFormat="1" ht="14.1" customHeight="1" thickBot="1" x14ac:dyDescent="0.25">
      <c r="A5" s="364" t="s">
        <v>99</v>
      </c>
      <c r="B5" s="369" t="s">
        <v>100</v>
      </c>
      <c r="C5" s="369" t="s">
        <v>101</v>
      </c>
      <c r="D5" s="377" t="s">
        <v>102</v>
      </c>
    </row>
    <row r="6" spans="1:4" ht="18" customHeight="1" x14ac:dyDescent="0.2">
      <c r="A6" s="365" t="s">
        <v>106</v>
      </c>
      <c r="B6" s="370" t="s">
        <v>443</v>
      </c>
      <c r="C6" s="383">
        <v>228000</v>
      </c>
      <c r="D6" s="378">
        <v>0</v>
      </c>
    </row>
    <row r="7" spans="1:4" ht="18" customHeight="1" x14ac:dyDescent="0.2">
      <c r="A7" s="366" t="s">
        <v>107</v>
      </c>
      <c r="B7" s="371" t="s">
        <v>444</v>
      </c>
      <c r="C7" s="383">
        <v>0</v>
      </c>
      <c r="D7" s="379">
        <v>0</v>
      </c>
    </row>
    <row r="8" spans="1:4" ht="18" customHeight="1" x14ac:dyDescent="0.2">
      <c r="A8" s="366" t="s">
        <v>108</v>
      </c>
      <c r="B8" s="371" t="s">
        <v>445</v>
      </c>
      <c r="C8" s="383">
        <v>0</v>
      </c>
      <c r="D8" s="379">
        <v>0</v>
      </c>
    </row>
    <row r="9" spans="1:4" ht="18" customHeight="1" x14ac:dyDescent="0.2">
      <c r="A9" s="366" t="s">
        <v>109</v>
      </c>
      <c r="B9" s="371" t="s">
        <v>446</v>
      </c>
      <c r="C9" s="383">
        <v>0</v>
      </c>
      <c r="D9" s="379">
        <v>0</v>
      </c>
    </row>
    <row r="10" spans="1:4" ht="18" customHeight="1" x14ac:dyDescent="0.2">
      <c r="A10" s="366" t="s">
        <v>110</v>
      </c>
      <c r="B10" s="371" t="s">
        <v>447</v>
      </c>
      <c r="C10" s="383">
        <v>8100000</v>
      </c>
      <c r="D10" s="379">
        <v>0</v>
      </c>
    </row>
    <row r="11" spans="1:4" ht="18" customHeight="1" x14ac:dyDescent="0.2">
      <c r="A11" s="366" t="s">
        <v>111</v>
      </c>
      <c r="B11" s="371" t="s">
        <v>448</v>
      </c>
      <c r="C11" s="383">
        <v>0</v>
      </c>
      <c r="D11" s="379">
        <v>0</v>
      </c>
    </row>
    <row r="12" spans="1:4" ht="18" customHeight="1" x14ac:dyDescent="0.2">
      <c r="A12" s="366" t="s">
        <v>112</v>
      </c>
      <c r="B12" s="372" t="s">
        <v>449</v>
      </c>
      <c r="C12" s="383">
        <v>0</v>
      </c>
      <c r="D12" s="379">
        <v>0</v>
      </c>
    </row>
    <row r="13" spans="1:4" ht="18" customHeight="1" x14ac:dyDescent="0.2">
      <c r="A13" s="366" t="s">
        <v>114</v>
      </c>
      <c r="B13" s="372" t="s">
        <v>450</v>
      </c>
      <c r="C13" s="383">
        <v>0</v>
      </c>
      <c r="D13" s="379">
        <v>0</v>
      </c>
    </row>
    <row r="14" spans="1:4" ht="18" customHeight="1" x14ac:dyDescent="0.2">
      <c r="A14" s="366" t="s">
        <v>204</v>
      </c>
      <c r="B14" s="372" t="s">
        <v>451</v>
      </c>
      <c r="C14" s="383">
        <v>6000000</v>
      </c>
      <c r="D14" s="379">
        <v>0</v>
      </c>
    </row>
    <row r="15" spans="1:4" ht="18" customHeight="1" x14ac:dyDescent="0.2">
      <c r="A15" s="366" t="s">
        <v>205</v>
      </c>
      <c r="B15" s="372" t="s">
        <v>452</v>
      </c>
      <c r="C15" s="383">
        <v>0</v>
      </c>
      <c r="D15" s="379">
        <v>0</v>
      </c>
    </row>
    <row r="16" spans="1:4" ht="22.5" customHeight="1" x14ac:dyDescent="0.2">
      <c r="A16" s="366" t="s">
        <v>206</v>
      </c>
      <c r="B16" s="372" t="s">
        <v>453</v>
      </c>
      <c r="C16" s="383">
        <v>2100000</v>
      </c>
      <c r="D16" s="379">
        <v>0</v>
      </c>
    </row>
    <row r="17" spans="1:4" ht="18" customHeight="1" x14ac:dyDescent="0.2">
      <c r="A17" s="366" t="s">
        <v>207</v>
      </c>
      <c r="B17" s="371" t="s">
        <v>454</v>
      </c>
      <c r="C17" s="383">
        <v>140000</v>
      </c>
      <c r="D17" s="379">
        <v>0</v>
      </c>
    </row>
    <row r="18" spans="1:4" ht="18" customHeight="1" x14ac:dyDescent="0.2">
      <c r="A18" s="366" t="s">
        <v>210</v>
      </c>
      <c r="B18" s="371" t="s">
        <v>455</v>
      </c>
      <c r="C18" s="383">
        <v>0</v>
      </c>
      <c r="D18" s="379">
        <v>0</v>
      </c>
    </row>
    <row r="19" spans="1:4" ht="18" customHeight="1" x14ac:dyDescent="0.2">
      <c r="A19" s="366" t="s">
        <v>213</v>
      </c>
      <c r="B19" s="371" t="s">
        <v>456</v>
      </c>
      <c r="C19" s="383">
        <v>3000000</v>
      </c>
      <c r="D19" s="379">
        <v>0</v>
      </c>
    </row>
    <row r="20" spans="1:4" ht="18" customHeight="1" x14ac:dyDescent="0.2">
      <c r="A20" s="366" t="s">
        <v>216</v>
      </c>
      <c r="B20" s="371" t="s">
        <v>457</v>
      </c>
      <c r="C20" s="383">
        <v>0</v>
      </c>
      <c r="D20" s="379">
        <v>0</v>
      </c>
    </row>
    <row r="21" spans="1:4" ht="18" customHeight="1" x14ac:dyDescent="0.2">
      <c r="A21" s="366" t="s">
        <v>219</v>
      </c>
      <c r="B21" s="371" t="s">
        <v>458</v>
      </c>
      <c r="C21" s="383">
        <v>0</v>
      </c>
      <c r="D21" s="379">
        <v>0</v>
      </c>
    </row>
    <row r="22" spans="1:4" ht="18" customHeight="1" x14ac:dyDescent="0.2">
      <c r="A22" s="366" t="s">
        <v>222</v>
      </c>
      <c r="B22" s="373"/>
      <c r="C22" s="384"/>
      <c r="D22" s="380"/>
    </row>
    <row r="23" spans="1:4" ht="18" customHeight="1" x14ac:dyDescent="0.2">
      <c r="A23" s="366" t="s">
        <v>225</v>
      </c>
      <c r="B23" s="374"/>
      <c r="C23" s="384"/>
      <c r="D23" s="380"/>
    </row>
    <row r="24" spans="1:4" ht="18" customHeight="1" x14ac:dyDescent="0.2">
      <c r="A24" s="366" t="s">
        <v>228</v>
      </c>
      <c r="B24" s="374"/>
      <c r="C24" s="384"/>
      <c r="D24" s="380"/>
    </row>
    <row r="25" spans="1:4" ht="18" customHeight="1" x14ac:dyDescent="0.2">
      <c r="A25" s="366" t="s">
        <v>231</v>
      </c>
      <c r="B25" s="374"/>
      <c r="C25" s="384"/>
      <c r="D25" s="380"/>
    </row>
    <row r="26" spans="1:4" ht="18" customHeight="1" x14ac:dyDescent="0.2">
      <c r="A26" s="366" t="s">
        <v>234</v>
      </c>
      <c r="B26" s="374"/>
      <c r="C26" s="384"/>
      <c r="D26" s="380"/>
    </row>
    <row r="27" spans="1:4" ht="18" customHeight="1" x14ac:dyDescent="0.2">
      <c r="A27" s="366" t="s">
        <v>237</v>
      </c>
      <c r="B27" s="374"/>
      <c r="C27" s="384"/>
      <c r="D27" s="380"/>
    </row>
    <row r="28" spans="1:4" ht="18" customHeight="1" x14ac:dyDescent="0.2">
      <c r="A28" s="366" t="s">
        <v>239</v>
      </c>
      <c r="B28" s="374"/>
      <c r="C28" s="384"/>
      <c r="D28" s="380"/>
    </row>
    <row r="29" spans="1:4" ht="18" customHeight="1" x14ac:dyDescent="0.2">
      <c r="A29" s="366" t="s">
        <v>242</v>
      </c>
      <c r="B29" s="374"/>
      <c r="C29" s="384"/>
      <c r="D29" s="380"/>
    </row>
    <row r="30" spans="1:4" ht="18" customHeight="1" thickBot="1" x14ac:dyDescent="0.25">
      <c r="A30" s="367" t="s">
        <v>245</v>
      </c>
      <c r="B30" s="375"/>
      <c r="C30" s="385"/>
      <c r="D30" s="381"/>
    </row>
    <row r="31" spans="1:4" ht="18" customHeight="1" thickBot="1" x14ac:dyDescent="0.25">
      <c r="A31" s="368" t="s">
        <v>248</v>
      </c>
      <c r="B31" s="376" t="s">
        <v>390</v>
      </c>
      <c r="C31" s="386">
        <f>+C6+C7+C8+C9+C10+C17+C18+C19+C20+C21+C22+C23+C24+C25+C26+C27+C28+C29+C30</f>
        <v>11468000</v>
      </c>
      <c r="D31" s="382">
        <f>SUM(D6:D21)</f>
        <v>0</v>
      </c>
    </row>
    <row r="32" spans="1:4" ht="8.25" customHeight="1" x14ac:dyDescent="0.2">
      <c r="A32" s="138"/>
      <c r="B32" s="728"/>
      <c r="C32" s="728"/>
      <c r="D32" s="728"/>
    </row>
    <row r="33" spans="1:4" x14ac:dyDescent="0.2">
      <c r="A33" s="134"/>
      <c r="B33" s="139"/>
      <c r="C33" s="139"/>
      <c r="D33" s="139"/>
    </row>
  </sheetData>
  <mergeCells count="3">
    <mergeCell ref="B32:D32"/>
    <mergeCell ref="B1:D1"/>
    <mergeCell ref="C2:D2"/>
  </mergeCells>
  <phoneticPr fontId="7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CE,Dőlt"&amp;11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2:I17"/>
  <sheetViews>
    <sheetView workbookViewId="0">
      <selection activeCell="M6" sqref="M6"/>
    </sheetView>
  </sheetViews>
  <sheetFormatPr defaultColWidth="8" defaultRowHeight="12.75" x14ac:dyDescent="0.2"/>
  <cols>
    <col min="1" max="1" width="5.85546875" style="12" customWidth="1"/>
    <col min="2" max="2" width="42.5703125" style="9" customWidth="1"/>
    <col min="3" max="7" width="11" style="9" customWidth="1"/>
    <col min="8" max="8" width="12.28515625" style="9" customWidth="1"/>
    <col min="9" max="9" width="2.85546875" style="9" customWidth="1"/>
    <col min="10" max="16384" width="8" style="9"/>
  </cols>
  <sheetData>
    <row r="2" spans="1:9" ht="39.75" customHeight="1" x14ac:dyDescent="0.2">
      <c r="A2" s="732" t="s">
        <v>492</v>
      </c>
      <c r="B2" s="732"/>
      <c r="C2" s="732"/>
      <c r="D2" s="732"/>
      <c r="E2" s="732"/>
      <c r="F2" s="732"/>
      <c r="G2" s="732"/>
      <c r="H2" s="732"/>
    </row>
    <row r="3" spans="1:9" s="127" customFormat="1" ht="15.75" customHeight="1" x14ac:dyDescent="0.25">
      <c r="A3" s="134"/>
      <c r="B3" s="126"/>
      <c r="C3" s="748"/>
      <c r="D3" s="748"/>
      <c r="G3" s="730" t="s">
        <v>471</v>
      </c>
      <c r="H3" s="730"/>
      <c r="I3" s="172"/>
    </row>
    <row r="4" spans="1:9" s="128" customFormat="1" ht="15.75" thickBot="1" x14ac:dyDescent="0.25">
      <c r="A4" s="135"/>
      <c r="B4" s="136"/>
      <c r="C4" s="137"/>
      <c r="D4" s="171"/>
      <c r="G4" s="749" t="s">
        <v>491</v>
      </c>
      <c r="H4" s="749"/>
      <c r="I4" s="171"/>
    </row>
    <row r="5" spans="1:9" s="122" customFormat="1" ht="26.25" customHeight="1" thickBot="1" x14ac:dyDescent="0.25">
      <c r="A5" s="740" t="s">
        <v>195</v>
      </c>
      <c r="B5" s="742" t="s">
        <v>430</v>
      </c>
      <c r="C5" s="744" t="s">
        <v>431</v>
      </c>
      <c r="D5" s="746" t="s">
        <v>537</v>
      </c>
      <c r="E5" s="737" t="s">
        <v>432</v>
      </c>
      <c r="F5" s="738"/>
      <c r="G5" s="739"/>
      <c r="H5" s="735" t="s">
        <v>389</v>
      </c>
    </row>
    <row r="6" spans="1:9" s="123" customFormat="1" ht="32.25" customHeight="1" thickBot="1" x14ac:dyDescent="0.25">
      <c r="A6" s="741"/>
      <c r="B6" s="743"/>
      <c r="C6" s="745"/>
      <c r="D6" s="747"/>
      <c r="E6" s="405" t="s">
        <v>493</v>
      </c>
      <c r="F6" s="405" t="s">
        <v>494</v>
      </c>
      <c r="G6" s="405" t="s">
        <v>500</v>
      </c>
      <c r="H6" s="736"/>
    </row>
    <row r="7" spans="1:9" s="124" customFormat="1" ht="12.95" customHeight="1" thickBot="1" x14ac:dyDescent="0.25">
      <c r="A7" s="387" t="s">
        <v>99</v>
      </c>
      <c r="B7" s="388" t="s">
        <v>100</v>
      </c>
      <c r="C7" s="389" t="s">
        <v>101</v>
      </c>
      <c r="D7" s="394" t="s">
        <v>102</v>
      </c>
      <c r="E7" s="389" t="s">
        <v>103</v>
      </c>
      <c r="F7" s="394" t="s">
        <v>416</v>
      </c>
      <c r="G7" s="394" t="s">
        <v>433</v>
      </c>
      <c r="H7" s="407" t="s">
        <v>465</v>
      </c>
    </row>
    <row r="8" spans="1:9" ht="24.75" customHeight="1" x14ac:dyDescent="0.2">
      <c r="A8" s="531" t="s">
        <v>106</v>
      </c>
      <c r="B8" s="528" t="s">
        <v>434</v>
      </c>
      <c r="C8" s="390"/>
      <c r="D8" s="395">
        <v>0</v>
      </c>
      <c r="E8" s="400">
        <v>0</v>
      </c>
      <c r="F8" s="395">
        <v>0</v>
      </c>
      <c r="G8" s="395">
        <v>0</v>
      </c>
      <c r="H8" s="408">
        <v>0</v>
      </c>
    </row>
    <row r="9" spans="1:9" ht="26.1" customHeight="1" x14ac:dyDescent="0.2">
      <c r="A9" s="532" t="s">
        <v>107</v>
      </c>
      <c r="B9" s="529" t="s">
        <v>435</v>
      </c>
      <c r="C9" s="391"/>
      <c r="D9" s="396">
        <v>0</v>
      </c>
      <c r="E9" s="401">
        <v>0</v>
      </c>
      <c r="F9" s="396">
        <v>0</v>
      </c>
      <c r="G9" s="396">
        <v>0</v>
      </c>
      <c r="H9" s="409">
        <v>0</v>
      </c>
      <c r="I9" s="731"/>
    </row>
    <row r="10" spans="1:9" ht="20.100000000000001" customHeight="1" x14ac:dyDescent="0.2">
      <c r="A10" s="532" t="s">
        <v>108</v>
      </c>
      <c r="B10" s="529" t="s">
        <v>436</v>
      </c>
      <c r="C10" s="392" t="s">
        <v>493</v>
      </c>
      <c r="D10" s="397">
        <f>+D11</f>
        <v>0</v>
      </c>
      <c r="E10" s="402">
        <f>SUM(E11)</f>
        <v>1500252</v>
      </c>
      <c r="F10" s="397">
        <f>+F11</f>
        <v>0</v>
      </c>
      <c r="G10" s="397">
        <f>+G11</f>
        <v>0</v>
      </c>
      <c r="H10" s="410">
        <f>SUM(D10:G10)</f>
        <v>1500252</v>
      </c>
      <c r="I10" s="731"/>
    </row>
    <row r="11" spans="1:9" ht="40.5" customHeight="1" x14ac:dyDescent="0.2">
      <c r="A11" s="532" t="s">
        <v>109</v>
      </c>
      <c r="B11" s="565" t="s">
        <v>549</v>
      </c>
      <c r="C11" s="391" t="s">
        <v>493</v>
      </c>
      <c r="D11" s="398"/>
      <c r="E11" s="403">
        <v>1500252</v>
      </c>
      <c r="F11" s="398"/>
      <c r="G11" s="398"/>
      <c r="H11" s="409">
        <f>SUM(D11:G11)</f>
        <v>1500252</v>
      </c>
      <c r="I11" s="731"/>
    </row>
    <row r="12" spans="1:9" ht="20.100000000000001" customHeight="1" x14ac:dyDescent="0.2">
      <c r="A12" s="532" t="s">
        <v>110</v>
      </c>
      <c r="B12" s="529" t="s">
        <v>437</v>
      </c>
      <c r="C12" s="392" t="s">
        <v>493</v>
      </c>
      <c r="D12" s="397">
        <f>+D13</f>
        <v>0</v>
      </c>
      <c r="E12" s="402">
        <f>SUM(E13)</f>
        <v>635000</v>
      </c>
      <c r="F12" s="397">
        <f>+F13</f>
        <v>0</v>
      </c>
      <c r="G12" s="397">
        <f>+G13</f>
        <v>0</v>
      </c>
      <c r="H12" s="410">
        <f>SUM(D12:G12)</f>
        <v>635000</v>
      </c>
      <c r="I12" s="731"/>
    </row>
    <row r="13" spans="1:9" ht="20.100000000000001" customHeight="1" x14ac:dyDescent="0.2">
      <c r="A13" s="532" t="s">
        <v>111</v>
      </c>
      <c r="B13" s="567" t="s">
        <v>548</v>
      </c>
      <c r="C13" s="391" t="s">
        <v>493</v>
      </c>
      <c r="D13" s="398"/>
      <c r="E13" s="403">
        <v>635000</v>
      </c>
      <c r="F13" s="398"/>
      <c r="G13" s="398"/>
      <c r="H13" s="409">
        <f>SUM(D13:G13)</f>
        <v>635000</v>
      </c>
      <c r="I13" s="731"/>
    </row>
    <row r="14" spans="1:9" ht="20.100000000000001" customHeight="1" x14ac:dyDescent="0.2">
      <c r="A14" s="532" t="s">
        <v>112</v>
      </c>
      <c r="B14" s="530" t="s">
        <v>438</v>
      </c>
      <c r="C14" s="392" t="s">
        <v>493</v>
      </c>
      <c r="D14" s="397">
        <f>SUM(D15:D16)</f>
        <v>0</v>
      </c>
      <c r="E14" s="402">
        <f>SUM(E15:E16)</f>
        <v>631791</v>
      </c>
      <c r="F14" s="397">
        <f>SUM(F15:F16)</f>
        <v>0</v>
      </c>
      <c r="G14" s="397">
        <f>SUM(G15:G16)</f>
        <v>0</v>
      </c>
      <c r="H14" s="410">
        <f>H15+H16</f>
        <v>631791</v>
      </c>
      <c r="I14" s="731"/>
    </row>
    <row r="15" spans="1:9" ht="20.100000000000001" customHeight="1" x14ac:dyDescent="0.2">
      <c r="A15" s="532" t="s">
        <v>113</v>
      </c>
      <c r="B15" s="530"/>
      <c r="C15" s="393"/>
      <c r="D15" s="399">
        <f>-B15</f>
        <v>0</v>
      </c>
      <c r="E15" s="404" t="s">
        <v>305</v>
      </c>
      <c r="F15" s="406" t="s">
        <v>305</v>
      </c>
      <c r="G15" s="406" t="s">
        <v>305</v>
      </c>
      <c r="H15" s="411">
        <f>SUM(D15:G15)</f>
        <v>0</v>
      </c>
      <c r="I15" s="731"/>
    </row>
    <row r="16" spans="1:9" ht="20.100000000000001" customHeight="1" thickBot="1" x14ac:dyDescent="0.25">
      <c r="A16" s="533" t="s">
        <v>114</v>
      </c>
      <c r="B16" s="566" t="s">
        <v>459</v>
      </c>
      <c r="C16" s="577" t="s">
        <v>493</v>
      </c>
      <c r="D16" s="501">
        <v>0</v>
      </c>
      <c r="E16" s="502">
        <v>631791</v>
      </c>
      <c r="F16" s="503"/>
      <c r="G16" s="503"/>
      <c r="H16" s="504">
        <f>SUM(D16:G16)</f>
        <v>631791</v>
      </c>
      <c r="I16" s="731"/>
    </row>
    <row r="17" spans="1:9" s="140" customFormat="1" ht="20.100000000000001" customHeight="1" thickBot="1" x14ac:dyDescent="0.25">
      <c r="A17" s="733" t="s">
        <v>439</v>
      </c>
      <c r="B17" s="734"/>
      <c r="C17" s="505"/>
      <c r="D17" s="506">
        <f>+D8+D9+D10+D12+D14</f>
        <v>0</v>
      </c>
      <c r="E17" s="507">
        <f>+E8+E9+E10+E12+E14</f>
        <v>2767043</v>
      </c>
      <c r="F17" s="506">
        <f>+F8+F9+F10+F12+F14</f>
        <v>0</v>
      </c>
      <c r="G17" s="506">
        <f>+G8+G9+G10+G12+G14</f>
        <v>0</v>
      </c>
      <c r="H17" s="508">
        <f>+H8+H9+H10+H12+H14</f>
        <v>2767043</v>
      </c>
      <c r="I17" s="731"/>
    </row>
  </sheetData>
  <mergeCells count="12">
    <mergeCell ref="I9:I17"/>
    <mergeCell ref="A2:H2"/>
    <mergeCell ref="A17:B17"/>
    <mergeCell ref="H5:H6"/>
    <mergeCell ref="E5:G5"/>
    <mergeCell ref="A5:A6"/>
    <mergeCell ref="B5:B6"/>
    <mergeCell ref="C5:C6"/>
    <mergeCell ref="D5:D6"/>
    <mergeCell ref="C3:D3"/>
    <mergeCell ref="G4:H4"/>
    <mergeCell ref="G3:H3"/>
  </mergeCells>
  <phoneticPr fontId="19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6</vt:i4>
      </vt:variant>
    </vt:vector>
  </HeadingPairs>
  <TitlesOfParts>
    <vt:vector size="18" baseType="lpstr">
      <vt:lpstr>1. Mérlegszerű</vt:lpstr>
      <vt:lpstr>2,a Elemi bevételek</vt:lpstr>
      <vt:lpstr>2,b Elemi kiadások</vt:lpstr>
      <vt:lpstr>3. Állami tám.</vt:lpstr>
      <vt:lpstr>4,a. Műk. mérleg</vt:lpstr>
      <vt:lpstr>4,b Beruh. mérleg</vt:lpstr>
      <vt:lpstr>5. Likviditási terv</vt:lpstr>
      <vt:lpstr>6. Közvetett támogatás</vt:lpstr>
      <vt:lpstr>7. Többéves döntések</vt:lpstr>
      <vt:lpstr>8. Adósságot kel. ügyletek</vt:lpstr>
      <vt:lpstr>9. Felhalmozás</vt:lpstr>
      <vt:lpstr>10. Tartalékok</vt:lpstr>
      <vt:lpstr>'1. Mérlegszerű'!Nyomtatási_terület</vt:lpstr>
      <vt:lpstr>'2,a Elemi bevételek'!Nyomtatási_terület</vt:lpstr>
      <vt:lpstr>'2,b Elemi kiadások'!Nyomtatási_terület</vt:lpstr>
      <vt:lpstr>'3. Állami tám.'!Nyomtatási_terület</vt:lpstr>
      <vt:lpstr>'5. Likviditási terv'!Nyomtatási_terület</vt:lpstr>
      <vt:lpstr>'9. Felhalmozás'!Nyomtatási_terület</vt:lpstr>
    </vt:vector>
  </TitlesOfParts>
  <Company>xp_forever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Tüskéné Balogh Anikó</cp:lastModifiedBy>
  <cp:lastPrinted>2017-10-06T10:57:51Z</cp:lastPrinted>
  <dcterms:created xsi:type="dcterms:W3CDTF">2014-10-28T13:28:45Z</dcterms:created>
  <dcterms:modified xsi:type="dcterms:W3CDTF">2017-10-06T10:58:00Z</dcterms:modified>
</cp:coreProperties>
</file>