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20" yWindow="15" windowWidth="11700" windowHeight="6540" tabRatio="727" firstSheet="6" activeTab="7"/>
  </bookViews>
  <sheets>
    <sheet name="1,1.sz.mell. " sheetId="110" r:id="rId1"/>
    <sheet name="1.2.sz.mell." sheetId="111" r:id="rId2"/>
    <sheet name="1.3.sz.mell" sheetId="112" r:id="rId3"/>
    <sheet name="2.1.sz.mell" sheetId="113" r:id="rId4"/>
    <sheet name="2.2.sz.mell" sheetId="114" r:id="rId5"/>
    <sheet name="3.sz.mell." sheetId="63" r:id="rId6"/>
    <sheet name="4.sz.mell." sheetId="64" r:id="rId7"/>
    <sheet name="1. tájékoztató tábla" sheetId="100" r:id="rId8"/>
    <sheet name="2. tájékoztató tábla" sheetId="102" r:id="rId9"/>
    <sheet name="3. tájékoztató tábla" sheetId="106" r:id="rId10"/>
    <sheet name="4. tájékoztató tábla" sheetId="115" r:id="rId11"/>
    <sheet name="5. tájékoztató tábla" sheetId="116" r:id="rId12"/>
    <sheet name="6. tájékoztató tábla" sheetId="117" r:id="rId13"/>
    <sheet name="Munka4" sheetId="118" r:id="rId14"/>
  </sheets>
  <externalReferences>
    <externalReference r:id="rId15"/>
  </externalReferences>
  <definedNames>
    <definedName name="_xlnm.Print_Area" localSheetId="0">'1,1.sz.mell. '!$A$1:$E$149</definedName>
    <definedName name="_xlnm.Print_Area" localSheetId="1">'1.2.sz.mell.'!$A$1:$E$149</definedName>
    <definedName name="_xlnm.Print_Area" localSheetId="2">'1.3.sz.mell'!$A$1:$E$149</definedName>
    <definedName name="_xlnm.Print_Area" localSheetId="3">'2.1.sz.mell'!$A$1:$I$28</definedName>
  </definedNames>
  <calcPr calcId="125725"/>
</workbook>
</file>

<file path=xl/calcChain.xml><?xml version="1.0" encoding="utf-8"?>
<calcChain xmlns="http://schemas.openxmlformats.org/spreadsheetml/2006/main">
  <c r="B9" i="116"/>
  <c r="B6"/>
  <c r="B10" s="1"/>
  <c r="B6" i="118"/>
  <c r="B7"/>
  <c r="B8"/>
  <c r="B13"/>
  <c r="B14"/>
  <c r="B15"/>
  <c r="D6"/>
  <c r="D7"/>
  <c r="D8"/>
  <c r="D13"/>
  <c r="D14"/>
  <c r="D15"/>
  <c r="E15"/>
  <c r="E14"/>
  <c r="E13"/>
  <c r="A11"/>
  <c r="E8"/>
  <c r="E7"/>
  <c r="E6"/>
  <c r="A4"/>
  <c r="F38" i="100"/>
  <c r="D144" i="111"/>
  <c r="D143"/>
  <c r="E143"/>
  <c r="D133"/>
  <c r="E133"/>
  <c r="D84"/>
  <c r="E84"/>
  <c r="D44"/>
  <c r="E44"/>
  <c r="D33"/>
  <c r="E33"/>
  <c r="E27" i="112"/>
  <c r="D26"/>
  <c r="E26"/>
  <c r="D44"/>
  <c r="E44"/>
  <c r="D83"/>
  <c r="E83"/>
  <c r="D70"/>
  <c r="E70"/>
  <c r="D33"/>
  <c r="E33"/>
  <c r="D143"/>
  <c r="E143"/>
  <c r="D128"/>
  <c r="E128"/>
  <c r="D95"/>
  <c r="E95"/>
  <c r="C95"/>
  <c r="D149" i="110"/>
  <c r="E149"/>
  <c r="D148"/>
  <c r="E148"/>
  <c r="F148"/>
  <c r="H6" i="114" l="1"/>
  <c r="H13" s="1"/>
  <c r="I6"/>
  <c r="I13" s="1"/>
  <c r="G6"/>
  <c r="G13" s="1"/>
  <c r="H22" i="113"/>
  <c r="I22"/>
  <c r="G22"/>
  <c r="H15"/>
  <c r="I15"/>
  <c r="G15"/>
  <c r="H11"/>
  <c r="G11"/>
  <c r="H10"/>
  <c r="I10"/>
  <c r="G10"/>
  <c r="H9"/>
  <c r="I9"/>
  <c r="G9"/>
  <c r="H8"/>
  <c r="I8"/>
  <c r="G8"/>
  <c r="H7"/>
  <c r="I7"/>
  <c r="G7"/>
  <c r="H6"/>
  <c r="I6"/>
  <c r="G6"/>
  <c r="C10"/>
  <c r="D11" i="114"/>
  <c r="E11"/>
  <c r="C11"/>
  <c r="D6"/>
  <c r="E6"/>
  <c r="C6"/>
  <c r="D19" i="113"/>
  <c r="E19"/>
  <c r="D16"/>
  <c r="E16"/>
  <c r="C16"/>
  <c r="D12"/>
  <c r="E12"/>
  <c r="C12"/>
  <c r="D9"/>
  <c r="E9"/>
  <c r="C9"/>
  <c r="D7"/>
  <c r="E7"/>
  <c r="D6"/>
  <c r="E6"/>
  <c r="C7"/>
  <c r="C6"/>
  <c r="D128" i="110"/>
  <c r="E128"/>
  <c r="D133"/>
  <c r="E133"/>
  <c r="D143"/>
  <c r="E143"/>
  <c r="D95"/>
  <c r="E95"/>
  <c r="C95"/>
  <c r="E44"/>
  <c r="D44"/>
  <c r="D28" i="117"/>
  <c r="C28"/>
  <c r="B28"/>
  <c r="C14" i="102"/>
  <c r="E13" i="114" l="1"/>
  <c r="C13"/>
  <c r="D13"/>
  <c r="E38" i="100"/>
  <c r="D38"/>
  <c r="E24" i="64"/>
  <c r="D24"/>
  <c r="B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24" s="1"/>
  <c r="E24" i="63"/>
  <c r="D24"/>
  <c r="B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24" s="1"/>
  <c r="E11" i="115"/>
  <c r="D11"/>
  <c r="C11"/>
  <c r="G20" i="114"/>
  <c r="I21"/>
  <c r="H21"/>
  <c r="I23" i="113"/>
  <c r="H23"/>
  <c r="G23"/>
  <c r="E20"/>
  <c r="D20"/>
  <c r="C20"/>
  <c r="E15"/>
  <c r="D15"/>
  <c r="D23" s="1"/>
  <c r="I14"/>
  <c r="I24" s="1"/>
  <c r="I25" s="1"/>
  <c r="H14"/>
  <c r="H24" s="1"/>
  <c r="H25" s="1"/>
  <c r="G14"/>
  <c r="G24" s="1"/>
  <c r="G25" s="1"/>
  <c r="E14"/>
  <c r="D14"/>
  <c r="C14"/>
  <c r="E106" i="111"/>
  <c r="E90"/>
  <c r="E123" s="1"/>
  <c r="E144" s="1"/>
  <c r="D73"/>
  <c r="E73"/>
  <c r="E83" s="1"/>
  <c r="E149" s="1"/>
  <c r="E55"/>
  <c r="E27"/>
  <c r="E26" s="1"/>
  <c r="E19"/>
  <c r="E12"/>
  <c r="E5"/>
  <c r="E5" i="112"/>
  <c r="E60" s="1"/>
  <c r="E84" s="1"/>
  <c r="E149"/>
  <c r="E90"/>
  <c r="E123" s="1"/>
  <c r="D149"/>
  <c r="C138"/>
  <c r="C133"/>
  <c r="C128"/>
  <c r="C124"/>
  <c r="C143" s="1"/>
  <c r="D120"/>
  <c r="C120"/>
  <c r="C106"/>
  <c r="D90"/>
  <c r="D123" s="1"/>
  <c r="D144" s="1"/>
  <c r="C90"/>
  <c r="C123" s="1"/>
  <c r="C144" s="1"/>
  <c r="C77"/>
  <c r="C73"/>
  <c r="C70"/>
  <c r="C65"/>
  <c r="C61"/>
  <c r="C83" s="1"/>
  <c r="C149" s="1"/>
  <c r="C55"/>
  <c r="C50"/>
  <c r="C44"/>
  <c r="C33"/>
  <c r="D27"/>
  <c r="C27"/>
  <c r="C26"/>
  <c r="C19"/>
  <c r="C12"/>
  <c r="D5"/>
  <c r="D60" s="1"/>
  <c r="C5"/>
  <c r="C60" s="1"/>
  <c r="D73" i="110"/>
  <c r="E73"/>
  <c r="C138" i="111"/>
  <c r="C133"/>
  <c r="C128"/>
  <c r="C124"/>
  <c r="C143" s="1"/>
  <c r="D120"/>
  <c r="C120"/>
  <c r="D106"/>
  <c r="C106"/>
  <c r="D90"/>
  <c r="C90"/>
  <c r="C123" s="1"/>
  <c r="C144" s="1"/>
  <c r="C77"/>
  <c r="C73"/>
  <c r="D83"/>
  <c r="D149" s="1"/>
  <c r="C70"/>
  <c r="C65"/>
  <c r="C61"/>
  <c r="C83" s="1"/>
  <c r="C149" s="1"/>
  <c r="D55"/>
  <c r="C55"/>
  <c r="C50"/>
  <c r="C44"/>
  <c r="C33"/>
  <c r="D27"/>
  <c r="C27"/>
  <c r="D26"/>
  <c r="C26"/>
  <c r="D19"/>
  <c r="C19"/>
  <c r="D12"/>
  <c r="C12"/>
  <c r="D5"/>
  <c r="D60" s="1"/>
  <c r="C5"/>
  <c r="C60" s="1"/>
  <c r="E106" i="110"/>
  <c r="E90"/>
  <c r="E123" s="1"/>
  <c r="E144" s="1"/>
  <c r="E27"/>
  <c r="F84"/>
  <c r="E70"/>
  <c r="E83" s="1"/>
  <c r="E55"/>
  <c r="E33"/>
  <c r="E26"/>
  <c r="E19"/>
  <c r="E12"/>
  <c r="E5"/>
  <c r="E60" s="1"/>
  <c r="C138"/>
  <c r="C133"/>
  <c r="C128"/>
  <c r="C124"/>
  <c r="C143" s="1"/>
  <c r="D120"/>
  <c r="C120"/>
  <c r="D106"/>
  <c r="C106"/>
  <c r="D90"/>
  <c r="D123" s="1"/>
  <c r="D144" s="1"/>
  <c r="C90"/>
  <c r="C123" s="1"/>
  <c r="C144" s="1"/>
  <c r="C77"/>
  <c r="C73"/>
  <c r="C19" i="113" s="1"/>
  <c r="C15" s="1"/>
  <c r="C23" s="1"/>
  <c r="D70" i="110"/>
  <c r="C70"/>
  <c r="C65"/>
  <c r="C61"/>
  <c r="C83" s="1"/>
  <c r="C149" s="1"/>
  <c r="D55"/>
  <c r="C55"/>
  <c r="C50"/>
  <c r="C44"/>
  <c r="D33"/>
  <c r="C33"/>
  <c r="D27"/>
  <c r="C27"/>
  <c r="D26"/>
  <c r="C26"/>
  <c r="D19"/>
  <c r="C19"/>
  <c r="D12"/>
  <c r="C12"/>
  <c r="D5"/>
  <c r="C5"/>
  <c r="C60" s="1"/>
  <c r="C20" i="114" l="1"/>
  <c r="G21"/>
  <c r="G23" s="1"/>
  <c r="E23" i="113"/>
  <c r="H27"/>
  <c r="H26"/>
  <c r="D27"/>
  <c r="D26"/>
  <c r="D21" i="114"/>
  <c r="H23"/>
  <c r="H22"/>
  <c r="I27" i="113"/>
  <c r="E26"/>
  <c r="I26"/>
  <c r="E27"/>
  <c r="I23" i="114"/>
  <c r="I22"/>
  <c r="G27" i="113"/>
  <c r="D123" i="111"/>
  <c r="D148" s="1"/>
  <c r="E60"/>
  <c r="E148"/>
  <c r="E148" i="112"/>
  <c r="E144"/>
  <c r="D83" i="110"/>
  <c r="E84"/>
  <c r="C21" i="114"/>
  <c r="E21"/>
  <c r="G22"/>
  <c r="C24" i="113"/>
  <c r="C25" s="1"/>
  <c r="D24"/>
  <c r="D25" s="1"/>
  <c r="E24"/>
  <c r="E25" s="1"/>
  <c r="C26"/>
  <c r="G26"/>
  <c r="C27"/>
  <c r="C148" i="112"/>
  <c r="C84"/>
  <c r="D148"/>
  <c r="D84"/>
  <c r="C148" i="111"/>
  <c r="C84"/>
  <c r="C148" i="110"/>
  <c r="C84"/>
  <c r="C6" i="106" l="1"/>
  <c r="C11" s="1"/>
  <c r="D60" i="110"/>
  <c r="D84" s="1"/>
</calcChain>
</file>

<file path=xl/sharedStrings.xml><?xml version="1.0" encoding="utf-8"?>
<sst xmlns="http://schemas.openxmlformats.org/spreadsheetml/2006/main" count="1233" uniqueCount="483">
  <si>
    <t xml:space="preserve">   Költségvetési maradvány igénybevétele </t>
  </si>
  <si>
    <t xml:space="preserve">   Vállalkozási maradvány igénybevétele </t>
  </si>
  <si>
    <t xml:space="preserve">   Egyéb külső finanszírozási bevételek</t>
  </si>
  <si>
    <t>Beruházások</t>
  </si>
  <si>
    <t>Ezer forintban</t>
  </si>
  <si>
    <t>8.3.</t>
  </si>
  <si>
    <t>Egyéb felhalmozási kiadások</t>
  </si>
  <si>
    <t>Hiány belső finanszírozásának bevételei (15+…+18 )</t>
  </si>
  <si>
    <t xml:space="preserve">   Betét visszavonásából származó bevétel </t>
  </si>
  <si>
    <t xml:space="preserve">   Egyéb belső finanszírozási bevételek</t>
  </si>
  <si>
    <t xml:space="preserve">Hiány külső finanszírozásának bevételei (20+…+21) </t>
  </si>
  <si>
    <t xml:space="preserve">   Hitelek, kölcsönök felvétele</t>
  </si>
  <si>
    <t>BEVÉTEL ÖSSZESEN (23+24)</t>
  </si>
  <si>
    <t>Költségvetési és finanszírozási bevételek összesen (13+22)</t>
  </si>
  <si>
    <t xml:space="preserve">Dologi kiadások </t>
  </si>
  <si>
    <t>Kölcsön törlesztése</t>
  </si>
  <si>
    <t>Költségvetési és finanszírozási kiadások összesen (13+22)</t>
  </si>
  <si>
    <t>KIADÁSOK ÖSSZESEN (23+24)</t>
  </si>
  <si>
    <t>Tárgyévi  hiány:</t>
  </si>
  <si>
    <t>Tárgyévi  többlet:</t>
  </si>
  <si>
    <t>Működési célú finanszírozási bevételek összesen (14+...+21)</t>
  </si>
  <si>
    <t>Működési célú finanszírozási kiadások összesen (14+...+21)</t>
  </si>
  <si>
    <t>Költségvetési kiadások összesen (1+...+12)</t>
  </si>
  <si>
    <t>Költségvetési bevételek összesen (1+...+12)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</si>
  <si>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</si>
  <si>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</si>
  <si>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</si>
  <si>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</si>
  <si>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Hiány külső finanszírozásának bevételei (20+…+24 )</t>
  </si>
  <si>
    <t>Hiány belső finanszírozás bevételei ( 14+…+18)</t>
  </si>
  <si>
    <t>31.</t>
  </si>
  <si>
    <t>Kölcsön nyújtása</t>
  </si>
  <si>
    <t>Támogatott szervezet neve</t>
  </si>
  <si>
    <t>Támogatás célja</t>
  </si>
  <si>
    <t>32.</t>
  </si>
  <si>
    <t>33.</t>
  </si>
  <si>
    <t>Adatok: ezer forintban!</t>
  </si>
  <si>
    <t>Sorszám</t>
  </si>
  <si>
    <t>01.</t>
  </si>
  <si>
    <t>02.</t>
  </si>
  <si>
    <t>03.</t>
  </si>
  <si>
    <t>04.</t>
  </si>
  <si>
    <t>05.</t>
  </si>
  <si>
    <t>06.</t>
  </si>
  <si>
    <t>07.</t>
  </si>
  <si>
    <t>09.</t>
  </si>
  <si>
    <t>VAGYONKIMUTATÁS
a könyvviteli mérlegben értékkel szereplő forrásokról</t>
  </si>
  <si>
    <t>FORRÁSOK</t>
  </si>
  <si>
    <t>állományi 
érték</t>
  </si>
  <si>
    <t>1</t>
  </si>
  <si>
    <t>2</t>
  </si>
  <si>
    <t>3</t>
  </si>
  <si>
    <t>FORRÁSOK ÖSSZESEN  (04+11+27)</t>
  </si>
  <si>
    <t>PÉNZESZKÖZÖK VÁLTOZÁSÁNAK LEVEZETÉSE</t>
  </si>
  <si>
    <t>Összeg  ( E Ft )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</si>
  <si>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</si>
  <si>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</si>
  <si>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Bevételek   ( + )</t>
  </si>
  <si>
    <t>Kiadások    ( - )</t>
  </si>
  <si>
    <t>Felújítási kiadások előirányzata felújításonként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</si>
  <si>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</si>
  <si>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</si>
  <si>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</si>
  <si>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</si>
  <si>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</si>
  <si>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</si>
  <si>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</si>
  <si>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</si>
  <si>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</si>
  <si>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</si>
  <si>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</si>
  <si>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</si>
  <si>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</si>
  <si>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</si>
  <si>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</si>
  <si>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</si>
  <si>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</si>
  <si>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</si>
  <si>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</si>
  <si>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</si>
  <si>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</si>
  <si>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</si>
  <si>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</si>
  <si>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</si>
  <si>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</si>
  <si>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</si>
  <si>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</si>
  <si>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</si>
  <si>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</si>
  <si>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</si>
  <si>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</si>
  <si>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</si>
  <si>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</si>
  <si>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Személyi  juttatások</t>
  </si>
  <si>
    <t>Tartalékok</t>
  </si>
  <si>
    <t>Összesen:</t>
  </si>
  <si>
    <t>Ezer forintban !</t>
  </si>
  <si>
    <t>Bevételek</t>
  </si>
  <si>
    <t>Helyi adók</t>
  </si>
  <si>
    <t>Kiadások</t>
  </si>
  <si>
    <t>Általános tartalék</t>
  </si>
  <si>
    <t>Céltartalék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</si>
  <si>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</si>
  <si>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</si>
  <si>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</si>
  <si>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</si>
  <si>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</si>
  <si>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</si>
  <si>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</si>
  <si>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</si>
  <si>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</si>
  <si>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</si>
  <si>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</si>
  <si>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</si>
  <si>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</si>
  <si>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</si>
  <si>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</si>
  <si>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</si>
  <si>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</si>
  <si>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</si>
  <si>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</si>
  <si>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</si>
  <si>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</si>
  <si>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</si>
  <si>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</si>
  <si>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</si>
  <si>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</si>
  <si>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</si>
  <si>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</si>
  <si>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</si>
  <si>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</si>
  <si>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</si>
  <si>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</si>
  <si>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</si>
  <si>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</si>
  <si>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</si>
  <si>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</si>
  <si>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</si>
  <si>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</si>
  <si>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</si>
  <si>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</si>
  <si>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30.</t>
  </si>
  <si>
    <t>Dologi  kiadások</t>
  </si>
  <si>
    <t>11.1.</t>
  </si>
  <si>
    <t>11.2.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</si>
  <si>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</si>
  <si>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</si>
  <si>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</si>
  <si>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</si>
  <si>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</si>
  <si>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</si>
  <si>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</si>
  <si>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</si>
  <si>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</si>
  <si>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</si>
  <si>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</si>
  <si>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</si>
  <si>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</si>
  <si>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</si>
  <si>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</si>
  <si>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</si>
  <si>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</si>
  <si>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</si>
  <si>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</si>
  <si>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</si>
  <si>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</si>
  <si>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</si>
  <si>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</si>
  <si>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</si>
  <si>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</si>
  <si>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</si>
  <si>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</si>
  <si>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</si>
  <si>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</si>
  <si>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</si>
  <si>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Likviditási hitelek törlesztése</t>
  </si>
  <si>
    <t>Forgatási célú belföldi, külföldi értékpapírok vásárlása</t>
  </si>
  <si>
    <t>Betét elhelyezése</t>
  </si>
  <si>
    <t>Hitelek törlesztése</t>
  </si>
  <si>
    <t>Nyugdíjas klub</t>
  </si>
  <si>
    <t>2014. évi eredeti előirányzat</t>
  </si>
  <si>
    <t>2014.évi módosított előirányzat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</si>
  <si>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</si>
  <si>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</si>
  <si>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</si>
  <si>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</si>
  <si>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</si>
  <si>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1.5.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</si>
  <si>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</si>
  <si>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</si>
  <si>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</si>
  <si>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</si>
  <si>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</si>
  <si>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</si>
  <si>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Működési célú visszatérítendő támogatások, kölcsönök igénybevétele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</si>
  <si>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</si>
  <si>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</si>
  <si>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</si>
  <si>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</si>
  <si>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</si>
  <si>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Felhalmozási célú visszatérítendő támogatások, kölcsönök visszatérülése</t>
  </si>
  <si>
    <t>Felhalmozási célú visszatérítendő támogatások, kölcsönök igénybevétele</t>
  </si>
  <si>
    <t>Egyéb felhalmozási célú támogatások bevételei</t>
  </si>
  <si>
    <t>3.5.-ből EU-s támogatás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</si>
  <si>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</si>
  <si>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</si>
  <si>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</si>
  <si>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</si>
  <si>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</si>
  <si>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</si>
  <si>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</si>
  <si>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</si>
  <si>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</si>
  <si>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</si>
  <si>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</si>
  <si>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</si>
  <si>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</si>
  <si>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Működési bevételek (5.1.+…+ 5.10.)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</si>
  <si>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</si>
  <si>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</si>
  <si>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</si>
  <si>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</si>
  <si>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</si>
  <si>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</si>
  <si>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</si>
  <si>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</si>
  <si>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5.9.</t>
  </si>
  <si>
    <t>Egyéb pénzügyi műveletek bevételei</t>
  </si>
  <si>
    <t>5.10.</t>
  </si>
  <si>
    <t>Egyéb működési bevételek</t>
  </si>
  <si>
    <t>Felhalmozási bevételek (6.1.+…+6.5.)</t>
  </si>
  <si>
    <t>Immateriális javak értékesítése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</si>
  <si>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</si>
  <si>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</si>
  <si>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</si>
  <si>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</si>
  <si>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</si>
  <si>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</si>
  <si>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</si>
  <si>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</si>
  <si>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</si>
  <si>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</si>
  <si>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</si>
  <si>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</si>
  <si>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</si>
  <si>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</si>
  <si>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</si>
  <si>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Felhalm. célú garancia- és kezességvállalásból megtérülések ÁH-n kívülről</t>
  </si>
  <si>
    <t>Felhalm. célú visszatérítendő támogatások, kölcsönök visszatér. ÁH-n kívülről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</si>
  <si>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</si>
  <si>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</si>
  <si>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</si>
  <si>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</si>
  <si>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</si>
  <si>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</si>
  <si>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</si>
  <si>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</si>
  <si>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</si>
  <si>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</si>
  <si>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</si>
  <si>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</si>
  <si>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</si>
  <si>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</si>
  <si>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</si>
  <si>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</si>
  <si>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</si>
  <si>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</si>
  <si>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</si>
  <si>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</si>
  <si>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</si>
  <si>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</si>
  <si>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</si>
  <si>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</si>
  <si>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</si>
  <si>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</si>
  <si>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</si>
  <si>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</si>
  <si>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</si>
  <si>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</si>
  <si>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</si>
  <si>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</si>
  <si>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</si>
  <si>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</si>
  <si>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</si>
  <si>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</si>
  <si>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</si>
  <si>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</si>
  <si>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</si>
  <si>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</si>
  <si>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</si>
  <si>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</si>
  <si>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</si>
  <si>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</si>
  <si>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</si>
  <si>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</si>
  <si>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</si>
  <si>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</si>
  <si>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</si>
  <si>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</si>
  <si>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</si>
  <si>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</si>
  <si>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</si>
  <si>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</si>
  <si>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</si>
  <si>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</si>
  <si>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</si>
  <si>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</si>
  <si>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</si>
  <si>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</si>
  <si>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</si>
  <si>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</si>
  <si>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</si>
  <si>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</si>
  <si>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</si>
  <si>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</si>
  <si>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</si>
  <si>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</si>
  <si>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 xml:space="preserve">   - Visszatérítendő támogatások, kölcsönök nyújtása ÁH-n belülre</t>
  </si>
  <si>
    <t xml:space="preserve">   - Egyéb felhalmozási célú támogatások ÁH-n belülre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</si>
  <si>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</si>
  <si>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</si>
  <si>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</si>
  <si>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</si>
  <si>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</si>
  <si>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</si>
  <si>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</si>
  <si>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</si>
  <si>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</si>
  <si>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</si>
  <si>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</si>
  <si>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</si>
  <si>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</si>
  <si>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</si>
  <si>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</si>
  <si>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</si>
  <si>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</si>
  <si>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</si>
  <si>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</si>
  <si>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</si>
  <si>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</si>
  <si>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</si>
  <si>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</si>
  <si>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</si>
  <si>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</si>
  <si>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</si>
  <si>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</si>
  <si>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</si>
  <si>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</si>
  <si>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</si>
  <si>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</si>
  <si>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</si>
  <si>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2014.évi teljesítés</t>
  </si>
  <si>
    <t>Működési célú visszatérítendő támogatások kölcsönök visszatér. ÁH-n kívülről</t>
  </si>
  <si>
    <t>Önkormányzatok működési támogatásai</t>
  </si>
  <si>
    <t>Működési célú támogatások államháztartáson belülről</t>
  </si>
  <si>
    <t>2.-ból EU-s támogatás</t>
  </si>
  <si>
    <t>Működési célú átvett pénzeszközök</t>
  </si>
  <si>
    <t>4.-ből EU-s támogatás</t>
  </si>
  <si>
    <t>2014. évi teljesítés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</si>
  <si>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</si>
  <si>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</si>
  <si>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</si>
  <si>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</si>
  <si>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</si>
  <si>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</si>
  <si>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</si>
  <si>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</si>
  <si>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</si>
  <si>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</si>
  <si>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Felhalmozási célú finanszírozási bevételek összesen (13.+19.)</t>
  </si>
  <si>
    <t>Felhalmozási célú finanszírozási kiadások összesen
(13.+...+24.)</t>
  </si>
  <si>
    <t>BEVÉTEL ÖSSZESEN (12+25)</t>
  </si>
  <si>
    <t>KIADÁSOK ÖSSZESEN (12+25)</t>
  </si>
  <si>
    <t>Bevételi jogcímek</t>
  </si>
  <si>
    <t>Az önkormányzati vagyon és az önkormányzatot megillető vagyoni értékű jog értékesítéséből és hasznosításából származó 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</si>
  <si>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</si>
  <si>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</si>
  <si>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</si>
  <si>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</si>
  <si>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</si>
  <si>
    <t>Felhasználás
2013. XII.31-ig</t>
  </si>
  <si>
    <t xml:space="preserve">2014. év utáni szükséglet </t>
  </si>
  <si>
    <t>K I M U T A T Á S
a 2014. évben céljelleggel juttatott támogatásokról</t>
  </si>
  <si>
    <t>Támogatás összege eredeti előirányzat</t>
  </si>
  <si>
    <t>Támogatás összege módosított előirányzat</t>
  </si>
  <si>
    <t>működéshez</t>
  </si>
  <si>
    <t>Nemzeti vagyon induláskori értéke</t>
  </si>
  <si>
    <t>Nemzetivagyon változásai</t>
  </si>
  <si>
    <t>Egyéb eszközök induláskori értéke és változásai</t>
  </si>
  <si>
    <t>Felhalmozott eredmény</t>
  </si>
  <si>
    <t>Eszközök értékhelyesbítésének forrása</t>
  </si>
  <si>
    <t>Mérleg szerinti eredmény</t>
  </si>
  <si>
    <t>SAJÁT TŐKE</t>
  </si>
  <si>
    <t>Költségvetési évben esedékes kötelezettségek</t>
  </si>
  <si>
    <t>Költségvetési évet követően esedékes kötelezettségek</t>
  </si>
  <si>
    <t>Kötelezettség jellegű sajátos elszámolások</t>
  </si>
  <si>
    <t>KÖTELEZETTSÉGEK</t>
  </si>
  <si>
    <t>PASSZÍV IDŐBELI ELHATÁROLÁSOK</t>
  </si>
  <si>
    <t>MARADVÁNY KIMUTATÁS</t>
  </si>
  <si>
    <t>Alaptevékenység kötségvetési bevételei</t>
  </si>
  <si>
    <t>Alaptevékenység kötségvetési kiadásai</t>
  </si>
  <si>
    <t>Alaptevékenység költségvetési egyenlege</t>
  </si>
  <si>
    <t>Alaptevékenység finanszírozási bevételei</t>
  </si>
  <si>
    <t>Alaptevékenység finanszírozási kiadásai</t>
  </si>
  <si>
    <t>Alaptevékenység finanszírozási egyenlege</t>
  </si>
  <si>
    <t>Alaptevékenység maradványa</t>
  </si>
  <si>
    <t>Vállalkozási tevénység költségvetési bevételei</t>
  </si>
  <si>
    <t>Vállalkozási tevénység költségvetési kiadásai</t>
  </si>
  <si>
    <t>Vállalkozási tevékenység költségvetési egyenlege</t>
  </si>
  <si>
    <t>Vállalkozási tevékenység finanszírozási bevétele</t>
  </si>
  <si>
    <t>Vállalkozási tevékenység finanszírozási kiadásai</t>
  </si>
  <si>
    <t>Vállalkozási tevékenység finanszírozási egyenlege</t>
  </si>
  <si>
    <t>Vállalkozási tevékenység maradványa</t>
  </si>
  <si>
    <t>Összes maradvány</t>
  </si>
  <si>
    <t>Alaptevékanység kötelezettséggel terhelt maradványa</t>
  </si>
  <si>
    <t>Alaptevékenység szabad maradványa</t>
  </si>
  <si>
    <t>Vállalkozási tevékenységet terhelő befizetési kötelezettség</t>
  </si>
  <si>
    <t>Vállalkozási tevékenység felhasználható maradványa</t>
  </si>
  <si>
    <t>adatok forintban</t>
  </si>
  <si>
    <t>Jogcím</t>
  </si>
  <si>
    <t>Zöldterülettel kapcsolatos feladatok</t>
  </si>
  <si>
    <t>Közvilágítás fenntartása</t>
  </si>
  <si>
    <t>Köztemező fenntartása</t>
  </si>
  <si>
    <t>Közutak fenntartása</t>
  </si>
  <si>
    <t>Beszámítás összege</t>
  </si>
  <si>
    <t>Egyéb kötelező önkormányzati feladatok</t>
  </si>
  <si>
    <t>Pénzbeli szociális ellátások</t>
  </si>
  <si>
    <t>Szociális étkeztetés</t>
  </si>
  <si>
    <t>Falugondnoki szolgálat</t>
  </si>
  <si>
    <t>Kis települések szociális feladatai</t>
  </si>
  <si>
    <t>Könyvtári, közművelődési feladatok</t>
  </si>
  <si>
    <t>Üdülőhelyi feladatok</t>
  </si>
  <si>
    <t>Lakott külterülettel kapcsolatos feladatok</t>
  </si>
  <si>
    <t>Egyes jöv.pótló támogatások kiegészítése</t>
  </si>
  <si>
    <t>Helyi önkormányzatok kiegészítő támogatása</t>
  </si>
  <si>
    <t>2015. évi eredeti előirányzat</t>
  </si>
  <si>
    <t>2015.évi módosított előirányzat</t>
  </si>
  <si>
    <t>2015.évi teljesítés</t>
  </si>
  <si>
    <t>Működési célú költségvetési támogatások és kiegészítő támogatások</t>
  </si>
  <si>
    <t>Elszámolásból származó bevételek</t>
  </si>
  <si>
    <t>2015. évi módosított előirányzat</t>
  </si>
  <si>
    <t>2015. évi
teljesítés</t>
  </si>
  <si>
    <t>Belföldi finanszírozás kiadásai</t>
  </si>
  <si>
    <t>2015.évi teljeítés</t>
  </si>
  <si>
    <t>Kisértékű tárgyi eszközök(notebook)</t>
  </si>
  <si>
    <t>2015</t>
  </si>
  <si>
    <t>2015. évi teljesítés</t>
  </si>
  <si>
    <t>Felhasználás
2014. XII.31-ig</t>
  </si>
  <si>
    <t xml:space="preserve">
2015. év utáni szükséglet
</t>
  </si>
  <si>
    <t>nem volt felújítás</t>
  </si>
  <si>
    <t>Ford Tranzit gépkocsi</t>
  </si>
  <si>
    <t>Támogatás összege teljesítés</t>
  </si>
  <si>
    <t>Falugondnoki Egyesületnek</t>
  </si>
  <si>
    <t>Pápateszér fogorvosi ellátáshoz</t>
  </si>
  <si>
    <t>GYHG támog rekultivációhoz</t>
  </si>
  <si>
    <t>PÖFT támig</t>
  </si>
  <si>
    <t>SMB Leader</t>
  </si>
  <si>
    <t>VM Rendőr-főkapitányság</t>
  </si>
  <si>
    <t>Katasztrófavédelem(Mentők,Tűzoltók)</t>
  </si>
  <si>
    <t>2015. év</t>
  </si>
  <si>
    <r>
      <t>Pénzkészlet 2015. január 1-jén
e</t>
    </r>
    <r>
      <rPr>
        <i/>
        <sz val="10"/>
        <rFont val="Times New Roman CE"/>
        <charset val="238"/>
      </rPr>
      <t>bből:</t>
    </r>
  </si>
  <si>
    <r>
      <t>Záró pénzkészlet 2015. december 31-én
e</t>
    </r>
    <r>
      <rPr>
        <i/>
        <sz val="10"/>
        <rFont val="Times New Roman CE"/>
        <charset val="238"/>
      </rPr>
      <t>bből:</t>
    </r>
  </si>
  <si>
    <t>Pápateszér plébánia</t>
  </si>
  <si>
    <t>Költségvetési rendelet űrlapjainak összefüggései:</t>
  </si>
  <si>
    <t>ELTÉRÉS</t>
  </si>
  <si>
    <t>1.1. sz. melléklet Bevételek táblázat C. oszlop 9 sora =</t>
  </si>
  <si>
    <t xml:space="preserve">2.1. számú melléklet C. oszlop 13. sor + 2.2. számú melléklet C. oszlop 12. sor </t>
  </si>
  <si>
    <t>1.1. sz. melléklet Bevételek táblázat C. oszlop 17 sora =</t>
  </si>
  <si>
    <t xml:space="preserve">2.1. számú melléklet C. oszlop 24. sor + 2.2. számú melléklet C. oszlop 25. sor </t>
  </si>
  <si>
    <t>1.1. sz. melléklet Bevételek táblázat C. oszlop 18 sora =</t>
  </si>
  <si>
    <t xml:space="preserve">2.1. számú melléklet C. oszlop 25. sor + 2.2. számú melléklet C. oszlop 26. sor </t>
  </si>
  <si>
    <t>1.1. sz. melléklet Kiadások táblázat C. oszlop 3 sora =</t>
  </si>
  <si>
    <t xml:space="preserve">2.1. számú melléklet E. oszlop 13. sor + 2.2. számú melléklet E. oszlop 12. sor </t>
  </si>
  <si>
    <t>1.1. sz. melléklet Kiadások táblázat C. oszlop 10 sora =</t>
  </si>
  <si>
    <t xml:space="preserve">2.1. számú melléklet E. oszlop 24. sor + 2.2. számú melléklet E. oszlop 25. sor </t>
  </si>
  <si>
    <t>1.1. sz. melléklet Kiadások táblázat C. oszlop 11 sora =</t>
  </si>
  <si>
    <t xml:space="preserve">2.1. számú melléklet E. oszlop 25. sor + 2.2. számú melléklet E. oszlop 26. sor </t>
  </si>
  <si>
    <t>Bakonyság  Önkormányzat saját bevételeinek részletezése az adósságot keletkeztető ügyletből származó tárgyévi fizetési kötelezettség megállapításához</t>
  </si>
  <si>
    <t>2015. évi támogatás eredeti előirányzat</t>
  </si>
  <si>
    <t>2015. évi támogatás módosított előirányzat</t>
  </si>
  <si>
    <t>Beruházási (felhalmozási) kiadások teljesítése beruházásonként</t>
  </si>
  <si>
    <t>A 2015.évi általános müködés és ágazati feladatok támogatásának alakulása jogcímenként</t>
  </si>
  <si>
    <t>3. tájékoztató tábla a 4/2016. (V. 26.) önkormányzati rendelethez</t>
  </si>
</sst>
</file>

<file path=xl/styles.xml><?xml version="1.0" encoding="utf-8"?>
<styleSheet xmlns="http://schemas.openxmlformats.org/spreadsheetml/2006/main">
  <numFmts count="7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00"/>
    <numFmt numFmtId="167" formatCode="#,###\ _F_t;\-#,###\ _F_t"/>
    <numFmt numFmtId="168" formatCode="#,###__"/>
    <numFmt numFmtId="169" formatCode="#,##0\ _F_t"/>
  </numFmts>
  <fonts count="40">
    <font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i/>
      <sz val="9"/>
      <name val="Times New Roman CE"/>
      <charset val="238"/>
    </font>
    <font>
      <sz val="9"/>
      <name val="Times New Roman CE"/>
      <charset val="238"/>
    </font>
    <font>
      <sz val="9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name val="Times New Roman CE"/>
      <family val="1"/>
      <charset val="238"/>
    </font>
    <font>
      <b/>
      <i/>
      <sz val="9"/>
      <name val="Times New Roman CE"/>
      <family val="1"/>
      <charset val="238"/>
    </font>
    <font>
      <i/>
      <sz val="8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0"/>
      <name val="Wingdings"/>
      <charset val="2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</font>
    <font>
      <b/>
      <sz val="14"/>
      <name val="Times New Roman CE"/>
      <charset val="238"/>
    </font>
    <font>
      <b/>
      <sz val="12"/>
      <color indexed="10"/>
      <name val="Times New Roman CE"/>
      <charset val="238"/>
    </font>
    <font>
      <sz val="9"/>
      <color indexed="17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/>
    <xf numFmtId="0" fontId="28" fillId="0" borderId="0"/>
  </cellStyleXfs>
  <cellXfs count="406">
    <xf numFmtId="0" fontId="0" fillId="0" borderId="0" xfId="0"/>
    <xf numFmtId="0" fontId="4" fillId="0" borderId="0" xfId="6" applyFont="1" applyFill="1" applyBorder="1" applyAlignment="1" applyProtection="1">
      <alignment horizontal="center" vertical="center" wrapText="1"/>
    </xf>
    <xf numFmtId="0" fontId="4" fillId="0" borderId="0" xfId="6" applyFont="1" applyFill="1" applyBorder="1" applyAlignment="1" applyProtection="1">
      <alignment vertical="center" wrapText="1"/>
    </xf>
    <xf numFmtId="0" fontId="14" fillId="0" borderId="2" xfId="6" applyFont="1" applyFill="1" applyBorder="1" applyAlignment="1" applyProtection="1">
      <alignment horizontal="left" vertical="center" wrapText="1" indent="1"/>
    </xf>
    <xf numFmtId="49" fontId="14" fillId="0" borderId="9" xfId="6" applyNumberFormat="1" applyFont="1" applyFill="1" applyBorder="1" applyAlignment="1" applyProtection="1">
      <alignment horizontal="left" vertical="center" wrapText="1" indent="1"/>
    </xf>
    <xf numFmtId="0" fontId="13" fillId="0" borderId="15" xfId="6" applyFont="1" applyFill="1" applyBorder="1" applyAlignment="1" applyProtection="1">
      <alignment horizontal="left" vertical="center" wrapText="1" indent="1"/>
    </xf>
    <xf numFmtId="164" fontId="14" fillId="0" borderId="2" xfId="0" applyNumberFormat="1" applyFont="1" applyFill="1" applyBorder="1" applyAlignment="1" applyProtection="1">
      <alignment vertical="center" wrapText="1"/>
      <protection locked="0"/>
    </xf>
    <xf numFmtId="164" fontId="14" fillId="0" borderId="7" xfId="0" applyNumberFormat="1" applyFont="1" applyFill="1" applyBorder="1" applyAlignment="1" applyProtection="1">
      <alignment vertical="center" wrapText="1"/>
      <protection locked="0"/>
    </xf>
    <xf numFmtId="0" fontId="13" fillId="0" borderId="16" xfId="6" applyFont="1" applyFill="1" applyBorder="1" applyAlignment="1" applyProtection="1">
      <alignment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 wrapText="1"/>
    </xf>
    <xf numFmtId="164" fontId="14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164" fontId="13" fillId="0" borderId="10" xfId="0" applyNumberFormat="1" applyFont="1" applyFill="1" applyBorder="1" applyAlignment="1" applyProtection="1">
      <alignment horizontal="center" vertical="center" wrapText="1"/>
    </xf>
    <xf numFmtId="164" fontId="13" fillId="0" borderId="3" xfId="0" applyNumberFormat="1" applyFont="1" applyFill="1" applyBorder="1" applyAlignment="1" applyProtection="1">
      <alignment horizontal="center" vertical="center" wrapText="1"/>
    </xf>
    <xf numFmtId="164" fontId="13" fillId="0" borderId="18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14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3" fillId="0" borderId="16" xfId="0" applyNumberFormat="1" applyFont="1" applyFill="1" applyBorder="1" applyAlignment="1" applyProtection="1">
      <alignment vertical="center" wrapText="1"/>
    </xf>
    <xf numFmtId="164" fontId="13" fillId="0" borderId="17" xfId="0" applyNumberFormat="1" applyFont="1" applyFill="1" applyBorder="1" applyAlignment="1" applyProtection="1">
      <alignment vertical="center" wrapText="1"/>
    </xf>
    <xf numFmtId="164" fontId="2" fillId="0" borderId="0" xfId="0" applyNumberFormat="1" applyFont="1" applyFill="1" applyAlignment="1">
      <alignment vertical="center" wrapText="1"/>
    </xf>
    <xf numFmtId="164" fontId="1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2" borderId="16" xfId="0" applyNumberFormat="1" applyFont="1" applyFill="1" applyBorder="1" applyAlignment="1" applyProtection="1">
      <alignment vertical="center" wrapText="1"/>
    </xf>
    <xf numFmtId="164" fontId="20" fillId="0" borderId="15" xfId="0" applyNumberFormat="1" applyFont="1" applyFill="1" applyBorder="1" applyAlignment="1" applyProtection="1">
      <alignment horizontal="left" vertical="center" wrapText="1" indent="1"/>
    </xf>
    <xf numFmtId="0" fontId="14" fillId="0" borderId="2" xfId="6" applyFont="1" applyFill="1" applyBorder="1" applyAlignment="1" applyProtection="1">
      <alignment horizontal="left" indent="6"/>
    </xf>
    <xf numFmtId="0" fontId="14" fillId="0" borderId="2" xfId="6" applyFont="1" applyFill="1" applyBorder="1" applyAlignment="1" applyProtection="1">
      <alignment horizontal="left" vertical="center" wrapText="1" indent="6"/>
    </xf>
    <xf numFmtId="164" fontId="0" fillId="0" borderId="0" xfId="0" applyNumberFormat="1" applyFill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164" fontId="5" fillId="0" borderId="16" xfId="0" applyNumberFormat="1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left" vertical="center" wrapText="1"/>
    </xf>
    <xf numFmtId="0" fontId="18" fillId="0" borderId="2" xfId="0" applyFont="1" applyBorder="1" applyAlignment="1" applyProtection="1">
      <alignment horizontal="left" vertical="center" wrapText="1" indent="1"/>
    </xf>
    <xf numFmtId="0" fontId="19" fillId="0" borderId="10" xfId="0" applyFont="1" applyBorder="1" applyAlignment="1" applyProtection="1">
      <alignment horizontal="left" vertical="center" wrapText="1" indent="1"/>
    </xf>
    <xf numFmtId="164" fontId="13" fillId="0" borderId="17" xfId="6" applyNumberFormat="1" applyFont="1" applyFill="1" applyBorder="1" applyAlignment="1" applyProtection="1">
      <alignment horizontal="right" vertical="center" wrapText="1" indent="1"/>
    </xf>
    <xf numFmtId="164" fontId="20" fillId="0" borderId="17" xfId="6" applyNumberFormat="1" applyFont="1" applyFill="1" applyBorder="1" applyAlignment="1" applyProtection="1">
      <alignment horizontal="right" vertical="center" wrapText="1" indent="1"/>
    </xf>
    <xf numFmtId="164" fontId="4" fillId="0" borderId="0" xfId="6" applyNumberFormat="1" applyFont="1" applyFill="1" applyBorder="1" applyAlignment="1" applyProtection="1">
      <alignment horizontal="right" vertical="center" wrapText="1" indent="1"/>
    </xf>
    <xf numFmtId="0" fontId="3" fillId="0" borderId="23" xfId="0" applyFont="1" applyFill="1" applyBorder="1" applyAlignment="1" applyProtection="1">
      <alignment horizontal="right" vertical="center"/>
    </xf>
    <xf numFmtId="164" fontId="14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6" xfId="0" applyNumberFormat="1" applyFont="1" applyFill="1" applyBorder="1" applyAlignment="1" applyProtection="1">
      <alignment horizontal="right" vertical="center" wrapText="1" indent="1"/>
    </xf>
    <xf numFmtId="164" fontId="21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7" xfId="0" applyNumberFormat="1" applyFont="1" applyFill="1" applyBorder="1" applyAlignment="1" applyProtection="1">
      <alignment horizontal="right" vertical="center" wrapText="1" inden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3" fillId="0" borderId="0" xfId="0" applyNumberFormat="1" applyFont="1" applyFill="1" applyAlignment="1" applyProtection="1">
      <alignment horizontal="right" vertical="center"/>
    </xf>
    <xf numFmtId="164" fontId="5" fillId="0" borderId="15" xfId="0" applyNumberFormat="1" applyFont="1" applyFill="1" applyBorder="1" applyAlignment="1" applyProtection="1">
      <alignment horizontal="centerContinuous" vertical="center" wrapText="1"/>
    </xf>
    <xf numFmtId="164" fontId="5" fillId="0" borderId="16" xfId="0" applyNumberFormat="1" applyFont="1" applyFill="1" applyBorder="1" applyAlignment="1" applyProtection="1">
      <alignment horizontal="centerContinuous" vertical="center" wrapText="1"/>
    </xf>
    <xf numFmtId="164" fontId="5" fillId="0" borderId="17" xfId="0" applyNumberFormat="1" applyFont="1" applyFill="1" applyBorder="1" applyAlignment="1" applyProtection="1">
      <alignment horizontal="centerContinuous" vertical="center" wrapText="1"/>
    </xf>
    <xf numFmtId="164" fontId="20" fillId="0" borderId="31" xfId="0" applyNumberFormat="1" applyFont="1" applyFill="1" applyBorder="1" applyAlignment="1" applyProtection="1">
      <alignment horizontal="center" vertical="center" wrapText="1"/>
    </xf>
    <xf numFmtId="164" fontId="20" fillId="0" borderId="15" xfId="0" applyNumberFormat="1" applyFont="1" applyFill="1" applyBorder="1" applyAlignment="1" applyProtection="1">
      <alignment horizontal="center" vertical="center" wrapText="1"/>
    </xf>
    <xf numFmtId="164" fontId="20" fillId="0" borderId="16" xfId="0" applyNumberFormat="1" applyFont="1" applyFill="1" applyBorder="1" applyAlignment="1" applyProtection="1">
      <alignment horizontal="center" vertical="center" wrapText="1"/>
    </xf>
    <xf numFmtId="164" fontId="20" fillId="0" borderId="17" xfId="0" applyNumberFormat="1" applyFont="1" applyFill="1" applyBorder="1" applyAlignment="1" applyProtection="1">
      <alignment horizontal="center" vertical="center" wrapText="1"/>
    </xf>
    <xf numFmtId="164" fontId="0" fillId="0" borderId="32" xfId="0" applyNumberFormat="1" applyFill="1" applyBorder="1" applyAlignment="1" applyProtection="1">
      <alignment horizontal="left" vertical="center" wrapText="1" indent="1"/>
    </xf>
    <xf numFmtId="164" fontId="14" fillId="0" borderId="11" xfId="0" applyNumberFormat="1" applyFont="1" applyFill="1" applyBorder="1" applyAlignment="1" applyProtection="1">
      <alignment horizontal="left" vertical="center" wrapText="1" indent="1"/>
    </xf>
    <xf numFmtId="164" fontId="0" fillId="0" borderId="33" xfId="0" applyNumberFormat="1" applyFill="1" applyBorder="1" applyAlignment="1" applyProtection="1">
      <alignment horizontal="left" vertical="center" wrapText="1" indent="1"/>
    </xf>
    <xf numFmtId="164" fontId="14" fillId="0" borderId="9" xfId="0" applyNumberFormat="1" applyFont="1" applyFill="1" applyBorder="1" applyAlignment="1" applyProtection="1">
      <alignment horizontal="left" vertical="center" wrapText="1" indent="1"/>
    </xf>
    <xf numFmtId="164" fontId="14" fillId="0" borderId="34" xfId="0" applyNumberFormat="1" applyFont="1" applyFill="1" applyBorder="1" applyAlignment="1" applyProtection="1">
      <alignment horizontal="left" vertical="center" wrapText="1" indent="1"/>
    </xf>
    <xf numFmtId="164" fontId="23" fillId="0" borderId="31" xfId="0" applyNumberFormat="1" applyFont="1" applyFill="1" applyBorder="1" applyAlignment="1" applyProtection="1">
      <alignment horizontal="left" vertical="center" wrapText="1" indent="1"/>
    </xf>
    <xf numFmtId="164" fontId="21" fillId="0" borderId="8" xfId="0" applyNumberFormat="1" applyFont="1" applyFill="1" applyBorder="1" applyAlignment="1" applyProtection="1">
      <alignment horizontal="left" vertical="center" wrapText="1" indent="1"/>
    </xf>
    <xf numFmtId="164" fontId="24" fillId="0" borderId="1" xfId="0" applyNumberFormat="1" applyFont="1" applyFill="1" applyBorder="1" applyAlignment="1" applyProtection="1">
      <alignment horizontal="right" vertical="center" wrapText="1" indent="1"/>
    </xf>
    <xf numFmtId="164" fontId="21" fillId="0" borderId="9" xfId="0" applyNumberFormat="1" applyFont="1" applyFill="1" applyBorder="1" applyAlignment="1" applyProtection="1">
      <alignment horizontal="left" vertical="center" wrapText="1" indent="1"/>
    </xf>
    <xf numFmtId="164" fontId="24" fillId="0" borderId="2" xfId="0" applyNumberFormat="1" applyFont="1" applyFill="1" applyBorder="1" applyAlignment="1" applyProtection="1">
      <alignment horizontal="right" vertical="center" wrapText="1" indent="1"/>
    </xf>
    <xf numFmtId="164" fontId="22" fillId="0" borderId="15" xfId="0" applyNumberFormat="1" applyFont="1" applyFill="1" applyBorder="1" applyAlignment="1" applyProtection="1">
      <alignment horizontal="left" vertical="center" wrapText="1" indent="1"/>
    </xf>
    <xf numFmtId="164" fontId="23" fillId="0" borderId="15" xfId="0" applyNumberFormat="1" applyFont="1" applyFill="1" applyBorder="1" applyAlignment="1" applyProtection="1">
      <alignment horizontal="left" vertical="center" wrapText="1" indent="1"/>
    </xf>
    <xf numFmtId="164" fontId="23" fillId="0" borderId="36" xfId="0" applyNumberFormat="1" applyFont="1" applyFill="1" applyBorder="1" applyAlignment="1" applyProtection="1">
      <alignment horizontal="right" vertical="center" wrapText="1" indent="1"/>
    </xf>
    <xf numFmtId="164" fontId="24" fillId="0" borderId="8" xfId="0" applyNumberFormat="1" applyFont="1" applyFill="1" applyBorder="1" applyAlignment="1" applyProtection="1">
      <alignment horizontal="left" vertical="center" wrapText="1" indent="1"/>
    </xf>
    <xf numFmtId="164" fontId="21" fillId="0" borderId="9" xfId="0" applyNumberFormat="1" applyFont="1" applyFill="1" applyBorder="1" applyAlignment="1" applyProtection="1">
      <alignment horizontal="left" vertical="center" wrapText="1" indent="2"/>
    </xf>
    <xf numFmtId="164" fontId="24" fillId="0" borderId="2" xfId="0" applyNumberFormat="1" applyFont="1" applyFill="1" applyBorder="1" applyAlignment="1" applyProtection="1">
      <alignment horizontal="left" vertical="center" wrapText="1" indent="1"/>
    </xf>
    <xf numFmtId="164" fontId="21" fillId="0" borderId="11" xfId="0" applyNumberFormat="1" applyFont="1" applyFill="1" applyBorder="1" applyAlignment="1" applyProtection="1">
      <alignment horizontal="left" vertical="center" wrapText="1" indent="1"/>
    </xf>
    <xf numFmtId="164" fontId="24" fillId="0" borderId="4" xfId="0" applyNumberFormat="1" applyFont="1" applyFill="1" applyBorder="1" applyAlignment="1" applyProtection="1">
      <alignment horizontal="right" vertical="center" wrapText="1" indent="1"/>
    </xf>
    <xf numFmtId="164" fontId="14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3" xfId="0" applyFont="1" applyBorder="1" applyAlignment="1" applyProtection="1">
      <alignment horizontal="left" vertical="center" wrapText="1" indent="1"/>
    </xf>
    <xf numFmtId="0" fontId="6" fillId="0" borderId="0" xfId="6" applyFont="1" applyFill="1" applyProtection="1"/>
    <xf numFmtId="0" fontId="6" fillId="0" borderId="0" xfId="6" applyFont="1" applyFill="1" applyAlignment="1" applyProtection="1">
      <alignment horizontal="right" vertical="center" indent="1"/>
    </xf>
    <xf numFmtId="164" fontId="5" fillId="0" borderId="16" xfId="0" applyNumberFormat="1" applyFont="1" applyFill="1" applyBorder="1" applyAlignment="1">
      <alignment horizontal="center" vertical="center" wrapText="1"/>
    </xf>
    <xf numFmtId="164" fontId="5" fillId="0" borderId="24" xfId="0" applyNumberFormat="1" applyFont="1" applyFill="1" applyBorder="1" applyAlignment="1">
      <alignment horizontal="center" vertical="center" wrapText="1"/>
    </xf>
    <xf numFmtId="164" fontId="14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6" xfId="0" applyNumberFormat="1" applyFont="1" applyFill="1" applyBorder="1" applyAlignment="1" applyProtection="1">
      <alignment horizontal="right" vertical="center" wrapText="1" indent="1"/>
    </xf>
    <xf numFmtId="164" fontId="23" fillId="0" borderId="17" xfId="0" applyNumberFormat="1" applyFont="1" applyFill="1" applyBorder="1" applyAlignment="1" applyProtection="1">
      <alignment horizontal="right" vertical="center" wrapText="1" indent="1"/>
    </xf>
    <xf numFmtId="164" fontId="14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5" xfId="0" applyNumberFormat="1" applyFill="1" applyBorder="1" applyAlignment="1" applyProtection="1">
      <alignment horizontal="left" vertical="center" wrapText="1" indent="1"/>
    </xf>
    <xf numFmtId="164" fontId="14" fillId="0" borderId="8" xfId="0" applyNumberFormat="1" applyFont="1" applyFill="1" applyBorder="1" applyAlignment="1" applyProtection="1">
      <alignment horizontal="left" vertical="center" wrapText="1" indent="1"/>
    </xf>
    <xf numFmtId="0" fontId="18" fillId="0" borderId="0" xfId="8" applyFont="1" applyFill="1"/>
    <xf numFmtId="0" fontId="28" fillId="0" borderId="0" xfId="8" applyFont="1" applyFill="1"/>
    <xf numFmtId="3" fontId="28" fillId="0" borderId="0" xfId="8" applyNumberFormat="1" applyFont="1" applyFill="1"/>
    <xf numFmtId="0" fontId="10" fillId="0" borderId="0" xfId="7" applyFill="1" applyAlignment="1" applyProtection="1">
      <alignment vertical="center"/>
      <protection locked="0"/>
    </xf>
    <xf numFmtId="0" fontId="10" fillId="0" borderId="0" xfId="7" applyFill="1" applyAlignment="1" applyProtection="1">
      <alignment vertical="center" wrapText="1"/>
    </xf>
    <xf numFmtId="0" fontId="10" fillId="0" borderId="0" xfId="7" applyFill="1" applyAlignment="1" applyProtection="1">
      <alignment horizontal="center" vertical="center"/>
    </xf>
    <xf numFmtId="49" fontId="13" fillId="0" borderId="14" xfId="7" applyNumberFormat="1" applyFont="1" applyFill="1" applyBorder="1" applyAlignment="1" applyProtection="1">
      <alignment horizontal="center" vertical="center" wrapText="1"/>
    </xf>
    <xf numFmtId="49" fontId="13" fillId="0" borderId="21" xfId="7" applyNumberFormat="1" applyFont="1" applyFill="1" applyBorder="1" applyAlignment="1" applyProtection="1">
      <alignment horizontal="center" vertical="center"/>
    </xf>
    <xf numFmtId="49" fontId="13" fillId="0" borderId="22" xfId="7" applyNumberFormat="1" applyFont="1" applyFill="1" applyBorder="1" applyAlignment="1" applyProtection="1">
      <alignment horizontal="center" vertical="center"/>
    </xf>
    <xf numFmtId="49" fontId="9" fillId="0" borderId="0" xfId="7" applyNumberFormat="1" applyFont="1" applyFill="1" applyAlignment="1" applyProtection="1">
      <alignment horizontal="center" vertical="center"/>
    </xf>
    <xf numFmtId="0" fontId="14" fillId="0" borderId="11" xfId="7" applyFont="1" applyFill="1" applyBorder="1" applyAlignment="1" applyProtection="1">
      <alignment horizontal="left" vertical="center" wrapText="1"/>
    </xf>
    <xf numFmtId="166" fontId="14" fillId="0" borderId="4" xfId="7" applyNumberFormat="1" applyFont="1" applyFill="1" applyBorder="1" applyAlignment="1" applyProtection="1">
      <alignment horizontal="center" vertical="center"/>
    </xf>
    <xf numFmtId="167" fontId="14" fillId="0" borderId="19" xfId="7" applyNumberFormat="1" applyFont="1" applyFill="1" applyBorder="1" applyAlignment="1" applyProtection="1">
      <alignment vertical="center"/>
      <protection locked="0"/>
    </xf>
    <xf numFmtId="0" fontId="14" fillId="0" borderId="9" xfId="7" applyFont="1" applyFill="1" applyBorder="1" applyAlignment="1" applyProtection="1">
      <alignment horizontal="left" vertical="center" wrapText="1"/>
    </xf>
    <xf numFmtId="166" fontId="14" fillId="0" borderId="2" xfId="7" applyNumberFormat="1" applyFont="1" applyFill="1" applyBorder="1" applyAlignment="1" applyProtection="1">
      <alignment horizontal="center" vertical="center"/>
    </xf>
    <xf numFmtId="167" fontId="14" fillId="0" borderId="20" xfId="7" applyNumberFormat="1" applyFont="1" applyFill="1" applyBorder="1" applyAlignment="1" applyProtection="1">
      <alignment vertical="center"/>
      <protection locked="0"/>
    </xf>
    <xf numFmtId="167" fontId="13" fillId="0" borderId="20" xfId="7" applyNumberFormat="1" applyFont="1" applyFill="1" applyBorder="1" applyAlignment="1" applyProtection="1">
      <alignment vertical="center"/>
    </xf>
    <xf numFmtId="0" fontId="9" fillId="0" borderId="0" xfId="7" applyFont="1" applyFill="1" applyAlignment="1" applyProtection="1">
      <alignment vertical="center"/>
      <protection locked="0"/>
    </xf>
    <xf numFmtId="0" fontId="28" fillId="0" borderId="0" xfId="8" applyFont="1" applyFill="1" applyAlignment="1"/>
    <xf numFmtId="0" fontId="12" fillId="0" borderId="0" xfId="7" applyFont="1" applyFill="1" applyAlignment="1" applyProtection="1">
      <alignment horizontal="center" vertical="center"/>
    </xf>
    <xf numFmtId="0" fontId="32" fillId="0" borderId="0" xfId="0" applyFont="1" applyFill="1" applyAlignment="1">
      <alignment horizontal="right"/>
    </xf>
    <xf numFmtId="0" fontId="29" fillId="0" borderId="0" xfId="0" applyFont="1" applyFill="1" applyAlignment="1">
      <alignment horizontal="center"/>
    </xf>
    <xf numFmtId="0" fontId="15" fillId="0" borderId="0" xfId="0" applyFont="1" applyFill="1" applyAlignment="1">
      <alignment horizontal="right"/>
    </xf>
    <xf numFmtId="0" fontId="2" fillId="0" borderId="15" xfId="0" applyFont="1" applyFill="1" applyBorder="1" applyAlignment="1">
      <alignment horizontal="center" vertical="center" wrapText="1"/>
    </xf>
    <xf numFmtId="0" fontId="29" fillId="0" borderId="16" xfId="0" applyFont="1" applyFill="1" applyBorder="1" applyAlignment="1">
      <alignment horizontal="center" vertical="center"/>
    </xf>
    <xf numFmtId="0" fontId="29" fillId="0" borderId="17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11" xfId="0" applyFill="1" applyBorder="1" applyAlignment="1">
      <alignment horizontal="center" vertical="center"/>
    </xf>
    <xf numFmtId="0" fontId="0" fillId="0" borderId="4" xfId="0" applyFill="1" applyBorder="1" applyAlignment="1" applyProtection="1">
      <alignment horizontal="left" vertical="center" wrapText="1" indent="1"/>
      <protection locked="0"/>
    </xf>
    <xf numFmtId="168" fontId="22" fillId="0" borderId="19" xfId="0" applyNumberFormat="1" applyFont="1" applyFill="1" applyBorder="1" applyAlignment="1" applyProtection="1">
      <alignment horizontal="right" vertical="center"/>
    </xf>
    <xf numFmtId="0" fontId="0" fillId="0" borderId="9" xfId="0" applyFill="1" applyBorder="1" applyAlignment="1">
      <alignment horizontal="center" vertical="center"/>
    </xf>
    <xf numFmtId="0" fontId="33" fillId="0" borderId="2" xfId="0" applyFont="1" applyFill="1" applyBorder="1" applyAlignment="1">
      <alignment horizontal="left" vertical="center" indent="5"/>
    </xf>
    <xf numFmtId="168" fontId="26" fillId="0" borderId="20" xfId="0" applyNumberFormat="1" applyFont="1" applyFill="1" applyBorder="1" applyAlignment="1" applyProtection="1">
      <alignment horizontal="right" vertical="center"/>
      <protection locked="0"/>
    </xf>
    <xf numFmtId="0" fontId="10" fillId="0" borderId="2" xfId="0" applyFont="1" applyFill="1" applyBorder="1" applyAlignment="1">
      <alignment horizontal="left" vertical="center" indent="1"/>
    </xf>
    <xf numFmtId="0" fontId="0" fillId="0" borderId="12" xfId="0" applyFill="1" applyBorder="1" applyAlignment="1">
      <alignment horizontal="center" vertical="center"/>
    </xf>
    <xf numFmtId="0" fontId="10" fillId="0" borderId="7" xfId="0" applyFont="1" applyFill="1" applyBorder="1" applyAlignment="1">
      <alignment horizontal="left" vertical="center" indent="1"/>
    </xf>
    <xf numFmtId="168" fontId="26" fillId="0" borderId="28" xfId="0" applyNumberFormat="1" applyFont="1" applyFill="1" applyBorder="1" applyAlignment="1" applyProtection="1">
      <alignment horizontal="right" vertical="center"/>
      <protection locked="0"/>
    </xf>
    <xf numFmtId="0" fontId="0" fillId="0" borderId="13" xfId="0" applyFill="1" applyBorder="1" applyAlignment="1">
      <alignment horizontal="center" vertical="center"/>
    </xf>
    <xf numFmtId="0" fontId="0" fillId="0" borderId="5" xfId="0" applyFill="1" applyBorder="1" applyAlignment="1" applyProtection="1">
      <alignment horizontal="left" vertical="center" wrapText="1" indent="1"/>
      <protection locked="0"/>
    </xf>
    <xf numFmtId="168" fontId="22" fillId="0" borderId="26" xfId="0" applyNumberFormat="1" applyFont="1" applyFill="1" applyBorder="1" applyAlignment="1" applyProtection="1">
      <alignment horizontal="right" vertical="center"/>
    </xf>
    <xf numFmtId="0" fontId="0" fillId="0" borderId="14" xfId="0" applyFill="1" applyBorder="1" applyAlignment="1">
      <alignment horizontal="center" vertical="center"/>
    </xf>
    <xf numFmtId="0" fontId="33" fillId="0" borderId="21" xfId="0" applyFont="1" applyFill="1" applyBorder="1" applyAlignment="1">
      <alignment horizontal="left" vertical="center" indent="5"/>
    </xf>
    <xf numFmtId="168" fontId="26" fillId="0" borderId="22" xfId="0" applyNumberFormat="1" applyFont="1" applyFill="1" applyBorder="1" applyAlignment="1" applyProtection="1">
      <alignment horizontal="right" vertical="center"/>
      <protection locked="0"/>
    </xf>
    <xf numFmtId="0" fontId="5" fillId="0" borderId="13" xfId="6" applyFont="1" applyFill="1" applyBorder="1" applyAlignment="1" applyProtection="1">
      <alignment horizontal="center" vertical="center" wrapText="1"/>
    </xf>
    <xf numFmtId="0" fontId="5" fillId="0" borderId="5" xfId="6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right" vertical="center"/>
    </xf>
    <xf numFmtId="0" fontId="5" fillId="0" borderId="31" xfId="6" applyFont="1" applyFill="1" applyBorder="1" applyAlignment="1" applyProtection="1">
      <alignment horizontal="center" vertical="center" wrapText="1"/>
    </xf>
    <xf numFmtId="0" fontId="13" fillId="0" borderId="31" xfId="6" applyFont="1" applyFill="1" applyBorder="1" applyAlignment="1" applyProtection="1">
      <alignment horizontal="center" vertical="center" wrapText="1"/>
    </xf>
    <xf numFmtId="0" fontId="21" fillId="0" borderId="31" xfId="6" applyFont="1" applyFill="1" applyBorder="1" applyProtection="1"/>
    <xf numFmtId="0" fontId="13" fillId="0" borderId="31" xfId="6" applyFont="1" applyFill="1" applyBorder="1" applyAlignment="1" applyProtection="1">
      <alignment horizontal="left" vertical="center" wrapText="1" indent="1"/>
    </xf>
    <xf numFmtId="164" fontId="13" fillId="0" borderId="31" xfId="6" applyNumberFormat="1" applyFont="1" applyFill="1" applyBorder="1" applyAlignment="1" applyProtection="1">
      <alignment horizontal="right" vertical="center" wrapText="1" indent="1"/>
    </xf>
    <xf numFmtId="49" fontId="14" fillId="0" borderId="31" xfId="6" applyNumberFormat="1" applyFont="1" applyFill="1" applyBorder="1" applyAlignment="1" applyProtection="1">
      <alignment horizontal="left" vertical="center" wrapText="1" indent="1"/>
    </xf>
    <xf numFmtId="0" fontId="18" fillId="0" borderId="31" xfId="0" applyFont="1" applyBorder="1" applyAlignment="1" applyProtection="1">
      <alignment horizontal="left" wrapText="1" indent="1"/>
    </xf>
    <xf numFmtId="164" fontId="14" fillId="0" borderId="31" xfId="6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31" xfId="0" applyFont="1" applyBorder="1" applyAlignment="1" applyProtection="1">
      <alignment horizontal="left" vertical="center" wrapText="1" indent="1"/>
    </xf>
    <xf numFmtId="164" fontId="20" fillId="0" borderId="31" xfId="6" applyNumberFormat="1" applyFont="1" applyFill="1" applyBorder="1" applyAlignment="1" applyProtection="1">
      <alignment horizontal="right" vertical="center" wrapText="1" indent="1"/>
    </xf>
    <xf numFmtId="164" fontId="14" fillId="0" borderId="31" xfId="6" applyNumberFormat="1" applyFont="1" applyFill="1" applyBorder="1" applyAlignment="1" applyProtection="1">
      <alignment horizontal="right" vertical="center" wrapText="1" indent="1"/>
    </xf>
    <xf numFmtId="164" fontId="21" fillId="0" borderId="31" xfId="6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31" xfId="0" applyFont="1" applyBorder="1" applyAlignment="1" applyProtection="1">
      <alignment wrapText="1"/>
    </xf>
    <xf numFmtId="0" fontId="18" fillId="0" borderId="31" xfId="0" applyFont="1" applyBorder="1" applyAlignment="1" applyProtection="1">
      <alignment wrapText="1"/>
    </xf>
    <xf numFmtId="164" fontId="13" fillId="0" borderId="31" xfId="6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10" xfId="0" applyFont="1" applyBorder="1" applyAlignment="1" applyProtection="1">
      <alignment wrapText="1"/>
    </xf>
    <xf numFmtId="0" fontId="19" fillId="0" borderId="3" xfId="0" applyFont="1" applyBorder="1" applyAlignment="1" applyProtection="1">
      <alignment wrapText="1"/>
    </xf>
    <xf numFmtId="0" fontId="3" fillId="0" borderId="0" xfId="0" applyFont="1" applyFill="1" applyBorder="1" applyAlignment="1" applyProtection="1">
      <alignment horizontal="right"/>
    </xf>
    <xf numFmtId="0" fontId="21" fillId="0" borderId="0" xfId="6" applyFont="1" applyFill="1" applyAlignment="1" applyProtection="1"/>
    <xf numFmtId="0" fontId="5" fillId="0" borderId="46" xfId="6" applyFont="1" applyFill="1" applyBorder="1" applyAlignment="1" applyProtection="1">
      <alignment horizontal="center" vertical="center" wrapText="1"/>
    </xf>
    <xf numFmtId="0" fontId="5" fillId="0" borderId="47" xfId="6" applyFont="1" applyFill="1" applyBorder="1" applyAlignment="1" applyProtection="1">
      <alignment horizontal="center" vertical="center" wrapText="1"/>
    </xf>
    <xf numFmtId="0" fontId="13" fillId="0" borderId="49" xfId="6" applyFont="1" applyFill="1" applyBorder="1" applyAlignment="1" applyProtection="1">
      <alignment horizontal="center" vertical="center" wrapText="1"/>
    </xf>
    <xf numFmtId="0" fontId="13" fillId="0" borderId="2" xfId="6" applyFont="1" applyFill="1" applyBorder="1" applyAlignment="1" applyProtection="1">
      <alignment horizontal="center" vertical="center" wrapText="1"/>
    </xf>
    <xf numFmtId="0" fontId="13" fillId="0" borderId="49" xfId="6" applyFont="1" applyFill="1" applyBorder="1" applyAlignment="1" applyProtection="1">
      <alignment horizontal="left" vertical="center" wrapText="1" indent="1"/>
    </xf>
    <xf numFmtId="0" fontId="13" fillId="0" borderId="2" xfId="6" applyFont="1" applyFill="1" applyBorder="1" applyAlignment="1" applyProtection="1">
      <alignment vertical="center" wrapText="1"/>
    </xf>
    <xf numFmtId="164" fontId="13" fillId="0" borderId="2" xfId="6" applyNumberFormat="1" applyFont="1" applyFill="1" applyBorder="1" applyAlignment="1" applyProtection="1">
      <alignment horizontal="right" vertical="center" wrapText="1" indent="1"/>
    </xf>
    <xf numFmtId="49" fontId="14" fillId="0" borderId="49" xfId="6" applyNumberFormat="1" applyFont="1" applyFill="1" applyBorder="1" applyAlignment="1" applyProtection="1">
      <alignment horizontal="left" vertical="center" wrapText="1" indent="1"/>
    </xf>
    <xf numFmtId="0" fontId="20" fillId="0" borderId="2" xfId="6" applyFont="1" applyFill="1" applyBorder="1" applyAlignment="1" applyProtection="1">
      <alignment horizontal="left" vertical="center" wrapText="1" indent="1"/>
    </xf>
    <xf numFmtId="164" fontId="20" fillId="0" borderId="2" xfId="6" applyNumberFormat="1" applyFont="1" applyFill="1" applyBorder="1" applyAlignment="1" applyProtection="1">
      <alignment horizontal="right" vertical="center" wrapText="1" indent="1"/>
    </xf>
    <xf numFmtId="164" fontId="19" fillId="0" borderId="2" xfId="0" applyNumberFormat="1" applyFont="1" applyBorder="1" applyAlignment="1" applyProtection="1">
      <alignment horizontal="right" vertical="center" wrapText="1" indent="1"/>
    </xf>
    <xf numFmtId="164" fontId="17" fillId="0" borderId="2" xfId="0" quotePrefix="1" applyNumberFormat="1" applyFont="1" applyBorder="1" applyAlignment="1" applyProtection="1">
      <alignment horizontal="right" vertical="center" wrapText="1" indent="1"/>
    </xf>
    <xf numFmtId="0" fontId="19" fillId="0" borderId="51" xfId="0" applyFont="1" applyBorder="1" applyAlignment="1" applyProtection="1">
      <alignment horizontal="left" vertical="center" wrapText="1" indent="1"/>
    </xf>
    <xf numFmtId="0" fontId="17" fillId="0" borderId="52" xfId="0" applyFont="1" applyBorder="1" applyAlignment="1" applyProtection="1">
      <alignment horizontal="left" vertical="center" wrapText="1" indent="1"/>
    </xf>
    <xf numFmtId="164" fontId="17" fillId="0" borderId="52" xfId="0" quotePrefix="1" applyNumberFormat="1" applyFont="1" applyBorder="1" applyAlignment="1" applyProtection="1">
      <alignment horizontal="right" vertical="center" wrapText="1" indent="1"/>
    </xf>
    <xf numFmtId="164" fontId="20" fillId="0" borderId="29" xfId="6" applyNumberFormat="1" applyFont="1" applyFill="1" applyBorder="1" applyAlignment="1" applyProtection="1">
      <alignment horizontal="right" vertical="center" wrapText="1" indent="1"/>
    </xf>
    <xf numFmtId="164" fontId="20" fillId="0" borderId="0" xfId="6" applyNumberFormat="1" applyFont="1" applyFill="1" applyBorder="1" applyAlignment="1" applyProtection="1">
      <alignment horizontal="right" vertical="center" wrapText="1" indent="1"/>
    </xf>
    <xf numFmtId="164" fontId="13" fillId="0" borderId="30" xfId="6" applyNumberFormat="1" applyFont="1" applyFill="1" applyBorder="1" applyAlignment="1" applyProtection="1">
      <alignment vertical="center" wrapText="1"/>
    </xf>
    <xf numFmtId="169" fontId="21" fillId="0" borderId="0" xfId="6" applyNumberFormat="1" applyFont="1" applyFill="1" applyAlignment="1" applyProtection="1">
      <alignment horizontal="right"/>
    </xf>
    <xf numFmtId="0" fontId="13" fillId="0" borderId="9" xfId="6" applyFont="1" applyFill="1" applyBorder="1" applyAlignment="1" applyProtection="1">
      <alignment horizontal="center" vertical="center" wrapText="1"/>
    </xf>
    <xf numFmtId="0" fontId="13" fillId="0" borderId="9" xfId="6" applyFont="1" applyFill="1" applyBorder="1" applyAlignment="1" applyProtection="1">
      <alignment horizontal="left" vertical="center" wrapText="1" indent="1"/>
    </xf>
    <xf numFmtId="0" fontId="13" fillId="0" borderId="2" xfId="6" applyFont="1" applyFill="1" applyBorder="1" applyAlignment="1" applyProtection="1">
      <alignment horizontal="left" vertical="center" wrapText="1" indent="1"/>
    </xf>
    <xf numFmtId="0" fontId="18" fillId="0" borderId="2" xfId="0" applyFont="1" applyBorder="1" applyAlignment="1" applyProtection="1">
      <alignment horizontal="left" wrapText="1" indent="1"/>
    </xf>
    <xf numFmtId="0" fontId="19" fillId="0" borderId="2" xfId="0" applyFont="1" applyBorder="1" applyAlignment="1" applyProtection="1">
      <alignment horizontal="left" vertical="center" wrapText="1" indent="1"/>
    </xf>
    <xf numFmtId="164" fontId="14" fillId="0" borderId="2" xfId="6" applyNumberFormat="1" applyFont="1" applyFill="1" applyBorder="1" applyAlignment="1" applyProtection="1">
      <alignment horizontal="right" vertical="center" wrapText="1" indent="1"/>
    </xf>
    <xf numFmtId="0" fontId="19" fillId="0" borderId="9" xfId="0" applyFont="1" applyBorder="1" applyAlignment="1" applyProtection="1">
      <alignment wrapText="1"/>
    </xf>
    <xf numFmtId="0" fontId="18" fillId="0" borderId="2" xfId="0" applyFont="1" applyBorder="1" applyAlignment="1" applyProtection="1">
      <alignment wrapText="1"/>
    </xf>
    <xf numFmtId="0" fontId="18" fillId="0" borderId="9" xfId="0" applyFont="1" applyBorder="1" applyAlignment="1" applyProtection="1">
      <alignment wrapText="1"/>
    </xf>
    <xf numFmtId="164" fontId="13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" xfId="0" applyFont="1" applyBorder="1" applyAlignment="1" applyProtection="1">
      <alignment wrapText="1"/>
    </xf>
    <xf numFmtId="0" fontId="19" fillId="0" borderId="14" xfId="0" applyFont="1" applyBorder="1" applyAlignment="1" applyProtection="1">
      <alignment wrapText="1"/>
    </xf>
    <xf numFmtId="0" fontId="19" fillId="0" borderId="21" xfId="0" applyFont="1" applyBorder="1" applyAlignment="1" applyProtection="1">
      <alignment wrapText="1"/>
    </xf>
    <xf numFmtId="164" fontId="20" fillId="0" borderId="21" xfId="6" applyNumberFormat="1" applyFont="1" applyFill="1" applyBorder="1" applyAlignment="1" applyProtection="1">
      <alignment horizontal="right" vertical="center" wrapText="1" indent="1"/>
    </xf>
    <xf numFmtId="0" fontId="13" fillId="0" borderId="14" xfId="6" applyFont="1" applyFill="1" applyBorder="1" applyAlignment="1" applyProtection="1">
      <alignment horizontal="left" vertical="center" wrapText="1" indent="1"/>
    </xf>
    <xf numFmtId="0" fontId="20" fillId="0" borderId="21" xfId="6" applyFont="1" applyFill="1" applyBorder="1" applyAlignment="1" applyProtection="1">
      <alignment horizontal="left" vertical="center" wrapText="1" indent="1"/>
    </xf>
    <xf numFmtId="164" fontId="17" fillId="0" borderId="21" xfId="0" quotePrefix="1" applyNumberFormat="1" applyFont="1" applyBorder="1" applyAlignment="1" applyProtection="1">
      <alignment horizontal="right" vertical="center" wrapText="1" indent="1"/>
    </xf>
    <xf numFmtId="164" fontId="17" fillId="0" borderId="17" xfId="0" quotePrefix="1" applyNumberFormat="1" applyFont="1" applyBorder="1" applyAlignment="1" applyProtection="1">
      <alignment horizontal="right" vertical="center" wrapText="1" indent="1"/>
    </xf>
    <xf numFmtId="169" fontId="13" fillId="0" borderId="17" xfId="6" applyNumberFormat="1" applyFont="1" applyFill="1" applyBorder="1" applyAlignment="1" applyProtection="1">
      <alignment horizontal="right" wrapText="1" indent="1"/>
    </xf>
    <xf numFmtId="169" fontId="22" fillId="0" borderId="39" xfId="6" applyNumberFormat="1" applyFont="1" applyFill="1" applyBorder="1" applyAlignment="1" applyProtection="1">
      <alignment horizontal="center" wrapText="1"/>
    </xf>
    <xf numFmtId="169" fontId="21" fillId="0" borderId="30" xfId="6" applyNumberFormat="1" applyFont="1" applyFill="1" applyBorder="1" applyAlignment="1" applyProtection="1">
      <alignment horizontal="right"/>
    </xf>
    <xf numFmtId="169" fontId="13" fillId="0" borderId="30" xfId="6" applyNumberFormat="1" applyFont="1" applyFill="1" applyBorder="1" applyAlignment="1" applyProtection="1">
      <alignment horizontal="right" wrapText="1" indent="1"/>
    </xf>
    <xf numFmtId="169" fontId="20" fillId="0" borderId="30" xfId="6" applyNumberFormat="1" applyFont="1" applyFill="1" applyBorder="1" applyAlignment="1" applyProtection="1">
      <alignment horizontal="right" wrapText="1" indent="1"/>
    </xf>
    <xf numFmtId="169" fontId="14" fillId="0" borderId="30" xfId="6" applyNumberFormat="1" applyFont="1" applyFill="1" applyBorder="1" applyAlignment="1" applyProtection="1">
      <alignment horizontal="right" wrapText="1" indent="1"/>
    </xf>
    <xf numFmtId="0" fontId="23" fillId="0" borderId="48" xfId="0" applyFont="1" applyBorder="1" applyAlignment="1">
      <alignment vertical="center" wrapText="1"/>
    </xf>
    <xf numFmtId="0" fontId="0" fillId="0" borderId="50" xfId="0" applyBorder="1"/>
    <xf numFmtId="0" fontId="26" fillId="0" borderId="0" xfId="6" applyFont="1" applyFill="1" applyProtection="1"/>
    <xf numFmtId="0" fontId="26" fillId="0" borderId="0" xfId="6" applyFont="1" applyFill="1" applyAlignment="1" applyProtection="1"/>
    <xf numFmtId="0" fontId="19" fillId="0" borderId="14" xfId="0" applyFont="1" applyBorder="1" applyAlignment="1" applyProtection="1">
      <alignment horizontal="left" vertical="center" wrapText="1" indent="1"/>
    </xf>
    <xf numFmtId="0" fontId="17" fillId="0" borderId="21" xfId="0" applyFont="1" applyBorder="1" applyAlignment="1" applyProtection="1">
      <alignment horizontal="left" vertical="center" wrapText="1" indent="1"/>
    </xf>
    <xf numFmtId="0" fontId="26" fillId="0" borderId="39" xfId="6" applyFont="1" applyFill="1" applyBorder="1" applyAlignment="1" applyProtection="1">
      <alignment horizontal="center" vertical="center" wrapText="1"/>
    </xf>
    <xf numFmtId="0" fontId="26" fillId="0" borderId="30" xfId="6" applyFont="1" applyFill="1" applyBorder="1" applyProtection="1"/>
    <xf numFmtId="164" fontId="5" fillId="0" borderId="30" xfId="6" applyNumberFormat="1" applyFont="1" applyFill="1" applyBorder="1" applyAlignment="1" applyProtection="1">
      <alignment horizontal="right" vertical="center" wrapText="1" indent="1"/>
    </xf>
    <xf numFmtId="164" fontId="14" fillId="0" borderId="30" xfId="6" applyNumberFormat="1" applyFont="1" applyFill="1" applyBorder="1" applyAlignment="1" applyProtection="1">
      <alignment horizontal="right" vertical="center" wrapText="1" indent="1"/>
    </xf>
    <xf numFmtId="164" fontId="20" fillId="0" borderId="30" xfId="6" applyNumberFormat="1" applyFont="1" applyFill="1" applyBorder="1" applyAlignment="1" applyProtection="1">
      <alignment horizontal="right" vertical="center" wrapText="1" indent="1"/>
    </xf>
    <xf numFmtId="0" fontId="0" fillId="0" borderId="26" xfId="0" applyBorder="1"/>
    <xf numFmtId="0" fontId="0" fillId="0" borderId="20" xfId="0" applyBorder="1"/>
    <xf numFmtId="0" fontId="0" fillId="0" borderId="22" xfId="0" applyBorder="1"/>
    <xf numFmtId="0" fontId="22" fillId="0" borderId="39" xfId="6" applyFont="1" applyFill="1" applyBorder="1" applyAlignment="1" applyProtection="1">
      <alignment horizontal="center" vertical="center" wrapText="1"/>
    </xf>
    <xf numFmtId="164" fontId="17" fillId="0" borderId="38" xfId="0" quotePrefix="1" applyNumberFormat="1" applyFont="1" applyBorder="1" applyAlignment="1" applyProtection="1">
      <alignment horizontal="right" vertical="center" wrapText="1" indent="1"/>
    </xf>
    <xf numFmtId="169" fontId="21" fillId="0" borderId="39" xfId="6" applyNumberFormat="1" applyFont="1" applyFill="1" applyBorder="1" applyAlignment="1" applyProtection="1">
      <alignment horizontal="right" wrapText="1"/>
    </xf>
    <xf numFmtId="164" fontId="6" fillId="0" borderId="0" xfId="0" applyNumberFormat="1" applyFont="1" applyFill="1" applyAlignment="1" applyProtection="1">
      <alignment horizontal="centerContinuous" vertical="center" wrapText="1"/>
    </xf>
    <xf numFmtId="0" fontId="0" fillId="0" borderId="0" xfId="0" applyFont="1"/>
    <xf numFmtId="164" fontId="21" fillId="0" borderId="31" xfId="0" applyNumberFormat="1" applyFont="1" applyFill="1" applyBorder="1" applyAlignment="1" applyProtection="1">
      <alignment horizontal="center" vertical="center" wrapText="1"/>
    </xf>
    <xf numFmtId="164" fontId="21" fillId="0" borderId="34" xfId="0" applyNumberFormat="1" applyFont="1" applyFill="1" applyBorder="1" applyAlignment="1" applyProtection="1">
      <alignment horizontal="left" vertical="center" wrapText="1" indent="1"/>
    </xf>
    <xf numFmtId="164" fontId="21" fillId="0" borderId="34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31" xfId="0" applyNumberFormat="1" applyFont="1" applyFill="1" applyBorder="1" applyAlignment="1" applyProtection="1">
      <alignment horizontal="left" vertical="center" wrapText="1" indent="1"/>
    </xf>
    <xf numFmtId="164" fontId="21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21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24" xfId="0" applyNumberFormat="1" applyFont="1" applyFill="1" applyBorder="1" applyAlignment="1" applyProtection="1">
      <alignment horizontal="centerContinuous" vertical="center" wrapText="1"/>
    </xf>
    <xf numFmtId="164" fontId="20" fillId="0" borderId="24" xfId="0" applyNumberFormat="1" applyFont="1" applyFill="1" applyBorder="1" applyAlignment="1" applyProtection="1">
      <alignment horizontal="center" vertical="center" wrapText="1"/>
    </xf>
    <xf numFmtId="164" fontId="14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1" xfId="0" applyNumberFormat="1" applyFont="1" applyFill="1" applyBorder="1" applyAlignment="1" applyProtection="1">
      <alignment horizontal="right" vertical="center" wrapText="1" indent="1"/>
    </xf>
    <xf numFmtId="164" fontId="21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4" xfId="0" applyNumberFormat="1" applyFont="1" applyFill="1" applyBorder="1" applyAlignment="1" applyProtection="1">
      <alignment horizontal="right" vertical="center" wrapText="1" indent="1"/>
    </xf>
    <xf numFmtId="164" fontId="20" fillId="0" borderId="31" xfId="0" applyNumberFormat="1" applyFont="1" applyFill="1" applyBorder="1" applyAlignment="1" applyProtection="1">
      <alignment horizontal="right" vertical="center" wrapText="1" indent="1"/>
    </xf>
    <xf numFmtId="164" fontId="29" fillId="0" borderId="0" xfId="6" applyNumberFormat="1" applyFont="1" applyFill="1" applyBorder="1" applyAlignment="1" applyProtection="1">
      <alignment horizontal="center" vertical="center" wrapText="1"/>
    </xf>
    <xf numFmtId="164" fontId="29" fillId="0" borderId="0" xfId="6" applyNumberFormat="1" applyFont="1" applyFill="1" applyBorder="1" applyAlignment="1" applyProtection="1">
      <alignment horizontal="centerContinuous" vertical="center"/>
    </xf>
    <xf numFmtId="0" fontId="20" fillId="0" borderId="31" xfId="6" applyFont="1" applyFill="1" applyBorder="1" applyAlignment="1" applyProtection="1">
      <alignment horizontal="center" vertical="center" wrapText="1"/>
    </xf>
    <xf numFmtId="0" fontId="21" fillId="0" borderId="31" xfId="6" applyFont="1" applyFill="1" applyBorder="1" applyAlignment="1" applyProtection="1">
      <alignment horizontal="center" vertical="center"/>
    </xf>
    <xf numFmtId="165" fontId="21" fillId="0" borderId="31" xfId="1" applyNumberFormat="1" applyFont="1" applyFill="1" applyBorder="1" applyProtection="1">
      <protection locked="0"/>
    </xf>
    <xf numFmtId="0" fontId="27" fillId="0" borderId="31" xfId="0" applyFont="1" applyBorder="1" applyAlignment="1">
      <alignment horizontal="justify" wrapText="1"/>
    </xf>
    <xf numFmtId="0" fontId="27" fillId="0" borderId="31" xfId="0" applyFont="1" applyBorder="1" applyAlignment="1">
      <alignment wrapText="1"/>
    </xf>
    <xf numFmtId="165" fontId="20" fillId="0" borderId="31" xfId="1" applyNumberFormat="1" applyFont="1" applyFill="1" applyBorder="1" applyProtection="1"/>
    <xf numFmtId="0" fontId="14" fillId="0" borderId="0" xfId="6" applyFont="1" applyFill="1" applyBorder="1" applyAlignment="1">
      <alignment horizontal="justify" vertical="center" wrapText="1"/>
    </xf>
    <xf numFmtId="0" fontId="20" fillId="0" borderId="25" xfId="6" applyFont="1" applyFill="1" applyBorder="1" applyAlignment="1" applyProtection="1">
      <alignment horizontal="center" vertical="center" wrapText="1"/>
    </xf>
    <xf numFmtId="0" fontId="21" fillId="0" borderId="25" xfId="6" applyFont="1" applyFill="1" applyBorder="1" applyAlignment="1" applyProtection="1">
      <alignment horizontal="center" vertical="center"/>
    </xf>
    <xf numFmtId="165" fontId="21" fillId="0" borderId="25" xfId="1" applyNumberFormat="1" applyFont="1" applyFill="1" applyBorder="1" applyProtection="1">
      <protection locked="0"/>
    </xf>
    <xf numFmtId="165" fontId="20" fillId="0" borderId="25" xfId="1" applyNumberFormat="1" applyFont="1" applyFill="1" applyBorder="1" applyProtection="1"/>
    <xf numFmtId="0" fontId="20" fillId="0" borderId="26" xfId="6" applyFont="1" applyFill="1" applyBorder="1" applyAlignment="1" applyProtection="1">
      <alignment horizontal="center" vertical="center" wrapText="1"/>
    </xf>
    <xf numFmtId="0" fontId="0" fillId="0" borderId="20" xfId="0" applyBorder="1" applyAlignment="1">
      <alignment horizontal="center" vertical="center"/>
    </xf>
    <xf numFmtId="164" fontId="3" fillId="0" borderId="0" xfId="0" applyNumberFormat="1" applyFont="1" applyFill="1" applyAlignment="1" applyProtection="1">
      <alignment horizontal="right" wrapText="1"/>
    </xf>
    <xf numFmtId="164" fontId="5" fillId="0" borderId="17" xfId="0" applyNumberFormat="1" applyFont="1" applyFill="1" applyBorder="1" applyAlignment="1" applyProtection="1">
      <alignment horizontal="center" vertical="center" wrapText="1"/>
    </xf>
    <xf numFmtId="164" fontId="14" fillId="0" borderId="9" xfId="0" applyNumberFormat="1" applyFont="1" applyFill="1" applyBorder="1" applyAlignment="1" applyProtection="1">
      <alignment horizontal="left" vertical="center" wrapText="1"/>
      <protection locked="0"/>
    </xf>
    <xf numFmtId="49" fontId="14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20" xfId="0" applyNumberFormat="1" applyFont="1" applyFill="1" applyBorder="1" applyAlignment="1" applyProtection="1">
      <alignment vertical="center" wrapText="1"/>
    </xf>
    <xf numFmtId="164" fontId="0" fillId="0" borderId="8" xfId="0" applyNumberFormat="1" applyFill="1" applyBorder="1" applyAlignment="1" applyProtection="1">
      <alignment horizontal="left" vertical="center" wrapText="1"/>
      <protection locked="0"/>
    </xf>
    <xf numFmtId="49" fontId="14" fillId="0" borderId="7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28" xfId="0" applyNumberFormat="1" applyFont="1" applyFill="1" applyBorder="1" applyAlignment="1" applyProtection="1">
      <alignment vertical="center" wrapText="1"/>
    </xf>
    <xf numFmtId="164" fontId="12" fillId="0" borderId="2" xfId="0" applyNumberFormat="1" applyFont="1" applyFill="1" applyBorder="1" applyAlignment="1" applyProtection="1">
      <alignment vertical="center" wrapText="1"/>
      <protection locked="0"/>
    </xf>
    <xf numFmtId="49" fontId="12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20" xfId="0" applyNumberFormat="1" applyFont="1" applyFill="1" applyBorder="1" applyAlignment="1" applyProtection="1">
      <alignment vertical="center" wrapText="1"/>
    </xf>
    <xf numFmtId="164" fontId="12" fillId="0" borderId="7" xfId="0" applyNumberFormat="1" applyFont="1" applyFill="1" applyBorder="1" applyAlignment="1" applyProtection="1">
      <alignment vertical="center" wrapText="1"/>
      <protection locked="0"/>
    </xf>
    <xf numFmtId="49" fontId="12" fillId="0" borderId="7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28" xfId="0" applyNumberFormat="1" applyFont="1" applyFill="1" applyBorder="1" applyAlignment="1" applyProtection="1">
      <alignment vertical="center" wrapText="1"/>
    </xf>
    <xf numFmtId="164" fontId="5" fillId="0" borderId="16" xfId="0" applyNumberFormat="1" applyFont="1" applyFill="1" applyBorder="1" applyAlignment="1" applyProtection="1">
      <alignment vertical="center" wrapText="1"/>
    </xf>
    <xf numFmtId="164" fontId="5" fillId="2" borderId="16" xfId="0" applyNumberFormat="1" applyFont="1" applyFill="1" applyBorder="1" applyAlignment="1" applyProtection="1">
      <alignment vertical="center" wrapText="1"/>
    </xf>
    <xf numFmtId="164" fontId="5" fillId="0" borderId="17" xfId="0" applyNumberFormat="1" applyFont="1" applyFill="1" applyBorder="1" applyAlignment="1" applyProtection="1">
      <alignment vertical="center" wrapText="1"/>
    </xf>
    <xf numFmtId="0" fontId="16" fillId="0" borderId="0" xfId="0" applyFont="1" applyAlignment="1">
      <alignment horizontal="center" wrapText="1"/>
    </xf>
    <xf numFmtId="0" fontId="0" fillId="0" borderId="0" xfId="0" applyProtection="1"/>
    <xf numFmtId="0" fontId="25" fillId="0" borderId="0" xfId="0" applyFont="1" applyAlignment="1" applyProtection="1">
      <alignment horizontal="right"/>
    </xf>
    <xf numFmtId="0" fontId="23" fillId="0" borderId="13" xfId="0" applyFont="1" applyBorder="1" applyAlignment="1" applyProtection="1">
      <alignment horizontal="center" vertical="center" wrapText="1"/>
    </xf>
    <xf numFmtId="0" fontId="23" fillId="0" borderId="5" xfId="0" applyFont="1" applyBorder="1" applyAlignment="1" applyProtection="1">
      <alignment horizontal="center" vertical="center"/>
    </xf>
    <xf numFmtId="0" fontId="23" fillId="0" borderId="5" xfId="0" applyFont="1" applyBorder="1" applyAlignment="1" applyProtection="1">
      <alignment horizontal="center" vertical="center" wrapText="1"/>
    </xf>
    <xf numFmtId="0" fontId="23" fillId="0" borderId="26" xfId="0" applyFont="1" applyBorder="1" applyAlignment="1" applyProtection="1">
      <alignment horizontal="center" vertical="center" wrapText="1"/>
    </xf>
    <xf numFmtId="0" fontId="21" fillId="0" borderId="9" xfId="0" applyFont="1" applyBorder="1" applyAlignment="1" applyProtection="1">
      <alignment horizontal="right" vertical="center" indent="1"/>
    </xf>
    <xf numFmtId="0" fontId="21" fillId="0" borderId="2" xfId="0" applyFont="1" applyBorder="1" applyAlignment="1" applyProtection="1">
      <alignment horizontal="left" vertical="center" indent="1"/>
      <protection locked="0"/>
    </xf>
    <xf numFmtId="3" fontId="21" fillId="0" borderId="2" xfId="0" applyNumberFormat="1" applyFont="1" applyBorder="1" applyAlignment="1" applyProtection="1">
      <alignment horizontal="right" vertical="center" indent="1"/>
      <protection locked="0"/>
    </xf>
    <xf numFmtId="3" fontId="21" fillId="0" borderId="2" xfId="0" applyNumberFormat="1" applyFont="1" applyFill="1" applyBorder="1" applyAlignment="1" applyProtection="1">
      <alignment horizontal="right" vertical="center" indent="1"/>
      <protection locked="0"/>
    </xf>
    <xf numFmtId="164" fontId="9" fillId="3" borderId="21" xfId="0" applyNumberFormat="1" applyFont="1" applyFill="1" applyBorder="1" applyAlignment="1" applyProtection="1">
      <alignment horizontal="left" vertical="center" wrapText="1" indent="2"/>
    </xf>
    <xf numFmtId="3" fontId="23" fillId="0" borderId="21" xfId="0" applyNumberFormat="1" applyFont="1" applyFill="1" applyBorder="1" applyAlignment="1" applyProtection="1">
      <alignment horizontal="right" vertical="center" indent="1"/>
    </xf>
    <xf numFmtId="0" fontId="1" fillId="0" borderId="0" xfId="7" applyFont="1" applyFill="1" applyAlignment="1" applyProtection="1">
      <alignment vertical="center" wrapText="1"/>
    </xf>
    <xf numFmtId="0" fontId="1" fillId="0" borderId="0" xfId="7" applyFont="1" applyFill="1" applyAlignment="1" applyProtection="1">
      <alignment vertical="center"/>
      <protection locked="0"/>
    </xf>
    <xf numFmtId="0" fontId="21" fillId="0" borderId="9" xfId="7" applyFont="1" applyFill="1" applyBorder="1" applyAlignment="1" applyProtection="1">
      <alignment horizontal="left" vertical="center" wrapText="1"/>
    </xf>
    <xf numFmtId="166" fontId="21" fillId="0" borderId="2" xfId="7" applyNumberFormat="1" applyFont="1" applyFill="1" applyBorder="1" applyAlignment="1" applyProtection="1">
      <alignment horizontal="center" vertical="center"/>
    </xf>
    <xf numFmtId="167" fontId="21" fillId="0" borderId="20" xfId="7" applyNumberFormat="1" applyFont="1" applyFill="1" applyBorder="1" applyAlignment="1" applyProtection="1">
      <alignment vertical="center"/>
    </xf>
    <xf numFmtId="0" fontId="20" fillId="0" borderId="9" xfId="7" applyFont="1" applyFill="1" applyBorder="1" applyAlignment="1" applyProtection="1">
      <alignment horizontal="left" vertical="center" wrapText="1"/>
    </xf>
    <xf numFmtId="167" fontId="20" fillId="0" borderId="20" xfId="7" applyNumberFormat="1" applyFont="1" applyFill="1" applyBorder="1" applyAlignment="1" applyProtection="1">
      <alignment vertical="center"/>
      <protection locked="0"/>
    </xf>
    <xf numFmtId="0" fontId="13" fillId="0" borderId="12" xfId="7" applyFont="1" applyFill="1" applyBorder="1" applyAlignment="1" applyProtection="1">
      <alignment horizontal="left" vertical="center" wrapText="1"/>
    </xf>
    <xf numFmtId="166" fontId="14" fillId="0" borderId="7" xfId="7" applyNumberFormat="1" applyFont="1" applyFill="1" applyBorder="1" applyAlignment="1" applyProtection="1">
      <alignment horizontal="center" vertical="center"/>
    </xf>
    <xf numFmtId="167" fontId="13" fillId="0" borderId="28" xfId="7" applyNumberFormat="1" applyFont="1" applyFill="1" applyBorder="1" applyAlignment="1" applyProtection="1">
      <alignment vertical="center"/>
    </xf>
    <xf numFmtId="0" fontId="14" fillId="0" borderId="0" xfId="7" applyFont="1" applyFill="1" applyBorder="1" applyAlignment="1" applyProtection="1">
      <alignment horizontal="left" vertical="center" wrapText="1"/>
    </xf>
    <xf numFmtId="166" fontId="14" fillId="0" borderId="0" xfId="7" applyNumberFormat="1" applyFont="1" applyFill="1" applyBorder="1" applyAlignment="1" applyProtection="1">
      <alignment horizontal="center" vertical="center"/>
    </xf>
    <xf numFmtId="167" fontId="14" fillId="0" borderId="0" xfId="7" applyNumberFormat="1" applyFont="1" applyFill="1" applyBorder="1" applyAlignment="1" applyProtection="1">
      <alignment vertical="center"/>
      <protection locked="0"/>
    </xf>
    <xf numFmtId="0" fontId="15" fillId="0" borderId="0" xfId="7" applyFont="1" applyFill="1" applyBorder="1" applyAlignment="1" applyProtection="1">
      <alignment horizontal="left" vertical="center" wrapText="1"/>
    </xf>
    <xf numFmtId="167" fontId="15" fillId="0" borderId="0" xfId="7" applyNumberFormat="1" applyFont="1" applyFill="1" applyBorder="1" applyAlignment="1" applyProtection="1">
      <alignment vertical="center"/>
    </xf>
    <xf numFmtId="167" fontId="14" fillId="0" borderId="0" xfId="7" applyNumberFormat="1" applyFont="1" applyFill="1" applyBorder="1" applyAlignment="1" applyProtection="1">
      <alignment vertical="center"/>
    </xf>
    <xf numFmtId="0" fontId="14" fillId="0" borderId="0" xfId="7" applyFont="1" applyFill="1" applyBorder="1" applyAlignment="1" applyProtection="1">
      <alignment horizontal="left" vertical="center" wrapText="1" indent="2"/>
    </xf>
    <xf numFmtId="0" fontId="14" fillId="0" borderId="0" xfId="7" applyFont="1" applyFill="1" applyBorder="1" applyAlignment="1" applyProtection="1">
      <alignment horizontal="left" vertical="center" indent="2"/>
      <protection locked="0"/>
    </xf>
    <xf numFmtId="167" fontId="31" fillId="0" borderId="0" xfId="7" applyNumberFormat="1" applyFont="1" applyFill="1" applyBorder="1" applyAlignment="1" applyProtection="1">
      <alignment vertical="center"/>
      <protection locked="0"/>
    </xf>
    <xf numFmtId="0" fontId="13" fillId="0" borderId="0" xfId="7" applyFont="1" applyFill="1" applyBorder="1" applyAlignment="1" applyProtection="1">
      <alignment vertical="center" wrapText="1"/>
    </xf>
    <xf numFmtId="167" fontId="13" fillId="0" borderId="0" xfId="7" applyNumberFormat="1" applyFont="1" applyFill="1" applyBorder="1" applyAlignment="1" applyProtection="1">
      <alignment vertical="center"/>
    </xf>
    <xf numFmtId="0" fontId="13" fillId="0" borderId="0" xfId="7" applyFont="1" applyFill="1" applyBorder="1" applyAlignment="1" applyProtection="1">
      <alignment horizontal="left" vertical="center" wrapText="1"/>
    </xf>
    <xf numFmtId="0" fontId="0" fillId="0" borderId="9" xfId="0" applyBorder="1"/>
    <xf numFmtId="0" fontId="23" fillId="0" borderId="9" xfId="0" applyFont="1" applyBorder="1"/>
    <xf numFmtId="0" fontId="23" fillId="0" borderId="20" xfId="0" applyFont="1" applyBorder="1"/>
    <xf numFmtId="0" fontId="0" fillId="0" borderId="9" xfId="0" applyFont="1" applyBorder="1"/>
    <xf numFmtId="0" fontId="23" fillId="0" borderId="14" xfId="0" applyFont="1" applyBorder="1"/>
    <xf numFmtId="0" fontId="23" fillId="0" borderId="22" xfId="0" applyFont="1" applyBorder="1"/>
    <xf numFmtId="0" fontId="34" fillId="0" borderId="0" xfId="0" applyFont="1" applyFill="1" applyBorder="1" applyAlignment="1" applyProtection="1">
      <alignment horizontal="center" vertical="center"/>
    </xf>
    <xf numFmtId="0" fontId="35" fillId="0" borderId="0" xfId="0" applyFont="1" applyFill="1" applyBorder="1" applyAlignment="1" applyProtection="1">
      <alignment horizontal="right"/>
    </xf>
    <xf numFmtId="0" fontId="17" fillId="0" borderId="13" xfId="0" applyFont="1" applyFill="1" applyBorder="1" applyAlignment="1" applyProtection="1">
      <alignment horizontal="center" vertical="center" wrapText="1"/>
    </xf>
    <xf numFmtId="0" fontId="17" fillId="0" borderId="5" xfId="0" applyFont="1" applyFill="1" applyBorder="1" applyAlignment="1" applyProtection="1">
      <alignment vertical="center" wrapText="1"/>
    </xf>
    <xf numFmtId="0" fontId="36" fillId="0" borderId="9" xfId="0" applyFont="1" applyFill="1" applyBorder="1" applyAlignment="1" applyProtection="1">
      <alignment horizontal="center" vertical="center" wrapText="1"/>
    </xf>
    <xf numFmtId="0" fontId="36" fillId="0" borderId="2" xfId="0" applyFont="1" applyFill="1" applyBorder="1" applyAlignment="1" applyProtection="1">
      <alignment horizontal="center" vertical="center" wrapText="1"/>
    </xf>
    <xf numFmtId="0" fontId="18" fillId="0" borderId="9" xfId="0" applyFont="1" applyFill="1" applyBorder="1" applyAlignment="1" applyProtection="1">
      <alignment horizontal="left" vertical="center" wrapText="1"/>
      <protection locked="0"/>
    </xf>
    <xf numFmtId="164" fontId="18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17" fillId="0" borderId="10" xfId="0" applyFont="1" applyFill="1" applyBorder="1" applyAlignment="1" applyProtection="1">
      <alignment vertical="center" wrapText="1"/>
    </xf>
    <xf numFmtId="164" fontId="19" fillId="0" borderId="3" xfId="0" applyNumberFormat="1" applyFont="1" applyFill="1" applyBorder="1" applyAlignment="1" applyProtection="1">
      <alignment horizontal="right" vertical="center" wrapText="1"/>
    </xf>
    <xf numFmtId="164" fontId="19" fillId="0" borderId="37" xfId="0" applyNumberFormat="1" applyFont="1" applyFill="1" applyBorder="1" applyAlignment="1" applyProtection="1">
      <alignment horizontal="right" vertical="center" wrapText="1"/>
    </xf>
    <xf numFmtId="0" fontId="23" fillId="0" borderId="26" xfId="0" applyFont="1" applyBorder="1" applyAlignment="1">
      <alignment vertical="center"/>
    </xf>
    <xf numFmtId="164" fontId="18" fillId="0" borderId="20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14" xfId="0" applyFont="1" applyFill="1" applyBorder="1" applyAlignment="1" applyProtection="1">
      <alignment horizontal="left" vertical="center" wrapText="1"/>
      <protection locked="0"/>
    </xf>
    <xf numFmtId="164" fontId="18" fillId="0" borderId="21" xfId="0" applyNumberFormat="1" applyFont="1" applyFill="1" applyBorder="1" applyAlignment="1" applyProtection="1">
      <alignment horizontal="right" vertical="center" wrapText="1"/>
      <protection locked="0"/>
    </xf>
    <xf numFmtId="164" fontId="14" fillId="0" borderId="2" xfId="6" applyNumberFormat="1" applyFont="1" applyFill="1" applyBorder="1" applyAlignment="1" applyProtection="1">
      <alignment vertical="center" wrapText="1"/>
      <protection locked="0"/>
    </xf>
    <xf numFmtId="164" fontId="13" fillId="0" borderId="2" xfId="6" applyNumberFormat="1" applyFont="1" applyFill="1" applyBorder="1" applyAlignment="1" applyProtection="1">
      <alignment vertical="center" wrapText="1"/>
    </xf>
    <xf numFmtId="0" fontId="21" fillId="0" borderId="2" xfId="6" applyFont="1" applyFill="1" applyBorder="1" applyAlignment="1" applyProtection="1">
      <alignment horizontal="left" vertical="center" wrapText="1" indent="1"/>
    </xf>
    <xf numFmtId="0" fontId="20" fillId="0" borderId="31" xfId="6" applyFont="1" applyFill="1" applyBorder="1" applyAlignment="1" applyProtection="1">
      <alignment vertical="center" wrapText="1"/>
    </xf>
    <xf numFmtId="0" fontId="21" fillId="0" borderId="31" xfId="6" applyFont="1" applyFill="1" applyBorder="1" applyAlignment="1" applyProtection="1"/>
    <xf numFmtId="164" fontId="13" fillId="0" borderId="31" xfId="6" applyNumberFormat="1" applyFont="1" applyFill="1" applyBorder="1" applyAlignment="1" applyProtection="1">
      <alignment vertical="center" wrapText="1"/>
    </xf>
    <xf numFmtId="164" fontId="20" fillId="0" borderId="31" xfId="6" applyNumberFormat="1" applyFont="1" applyFill="1" applyBorder="1" applyAlignment="1" applyProtection="1">
      <alignment vertical="center" wrapText="1"/>
    </xf>
    <xf numFmtId="164" fontId="14" fillId="0" borderId="31" xfId="6" applyNumberFormat="1" applyFont="1" applyFill="1" applyBorder="1" applyAlignment="1" applyProtection="1">
      <alignment vertical="center" wrapText="1"/>
    </xf>
    <xf numFmtId="0" fontId="21" fillId="0" borderId="30" xfId="6" applyFont="1" applyFill="1" applyBorder="1" applyAlignment="1" applyProtection="1"/>
    <xf numFmtId="164" fontId="20" fillId="0" borderId="2" xfId="6" applyNumberFormat="1" applyFont="1" applyFill="1" applyBorder="1" applyAlignment="1" applyProtection="1">
      <alignment vertical="center" wrapText="1"/>
    </xf>
    <xf numFmtId="164" fontId="17" fillId="0" borderId="2" xfId="0" quotePrefix="1" applyNumberFormat="1" applyFont="1" applyBorder="1" applyAlignment="1" applyProtection="1">
      <alignment vertical="center" wrapText="1"/>
    </xf>
    <xf numFmtId="164" fontId="17" fillId="0" borderId="52" xfId="0" quotePrefix="1" applyNumberFormat="1" applyFont="1" applyBorder="1" applyAlignment="1" applyProtection="1">
      <alignment vertical="center" wrapText="1"/>
    </xf>
    <xf numFmtId="0" fontId="0" fillId="0" borderId="0" xfId="0" applyAlignment="1"/>
    <xf numFmtId="0" fontId="20" fillId="0" borderId="31" xfId="6" applyFont="1" applyFill="1" applyBorder="1" applyAlignment="1" applyProtection="1">
      <alignment wrapText="1"/>
    </xf>
    <xf numFmtId="164" fontId="13" fillId="0" borderId="31" xfId="6" applyNumberFormat="1" applyFont="1" applyFill="1" applyBorder="1" applyAlignment="1" applyProtection="1">
      <alignment wrapText="1"/>
    </xf>
    <xf numFmtId="164" fontId="20" fillId="0" borderId="31" xfId="6" applyNumberFormat="1" applyFont="1" applyFill="1" applyBorder="1" applyAlignment="1" applyProtection="1">
      <alignment wrapText="1"/>
    </xf>
    <xf numFmtId="164" fontId="14" fillId="0" borderId="31" xfId="6" applyNumberFormat="1" applyFont="1" applyFill="1" applyBorder="1" applyAlignment="1" applyProtection="1">
      <alignment wrapText="1"/>
    </xf>
    <xf numFmtId="164" fontId="20" fillId="0" borderId="17" xfId="6" applyNumberFormat="1" applyFont="1" applyFill="1" applyBorder="1" applyAlignment="1" applyProtection="1">
      <alignment wrapText="1"/>
    </xf>
    <xf numFmtId="164" fontId="13" fillId="0" borderId="30" xfId="6" applyNumberFormat="1" applyFont="1" applyFill="1" applyBorder="1" applyAlignment="1" applyProtection="1">
      <alignment wrapText="1"/>
    </xf>
    <xf numFmtId="164" fontId="14" fillId="0" borderId="2" xfId="6" applyNumberFormat="1" applyFont="1" applyFill="1" applyBorder="1" applyAlignment="1" applyProtection="1">
      <alignment wrapText="1"/>
      <protection locked="0"/>
    </xf>
    <xf numFmtId="164" fontId="13" fillId="0" borderId="2" xfId="6" applyNumberFormat="1" applyFont="1" applyFill="1" applyBorder="1" applyAlignment="1" applyProtection="1">
      <alignment wrapText="1"/>
    </xf>
    <xf numFmtId="164" fontId="20" fillId="0" borderId="2" xfId="6" applyNumberFormat="1" applyFont="1" applyFill="1" applyBorder="1" applyAlignment="1" applyProtection="1">
      <alignment wrapText="1"/>
    </xf>
    <xf numFmtId="164" fontId="17" fillId="0" borderId="2" xfId="0" quotePrefix="1" applyNumberFormat="1" applyFont="1" applyBorder="1" applyAlignment="1" applyProtection="1">
      <alignment wrapText="1"/>
    </xf>
    <xf numFmtId="164" fontId="17" fillId="0" borderId="52" xfId="0" quotePrefix="1" applyNumberFormat="1" applyFont="1" applyBorder="1" applyAlignment="1" applyProtection="1">
      <alignment wrapText="1"/>
    </xf>
    <xf numFmtId="0" fontId="21" fillId="0" borderId="0" xfId="0" applyFont="1" applyAlignment="1"/>
    <xf numFmtId="0" fontId="20" fillId="0" borderId="44" xfId="6" applyFont="1" applyFill="1" applyBorder="1" applyAlignment="1" applyProtection="1">
      <alignment vertical="center" wrapText="1"/>
    </xf>
    <xf numFmtId="0" fontId="21" fillId="0" borderId="33" xfId="0" applyFont="1" applyBorder="1" applyAlignment="1"/>
    <xf numFmtId="164" fontId="20" fillId="0" borderId="29" xfId="6" applyNumberFormat="1" applyFont="1" applyFill="1" applyBorder="1" applyAlignment="1" applyProtection="1">
      <alignment vertical="center" wrapText="1"/>
    </xf>
    <xf numFmtId="0" fontId="21" fillId="0" borderId="50" xfId="0" applyFont="1" applyBorder="1" applyAlignment="1"/>
    <xf numFmtId="0" fontId="23" fillId="0" borderId="26" xfId="0" applyFont="1" applyBorder="1" applyAlignment="1">
      <alignment horizontal="center" vertical="center" wrapText="1"/>
    </xf>
    <xf numFmtId="3" fontId="21" fillId="0" borderId="30" xfId="0" applyNumberFormat="1" applyFont="1" applyBorder="1" applyAlignment="1" applyProtection="1">
      <alignment horizontal="right" vertical="center" indent="1"/>
      <protection locked="0"/>
    </xf>
    <xf numFmtId="3" fontId="21" fillId="0" borderId="30" xfId="0" applyNumberFormat="1" applyFont="1" applyFill="1" applyBorder="1" applyAlignment="1" applyProtection="1">
      <alignment horizontal="right" vertical="center" indent="1"/>
      <protection locked="0"/>
    </xf>
    <xf numFmtId="0" fontId="0" fillId="0" borderId="20" xfId="0" applyFill="1" applyBorder="1"/>
    <xf numFmtId="0" fontId="37" fillId="0" borderId="0" xfId="0" applyFont="1"/>
    <xf numFmtId="0" fontId="38" fillId="0" borderId="0" xfId="0" applyFont="1" applyAlignment="1">
      <alignment horizontal="center"/>
    </xf>
    <xf numFmtId="0" fontId="26" fillId="0" borderId="0" xfId="0" applyFont="1" applyFill="1"/>
    <xf numFmtId="3" fontId="26" fillId="0" borderId="0" xfId="0" applyNumberFormat="1" applyFont="1" applyFill="1" applyAlignment="1">
      <alignment horizontal="right" indent="1"/>
    </xf>
    <xf numFmtId="0" fontId="26" fillId="0" borderId="0" xfId="0" applyFont="1" applyFill="1" applyAlignment="1">
      <alignment horizontal="right" indent="1"/>
    </xf>
    <xf numFmtId="0" fontId="16" fillId="0" borderId="0" xfId="0" applyFont="1" applyFill="1"/>
    <xf numFmtId="3" fontId="22" fillId="0" borderId="0" xfId="0" applyNumberFormat="1" applyFont="1" applyFill="1" applyAlignment="1">
      <alignment horizontal="right" indent="1"/>
    </xf>
    <xf numFmtId="0" fontId="39" fillId="0" borderId="0" xfId="0" applyFont="1" applyFill="1"/>
    <xf numFmtId="164" fontId="5" fillId="0" borderId="54" xfId="0" applyNumberFormat="1" applyFont="1" applyFill="1" applyBorder="1" applyAlignment="1" applyProtection="1">
      <alignment horizontal="centerContinuous" vertical="center" wrapText="1"/>
    </xf>
    <xf numFmtId="164" fontId="5" fillId="0" borderId="10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Continuous" vertical="center" wrapText="1"/>
    </xf>
    <xf numFmtId="164" fontId="25" fillId="0" borderId="23" xfId="6" applyNumberFormat="1" applyFont="1" applyFill="1" applyBorder="1" applyAlignment="1" applyProtection="1">
      <alignment horizontal="left" vertical="center"/>
    </xf>
    <xf numFmtId="164" fontId="4" fillId="0" borderId="0" xfId="6" applyNumberFormat="1" applyFont="1" applyFill="1" applyBorder="1" applyAlignment="1" applyProtection="1">
      <alignment horizontal="center" vertical="center"/>
    </xf>
    <xf numFmtId="164" fontId="25" fillId="0" borderId="0" xfId="6" applyNumberFormat="1" applyFont="1" applyFill="1" applyBorder="1" applyAlignment="1" applyProtection="1">
      <alignment horizontal="left" vertical="center"/>
    </xf>
    <xf numFmtId="164" fontId="25" fillId="0" borderId="0" xfId="6" applyNumberFormat="1" applyFont="1" applyFill="1" applyBorder="1" applyAlignment="1" applyProtection="1">
      <alignment horizontal="left"/>
    </xf>
    <xf numFmtId="0" fontId="16" fillId="0" borderId="0" xfId="6" applyFont="1" applyFill="1" applyAlignment="1" applyProtection="1">
      <alignment horizontal="center"/>
    </xf>
    <xf numFmtId="164" fontId="26" fillId="0" borderId="42" xfId="0" applyNumberFormat="1" applyFont="1" applyFill="1" applyBorder="1" applyAlignment="1" applyProtection="1">
      <alignment horizontal="center" vertical="center" wrapText="1"/>
    </xf>
    <xf numFmtId="164" fontId="26" fillId="0" borderId="43" xfId="0" applyNumberFormat="1" applyFont="1" applyFill="1" applyBorder="1" applyAlignment="1" applyProtection="1">
      <alignment horizontal="center" vertical="center" wrapText="1"/>
    </xf>
    <xf numFmtId="164" fontId="22" fillId="0" borderId="44" xfId="0" applyNumberFormat="1" applyFont="1" applyFill="1" applyBorder="1" applyAlignment="1" applyProtection="1">
      <alignment horizontal="center" vertical="center" wrapText="1"/>
    </xf>
    <xf numFmtId="164" fontId="22" fillId="0" borderId="45" xfId="0" applyNumberFormat="1" applyFont="1" applyFill="1" applyBorder="1" applyAlignment="1" applyProtection="1">
      <alignment horizontal="center" vertical="center" wrapText="1"/>
    </xf>
    <xf numFmtId="164" fontId="16" fillId="0" borderId="0" xfId="0" applyNumberFormat="1" applyFont="1" applyFill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25" fillId="0" borderId="0" xfId="0" applyFont="1" applyAlignment="1" applyProtection="1">
      <alignment horizontal="right"/>
    </xf>
    <xf numFmtId="0" fontId="22" fillId="0" borderId="14" xfId="0" applyFont="1" applyBorder="1" applyAlignment="1" applyProtection="1">
      <alignment horizontal="left" vertical="center" indent="2"/>
    </xf>
    <xf numFmtId="0" fontId="22" fillId="0" borderId="21" xfId="0" applyFont="1" applyBorder="1" applyAlignment="1" applyProtection="1">
      <alignment horizontal="left" vertical="center" indent="2"/>
    </xf>
    <xf numFmtId="0" fontId="28" fillId="0" borderId="0" xfId="8" applyFont="1" applyFill="1" applyAlignment="1">
      <alignment horizontal="center"/>
    </xf>
    <xf numFmtId="0" fontId="23" fillId="0" borderId="0" xfId="7" applyFont="1" applyFill="1" applyAlignment="1" applyProtection="1">
      <alignment horizontal="center" vertical="center" wrapText="1"/>
    </xf>
    <xf numFmtId="0" fontId="16" fillId="0" borderId="0" xfId="7" applyFont="1" applyFill="1" applyAlignment="1" applyProtection="1">
      <alignment horizontal="center" vertical="center" wrapText="1"/>
    </xf>
    <xf numFmtId="0" fontId="25" fillId="0" borderId="0" xfId="7" applyFont="1" applyFill="1" applyBorder="1" applyAlignment="1" applyProtection="1">
      <alignment horizontal="right" vertical="center"/>
    </xf>
    <xf numFmtId="0" fontId="16" fillId="0" borderId="13" xfId="7" applyFont="1" applyFill="1" applyBorder="1" applyAlignment="1" applyProtection="1">
      <alignment horizontal="center" vertical="center" wrapText="1"/>
    </xf>
    <xf numFmtId="0" fontId="16" fillId="0" borderId="9" xfId="7" applyFont="1" applyFill="1" applyBorder="1" applyAlignment="1" applyProtection="1">
      <alignment horizontal="center" vertical="center" wrapText="1"/>
    </xf>
    <xf numFmtId="0" fontId="30" fillId="0" borderId="5" xfId="7" applyFont="1" applyFill="1" applyBorder="1" applyAlignment="1" applyProtection="1">
      <alignment horizontal="center" vertical="center" textRotation="90"/>
    </xf>
    <xf numFmtId="0" fontId="30" fillId="0" borderId="2" xfId="7" applyFont="1" applyFill="1" applyBorder="1" applyAlignment="1" applyProtection="1">
      <alignment horizontal="center" vertical="center" textRotation="90"/>
    </xf>
    <xf numFmtId="0" fontId="3" fillId="0" borderId="26" xfId="7" applyFont="1" applyFill="1" applyBorder="1" applyAlignment="1" applyProtection="1">
      <alignment horizontal="center" vertical="center" wrapText="1"/>
    </xf>
    <xf numFmtId="0" fontId="3" fillId="0" borderId="20" xfId="7" applyFont="1" applyFill="1" applyBorder="1" applyAlignment="1" applyProtection="1">
      <alignment horizontal="center" vertical="center"/>
    </xf>
    <xf numFmtId="0" fontId="29" fillId="0" borderId="0" xfId="0" applyFont="1" applyFill="1" applyAlignment="1" applyProtection="1">
      <alignment horizontal="center" vertical="top" wrapText="1"/>
      <protection locked="0"/>
    </xf>
    <xf numFmtId="164" fontId="29" fillId="0" borderId="0" xfId="6" applyNumberFormat="1" applyFont="1" applyFill="1" applyBorder="1" applyAlignment="1" applyProtection="1">
      <alignment horizontal="center" vertical="center" wrapText="1"/>
    </xf>
    <xf numFmtId="0" fontId="15" fillId="0" borderId="23" xfId="0" applyFont="1" applyFill="1" applyBorder="1" applyAlignment="1" applyProtection="1">
      <alignment horizontal="center"/>
    </xf>
    <xf numFmtId="0" fontId="22" fillId="0" borderId="31" xfId="6" applyFont="1" applyFill="1" applyBorder="1" applyAlignment="1" applyProtection="1">
      <alignment horizontal="left"/>
    </xf>
    <xf numFmtId="0" fontId="14" fillId="0" borderId="0" xfId="6" applyFont="1" applyFill="1" applyBorder="1" applyAlignment="1">
      <alignment horizontal="justify" vertical="center" wrapText="1"/>
    </xf>
    <xf numFmtId="0" fontId="0" fillId="0" borderId="1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0" xfId="0" applyBorder="1" applyAlignment="1">
      <alignment horizontal="center"/>
    </xf>
    <xf numFmtId="0" fontId="16" fillId="0" borderId="0" xfId="0" applyFont="1" applyAlignment="1">
      <alignment horizontal="center" vertical="center"/>
    </xf>
  </cellXfs>
  <cellStyles count="9">
    <cellStyle name="Ezres" xfId="1" builtinId="3"/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_KVRENMUNKA" xfId="6"/>
    <cellStyle name="Normál_VAGYONK" xfId="7"/>
    <cellStyle name="Normál_VAGYONKIM" xfId="8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AppData/Local/Microsoft/Windows/Temporary%20Internet%20Files/Content.Outlook/6LD7CJN5/El&#337;terj_Bakonys&#225;g_k&#246;lts&#233;gvet&#233;s_201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LLENŐRZÉS-1.sz.2.a.sz.2.b.sz."/>
      <sheetName val="1.1.sz.mell."/>
      <sheetName val="1.2.sz.mell."/>
      <sheetName val="1.3.sz.mell."/>
      <sheetName val="2.1.sz.mell  "/>
      <sheetName val="2.2.sz.mell  "/>
      <sheetName val="3.sz.mell."/>
      <sheetName val="4.sz.mell."/>
      <sheetName val="5.sz.mell."/>
      <sheetName val="6.sz.mell."/>
      <sheetName val="7.sz.mell."/>
      <sheetName val="8.sz.mell."/>
      <sheetName val="8.1.1.sz.mell."/>
      <sheetName val="8.1.2.sz.mell."/>
      <sheetName val="9.sz.mell."/>
      <sheetName val="10.sz.mell."/>
      <sheetName val="ÖSSZEFÜGGÉSEK"/>
    </sheetNames>
    <sheetDataSet>
      <sheetData sheetId="0"/>
      <sheetData sheetId="1">
        <row r="62">
          <cell r="C62">
            <v>16240</v>
          </cell>
        </row>
        <row r="86">
          <cell r="C86">
            <v>8173</v>
          </cell>
        </row>
        <row r="87">
          <cell r="C87">
            <v>24413</v>
          </cell>
        </row>
        <row r="128">
          <cell r="C128">
            <v>24006</v>
          </cell>
        </row>
        <row r="153">
          <cell r="C153">
            <v>407</v>
          </cell>
        </row>
        <row r="154">
          <cell r="C154">
            <v>24413</v>
          </cell>
        </row>
      </sheetData>
      <sheetData sheetId="2"/>
      <sheetData sheetId="3"/>
      <sheetData sheetId="4">
        <row r="18">
          <cell r="C18">
            <v>16240</v>
          </cell>
          <cell r="E18" t="str">
            <v>Költségvetési kiadások összesen (1.+...+12.)</v>
          </cell>
        </row>
        <row r="29">
          <cell r="C29">
            <v>8173</v>
          </cell>
          <cell r="E29" t="str">
            <v>Működési célú finanszírozási kiadások összesen (14.+...+23.)</v>
          </cell>
        </row>
        <row r="30">
          <cell r="C30">
            <v>24413</v>
          </cell>
          <cell r="E30" t="str">
            <v>KIADÁSOK ÖSSZESEN (13.+24.)</v>
          </cell>
        </row>
      </sheetData>
      <sheetData sheetId="5">
        <row r="17">
          <cell r="C17">
            <v>0</v>
          </cell>
          <cell r="E17" t="str">
            <v>Költségvetési kiadások összesen: (1.+3.+5.+...+11.)</v>
          </cell>
        </row>
        <row r="30">
          <cell r="C30">
            <v>0</v>
          </cell>
          <cell r="E30" t="str">
            <v>Felhalmozási célú finanszírozási kiadások összesen
(13.+...+24.)</v>
          </cell>
        </row>
        <row r="31">
          <cell r="C31">
            <v>0</v>
          </cell>
          <cell r="E31" t="str">
            <v>KIADÁSOK ÖSSZESEN (12+25)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">
          <cell r="A5" t="str">
            <v>2015. évi előirányzat BEVÉTELEK</v>
          </cell>
        </row>
        <row r="12">
          <cell r="A12" t="str">
            <v>2015. évi előirányzat KIADÁSOK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49"/>
  <sheetViews>
    <sheetView zoomScaleNormal="100" workbookViewId="0">
      <selection activeCell="I17" sqref="I17"/>
    </sheetView>
  </sheetViews>
  <sheetFormatPr defaultRowHeight="12.75"/>
  <cols>
    <col min="1" max="1" width="6.6640625" customWidth="1"/>
    <col min="2" max="2" width="63.33203125" customWidth="1"/>
    <col min="3" max="3" width="12.5" customWidth="1"/>
    <col min="4" max="4" width="12.1640625" style="339" customWidth="1"/>
    <col min="5" max="5" width="12.5" style="351" customWidth="1"/>
  </cols>
  <sheetData>
    <row r="1" spans="1:5" ht="15.75">
      <c r="A1" s="373" t="s">
        <v>60</v>
      </c>
      <c r="B1" s="373"/>
      <c r="C1" s="373"/>
      <c r="D1" s="157"/>
    </row>
    <row r="2" spans="1:5" ht="14.25" thickBot="1">
      <c r="A2" s="374" t="s">
        <v>145</v>
      </c>
      <c r="B2" s="374"/>
      <c r="C2" s="138" t="s">
        <v>4</v>
      </c>
      <c r="D2" s="157"/>
    </row>
    <row r="3" spans="1:5" ht="36.75" thickBot="1">
      <c r="A3" s="139" t="s">
        <v>110</v>
      </c>
      <c r="B3" s="139" t="s">
        <v>62</v>
      </c>
      <c r="C3" s="139" t="s">
        <v>435</v>
      </c>
      <c r="D3" s="330" t="s">
        <v>436</v>
      </c>
      <c r="E3" s="352" t="s">
        <v>437</v>
      </c>
    </row>
    <row r="4" spans="1:5" ht="13.5" thickBot="1">
      <c r="A4" s="140">
        <v>1</v>
      </c>
      <c r="B4" s="140">
        <v>2</v>
      </c>
      <c r="C4" s="140">
        <v>3</v>
      </c>
      <c r="D4" s="331"/>
      <c r="E4" s="353"/>
    </row>
    <row r="5" spans="1:5" ht="13.5" thickBot="1">
      <c r="A5" s="142" t="s">
        <v>63</v>
      </c>
      <c r="B5" s="142" t="s">
        <v>182</v>
      </c>
      <c r="C5" s="143">
        <f>+C6+C7+C8+C9+C10+C11</f>
        <v>10261</v>
      </c>
      <c r="D5" s="341">
        <f>+D6+D7+D8+D9+D10+D11</f>
        <v>10522</v>
      </c>
      <c r="E5" s="333">
        <f>+E6+E7+E8+E9+E10+E11</f>
        <v>10522</v>
      </c>
    </row>
    <row r="6" spans="1:5" ht="13.5" thickBot="1">
      <c r="A6" s="144" t="s">
        <v>122</v>
      </c>
      <c r="B6" s="145" t="s">
        <v>183</v>
      </c>
      <c r="C6" s="146">
        <v>5909</v>
      </c>
      <c r="D6" s="331">
        <v>5909</v>
      </c>
      <c r="E6" s="331">
        <v>5909</v>
      </c>
    </row>
    <row r="7" spans="1:5" ht="13.5" thickBot="1">
      <c r="A7" s="144" t="s">
        <v>123</v>
      </c>
      <c r="B7" s="145" t="s">
        <v>184</v>
      </c>
      <c r="C7" s="146"/>
      <c r="D7" s="331"/>
      <c r="E7" s="331"/>
    </row>
    <row r="8" spans="1:5" ht="17.25" customHeight="1" thickBot="1">
      <c r="A8" s="144" t="s">
        <v>124</v>
      </c>
      <c r="B8" s="145" t="s">
        <v>185</v>
      </c>
      <c r="C8" s="146">
        <v>3152</v>
      </c>
      <c r="D8" s="331">
        <v>3311</v>
      </c>
      <c r="E8" s="331">
        <v>3311</v>
      </c>
    </row>
    <row r="9" spans="1:5" ht="13.5" thickBot="1">
      <c r="A9" s="144" t="s">
        <v>125</v>
      </c>
      <c r="B9" s="145" t="s">
        <v>186</v>
      </c>
      <c r="C9" s="146">
        <v>1200</v>
      </c>
      <c r="D9" s="331">
        <v>1200</v>
      </c>
      <c r="E9" s="331">
        <v>1200</v>
      </c>
    </row>
    <row r="10" spans="1:5" ht="13.5" thickBot="1">
      <c r="A10" s="144" t="s">
        <v>187</v>
      </c>
      <c r="B10" s="145" t="s">
        <v>438</v>
      </c>
      <c r="C10" s="146"/>
      <c r="D10" s="331">
        <v>47</v>
      </c>
      <c r="E10" s="331">
        <v>47</v>
      </c>
    </row>
    <row r="11" spans="1:5" ht="13.5" thickBot="1">
      <c r="A11" s="144" t="s">
        <v>126</v>
      </c>
      <c r="B11" s="145" t="s">
        <v>439</v>
      </c>
      <c r="C11" s="146">
        <v>0</v>
      </c>
      <c r="D11" s="331">
        <v>55</v>
      </c>
      <c r="E11" s="331">
        <v>55</v>
      </c>
    </row>
    <row r="12" spans="1:5" ht="21.75" thickBot="1">
      <c r="A12" s="142" t="s">
        <v>64</v>
      </c>
      <c r="B12" s="147" t="s">
        <v>190</v>
      </c>
      <c r="C12" s="143">
        <f>+C13+C14+C15+C16+C17</f>
        <v>0</v>
      </c>
      <c r="D12" s="341">
        <f>+D13+D14+D15+D16+D17</f>
        <v>2447</v>
      </c>
      <c r="E12" s="333">
        <f>+E13+E14+E15+E16+E17</f>
        <v>2447</v>
      </c>
    </row>
    <row r="13" spans="1:5" ht="13.5" thickBot="1">
      <c r="A13" s="144" t="s">
        <v>128</v>
      </c>
      <c r="B13" s="145" t="s">
        <v>191</v>
      </c>
      <c r="C13" s="146"/>
      <c r="D13" s="331"/>
      <c r="E13" s="353"/>
    </row>
    <row r="14" spans="1:5" ht="13.5" thickBot="1">
      <c r="A14" s="144" t="s">
        <v>129</v>
      </c>
      <c r="B14" s="145" t="s">
        <v>192</v>
      </c>
      <c r="C14" s="146"/>
      <c r="D14" s="331"/>
      <c r="E14" s="353"/>
    </row>
    <row r="15" spans="1:5" ht="13.5" thickBot="1">
      <c r="A15" s="144" t="s">
        <v>130</v>
      </c>
      <c r="B15" s="145" t="s">
        <v>193</v>
      </c>
      <c r="C15" s="146"/>
      <c r="D15" s="331"/>
      <c r="E15" s="353"/>
    </row>
    <row r="16" spans="1:5" ht="13.5" thickBot="1">
      <c r="A16" s="144" t="s">
        <v>131</v>
      </c>
      <c r="B16" s="145" t="s">
        <v>194</v>
      </c>
      <c r="C16" s="146"/>
      <c r="D16" s="331"/>
      <c r="E16" s="353"/>
    </row>
    <row r="17" spans="1:5" ht="13.5" thickBot="1">
      <c r="A17" s="144" t="s">
        <v>132</v>
      </c>
      <c r="B17" s="145" t="s">
        <v>195</v>
      </c>
      <c r="C17" s="146"/>
      <c r="D17" s="331">
        <v>2447</v>
      </c>
      <c r="E17" s="353">
        <v>2447</v>
      </c>
    </row>
    <row r="18" spans="1:5" ht="13.5" thickBot="1">
      <c r="A18" s="144" t="s">
        <v>138</v>
      </c>
      <c r="B18" s="145" t="s">
        <v>196</v>
      </c>
      <c r="C18" s="146"/>
      <c r="D18" s="331"/>
      <c r="E18" s="353"/>
    </row>
    <row r="19" spans="1:5" ht="21.75" thickBot="1">
      <c r="A19" s="142" t="s">
        <v>65</v>
      </c>
      <c r="B19" s="142" t="s">
        <v>197</v>
      </c>
      <c r="C19" s="143">
        <f>+C20+C21+C22+C23+C24</f>
        <v>0</v>
      </c>
      <c r="D19" s="341">
        <f>+D20+D21+D22+D23+D24</f>
        <v>7985</v>
      </c>
      <c r="E19" s="333">
        <f>+E20+E21+E22+E23+E24</f>
        <v>7985</v>
      </c>
    </row>
    <row r="20" spans="1:5" ht="13.5" thickBot="1">
      <c r="A20" s="144" t="s">
        <v>111</v>
      </c>
      <c r="B20" s="145" t="s">
        <v>198</v>
      </c>
      <c r="C20" s="146"/>
      <c r="D20" s="331">
        <v>7985</v>
      </c>
      <c r="E20" s="353">
        <v>7985</v>
      </c>
    </row>
    <row r="21" spans="1:5" ht="13.5" thickBot="1">
      <c r="A21" s="144" t="s">
        <v>112</v>
      </c>
      <c r="B21" s="145" t="s">
        <v>199</v>
      </c>
      <c r="C21" s="146"/>
      <c r="D21" s="331"/>
      <c r="E21" s="353"/>
    </row>
    <row r="22" spans="1:5" ht="13.5" thickBot="1">
      <c r="A22" s="144" t="s">
        <v>113</v>
      </c>
      <c r="B22" s="145" t="s">
        <v>200</v>
      </c>
      <c r="C22" s="146"/>
      <c r="D22" s="331"/>
      <c r="E22" s="353"/>
    </row>
    <row r="23" spans="1:5" ht="13.5" thickBot="1">
      <c r="A23" s="144" t="s">
        <v>114</v>
      </c>
      <c r="B23" s="145" t="s">
        <v>201</v>
      </c>
      <c r="C23" s="146"/>
      <c r="D23" s="331"/>
      <c r="E23" s="353"/>
    </row>
    <row r="24" spans="1:5" ht="13.5" thickBot="1">
      <c r="A24" s="144" t="s">
        <v>154</v>
      </c>
      <c r="B24" s="145" t="s">
        <v>202</v>
      </c>
      <c r="C24" s="146"/>
      <c r="D24" s="331"/>
      <c r="E24" s="353"/>
    </row>
    <row r="25" spans="1:5" ht="13.5" thickBot="1">
      <c r="A25" s="144" t="s">
        <v>155</v>
      </c>
      <c r="B25" s="145" t="s">
        <v>203</v>
      </c>
      <c r="C25" s="146"/>
      <c r="D25" s="331"/>
      <c r="E25" s="353"/>
    </row>
    <row r="26" spans="1:5" ht="13.5" thickBot="1">
      <c r="A26" s="142" t="s">
        <v>156</v>
      </c>
      <c r="B26" s="142" t="s">
        <v>204</v>
      </c>
      <c r="C26" s="148">
        <f>+C27+C30+C31+C32</f>
        <v>2580</v>
      </c>
      <c r="D26" s="342">
        <f>+D27+D30+D31+D32</f>
        <v>1335</v>
      </c>
      <c r="E26" s="333">
        <f>+E27+E30+E31+E32</f>
        <v>1312</v>
      </c>
    </row>
    <row r="27" spans="1:5" ht="13.5" thickBot="1">
      <c r="A27" s="144" t="s">
        <v>205</v>
      </c>
      <c r="B27" s="145" t="s">
        <v>206</v>
      </c>
      <c r="C27" s="149">
        <f>+C28+C29</f>
        <v>550</v>
      </c>
      <c r="D27" s="343">
        <f>+D28+D29</f>
        <v>360</v>
      </c>
      <c r="E27" s="334">
        <f>+E28+E29</f>
        <v>360</v>
      </c>
    </row>
    <row r="28" spans="1:5" ht="23.25" thickBot="1">
      <c r="A28" s="144" t="s">
        <v>207</v>
      </c>
      <c r="B28" s="145" t="s">
        <v>208</v>
      </c>
      <c r="C28" s="146">
        <v>450</v>
      </c>
      <c r="D28" s="331">
        <v>239</v>
      </c>
      <c r="E28" s="353">
        <v>239</v>
      </c>
    </row>
    <row r="29" spans="1:5" ht="23.25" thickBot="1">
      <c r="A29" s="144" t="s">
        <v>209</v>
      </c>
      <c r="B29" s="145" t="s">
        <v>210</v>
      </c>
      <c r="C29" s="146">
        <v>100</v>
      </c>
      <c r="D29" s="331">
        <v>121</v>
      </c>
      <c r="E29" s="353">
        <v>121</v>
      </c>
    </row>
    <row r="30" spans="1:5" ht="13.5" thickBot="1">
      <c r="A30" s="144" t="s">
        <v>211</v>
      </c>
      <c r="B30" s="145" t="s">
        <v>212</v>
      </c>
      <c r="C30" s="146">
        <v>2000</v>
      </c>
      <c r="D30" s="331">
        <v>945</v>
      </c>
      <c r="E30" s="353">
        <v>943</v>
      </c>
    </row>
    <row r="31" spans="1:5" ht="13.5" thickBot="1">
      <c r="A31" s="144" t="s">
        <v>213</v>
      </c>
      <c r="B31" s="145" t="s">
        <v>214</v>
      </c>
      <c r="C31" s="146"/>
      <c r="D31" s="331"/>
      <c r="E31" s="353"/>
    </row>
    <row r="32" spans="1:5" ht="13.5" thickBot="1">
      <c r="A32" s="144" t="s">
        <v>215</v>
      </c>
      <c r="B32" s="145" t="s">
        <v>216</v>
      </c>
      <c r="C32" s="146">
        <v>30</v>
      </c>
      <c r="D32" s="331">
        <v>30</v>
      </c>
      <c r="E32" s="353">
        <v>9</v>
      </c>
    </row>
    <row r="33" spans="1:5" ht="13.5" thickBot="1">
      <c r="A33" s="142" t="s">
        <v>67</v>
      </c>
      <c r="B33" s="142" t="s">
        <v>217</v>
      </c>
      <c r="C33" s="143">
        <f>SUM(C34:C43)</f>
        <v>655</v>
      </c>
      <c r="D33" s="341">
        <f>SUM(D34:D43)</f>
        <v>5317</v>
      </c>
      <c r="E33" s="333">
        <f>SUM(E34:E43)</f>
        <v>5260</v>
      </c>
    </row>
    <row r="34" spans="1:5" ht="13.5" thickBot="1">
      <c r="A34" s="144" t="s">
        <v>115</v>
      </c>
      <c r="B34" s="145" t="s">
        <v>218</v>
      </c>
      <c r="C34" s="146"/>
      <c r="D34" s="331"/>
      <c r="E34" s="353"/>
    </row>
    <row r="35" spans="1:5" ht="13.5" thickBot="1">
      <c r="A35" s="144" t="s">
        <v>116</v>
      </c>
      <c r="B35" s="145" t="s">
        <v>219</v>
      </c>
      <c r="C35" s="146">
        <v>75</v>
      </c>
      <c r="D35" s="331">
        <v>255</v>
      </c>
      <c r="E35" s="353">
        <v>200</v>
      </c>
    </row>
    <row r="36" spans="1:5" ht="13.5" thickBot="1">
      <c r="A36" s="144" t="s">
        <v>117</v>
      </c>
      <c r="B36" s="145" t="s">
        <v>220</v>
      </c>
      <c r="C36" s="146"/>
      <c r="D36" s="331">
        <v>290</v>
      </c>
      <c r="E36" s="353">
        <v>290</v>
      </c>
    </row>
    <row r="37" spans="1:5" ht="13.5" thickBot="1">
      <c r="A37" s="144" t="s">
        <v>158</v>
      </c>
      <c r="B37" s="145" t="s">
        <v>221</v>
      </c>
      <c r="C37" s="146">
        <v>0</v>
      </c>
      <c r="D37" s="331"/>
      <c r="E37" s="353"/>
    </row>
    <row r="38" spans="1:5" ht="13.5" thickBot="1">
      <c r="A38" s="144" t="s">
        <v>159</v>
      </c>
      <c r="B38" s="145" t="s">
        <v>222</v>
      </c>
      <c r="C38" s="146">
        <v>578</v>
      </c>
      <c r="D38" s="331">
        <v>745</v>
      </c>
      <c r="E38" s="353">
        <v>745</v>
      </c>
    </row>
    <row r="39" spans="1:5" ht="13.5" thickBot="1">
      <c r="A39" s="144" t="s">
        <v>160</v>
      </c>
      <c r="B39" s="145" t="s">
        <v>223</v>
      </c>
      <c r="C39" s="146"/>
      <c r="D39" s="331"/>
      <c r="E39" s="353"/>
    </row>
    <row r="40" spans="1:5" ht="13.5" thickBot="1">
      <c r="A40" s="144" t="s">
        <v>161</v>
      </c>
      <c r="B40" s="145" t="s">
        <v>224</v>
      </c>
      <c r="C40" s="146"/>
      <c r="D40" s="331"/>
      <c r="E40" s="353"/>
    </row>
    <row r="41" spans="1:5" ht="13.5" thickBot="1">
      <c r="A41" s="144" t="s">
        <v>162</v>
      </c>
      <c r="B41" s="145" t="s">
        <v>225</v>
      </c>
      <c r="C41" s="146">
        <v>2</v>
      </c>
      <c r="D41" s="331">
        <v>240</v>
      </c>
      <c r="E41" s="353">
        <v>238</v>
      </c>
    </row>
    <row r="42" spans="1:5" ht="13.5" thickBot="1">
      <c r="A42" s="144" t="s">
        <v>226</v>
      </c>
      <c r="B42" s="145" t="s">
        <v>227</v>
      </c>
      <c r="C42" s="150"/>
      <c r="D42" s="331">
        <v>3722</v>
      </c>
      <c r="E42" s="353">
        <v>3722</v>
      </c>
    </row>
    <row r="43" spans="1:5" ht="13.5" thickBot="1">
      <c r="A43" s="144" t="s">
        <v>228</v>
      </c>
      <c r="B43" s="145" t="s">
        <v>229</v>
      </c>
      <c r="C43" s="150"/>
      <c r="D43" s="331">
        <v>65</v>
      </c>
      <c r="E43" s="353">
        <v>65</v>
      </c>
    </row>
    <row r="44" spans="1:5" ht="13.5" thickBot="1">
      <c r="A44" s="142" t="s">
        <v>68</v>
      </c>
      <c r="B44" s="142" t="s">
        <v>230</v>
      </c>
      <c r="C44" s="143">
        <f>SUM(C45:C49)</f>
        <v>0</v>
      </c>
      <c r="D44" s="331">
        <f>SUM(D45:D50)</f>
        <v>2600</v>
      </c>
      <c r="E44" s="331">
        <f>SUM(E45:E50)</f>
        <v>2600</v>
      </c>
    </row>
    <row r="45" spans="1:5" ht="13.5" thickBot="1">
      <c r="A45" s="144" t="s">
        <v>118</v>
      </c>
      <c r="B45" s="145" t="s">
        <v>231</v>
      </c>
      <c r="C45" s="150"/>
      <c r="D45" s="331"/>
      <c r="E45" s="353"/>
    </row>
    <row r="46" spans="1:5" ht="13.5" thickBot="1">
      <c r="A46" s="144" t="s">
        <v>119</v>
      </c>
      <c r="B46" s="145" t="s">
        <v>232</v>
      </c>
      <c r="C46" s="150"/>
      <c r="D46" s="331">
        <v>200</v>
      </c>
      <c r="E46" s="353">
        <v>200</v>
      </c>
    </row>
    <row r="47" spans="1:5" ht="13.5" thickBot="1">
      <c r="A47" s="144" t="s">
        <v>233</v>
      </c>
      <c r="B47" s="145" t="s">
        <v>234</v>
      </c>
      <c r="C47" s="150"/>
      <c r="D47" s="331">
        <v>2400</v>
      </c>
      <c r="E47" s="353">
        <v>2400</v>
      </c>
    </row>
    <row r="48" spans="1:5" ht="13.5" thickBot="1">
      <c r="A48" s="144" t="s">
        <v>235</v>
      </c>
      <c r="B48" s="145" t="s">
        <v>236</v>
      </c>
      <c r="C48" s="150"/>
      <c r="D48" s="331"/>
      <c r="E48" s="353"/>
    </row>
    <row r="49" spans="1:5" ht="13.5" thickBot="1">
      <c r="A49" s="144" t="s">
        <v>237</v>
      </c>
      <c r="B49" s="145" t="s">
        <v>238</v>
      </c>
      <c r="C49" s="150"/>
      <c r="D49" s="331"/>
      <c r="E49" s="353"/>
    </row>
    <row r="50" spans="1:5" ht="13.5" thickBot="1">
      <c r="A50" s="142" t="s">
        <v>163</v>
      </c>
      <c r="B50" s="142" t="s">
        <v>239</v>
      </c>
      <c r="C50" s="143">
        <f>SUM(C51:C53)</f>
        <v>2744</v>
      </c>
      <c r="D50" s="331"/>
      <c r="E50" s="353"/>
    </row>
    <row r="51" spans="1:5" ht="13.5" thickBot="1">
      <c r="A51" s="144" t="s">
        <v>120</v>
      </c>
      <c r="B51" s="145" t="s">
        <v>240</v>
      </c>
      <c r="C51" s="146"/>
      <c r="D51" s="331"/>
      <c r="E51" s="353"/>
    </row>
    <row r="52" spans="1:5" ht="23.25" thickBot="1">
      <c r="A52" s="144" t="s">
        <v>121</v>
      </c>
      <c r="B52" s="145" t="s">
        <v>241</v>
      </c>
      <c r="C52" s="146"/>
      <c r="D52" s="331"/>
      <c r="E52" s="353"/>
    </row>
    <row r="53" spans="1:5" ht="13.5" thickBot="1">
      <c r="A53" s="144" t="s">
        <v>242</v>
      </c>
      <c r="B53" s="145" t="s">
        <v>243</v>
      </c>
      <c r="C53" s="146">
        <v>2744</v>
      </c>
      <c r="D53" s="331"/>
      <c r="E53" s="353"/>
    </row>
    <row r="54" spans="1:5" ht="13.5" thickBot="1">
      <c r="A54" s="144" t="s">
        <v>244</v>
      </c>
      <c r="B54" s="145" t="s">
        <v>245</v>
      </c>
      <c r="C54" s="146"/>
      <c r="D54" s="331"/>
      <c r="E54" s="353"/>
    </row>
    <row r="55" spans="1:5" ht="13.5" thickBot="1">
      <c r="A55" s="142" t="s">
        <v>70</v>
      </c>
      <c r="B55" s="147" t="s">
        <v>246</v>
      </c>
      <c r="C55" s="143">
        <f>SUM(C56:C58)</f>
        <v>0</v>
      </c>
      <c r="D55" s="341">
        <f>SUM(D56:D58)</f>
        <v>0</v>
      </c>
      <c r="E55" s="333">
        <f>SUM(E56:E58)</f>
        <v>0</v>
      </c>
    </row>
    <row r="56" spans="1:5" ht="13.5" thickBot="1">
      <c r="A56" s="144" t="s">
        <v>164</v>
      </c>
      <c r="B56" s="145" t="s">
        <v>247</v>
      </c>
      <c r="C56" s="150"/>
      <c r="D56" s="331"/>
      <c r="E56" s="353"/>
    </row>
    <row r="57" spans="1:5" ht="23.25" thickBot="1">
      <c r="A57" s="144" t="s">
        <v>165</v>
      </c>
      <c r="B57" s="145" t="s">
        <v>248</v>
      </c>
      <c r="C57" s="150"/>
      <c r="D57" s="331"/>
      <c r="E57" s="353"/>
    </row>
    <row r="58" spans="1:5" ht="13.5" thickBot="1">
      <c r="A58" s="144" t="s">
        <v>5</v>
      </c>
      <c r="B58" s="145" t="s">
        <v>249</v>
      </c>
      <c r="C58" s="150"/>
      <c r="D58" s="331"/>
      <c r="E58" s="353"/>
    </row>
    <row r="59" spans="1:5" ht="13.5" thickBot="1">
      <c r="A59" s="144" t="s">
        <v>250</v>
      </c>
      <c r="B59" s="145" t="s">
        <v>251</v>
      </c>
      <c r="C59" s="150"/>
      <c r="D59" s="331"/>
      <c r="E59" s="353"/>
    </row>
    <row r="60" spans="1:5" ht="13.5" thickBot="1">
      <c r="A60" s="142" t="s">
        <v>71</v>
      </c>
      <c r="B60" s="142" t="s">
        <v>252</v>
      </c>
      <c r="C60" s="148">
        <f>+C5+C12+C19+C26+C33+C44+C50+C55</f>
        <v>16240</v>
      </c>
      <c r="D60" s="342">
        <f t="shared" ref="D60:E60" si="0">+D5+D12+D19+D26+D33+D44+D50+D55</f>
        <v>30206</v>
      </c>
      <c r="E60" s="333">
        <f t="shared" si="0"/>
        <v>30126</v>
      </c>
    </row>
    <row r="61" spans="1:5" ht="13.5" thickBot="1">
      <c r="A61" s="151" t="s">
        <v>253</v>
      </c>
      <c r="B61" s="147" t="s">
        <v>254</v>
      </c>
      <c r="C61" s="143">
        <f>SUM(C62:C64)</f>
        <v>0</v>
      </c>
      <c r="D61" s="331"/>
      <c r="E61" s="353"/>
    </row>
    <row r="62" spans="1:5" ht="13.5" thickBot="1">
      <c r="A62" s="144" t="s">
        <v>255</v>
      </c>
      <c r="B62" s="145" t="s">
        <v>256</v>
      </c>
      <c r="C62" s="150"/>
      <c r="D62" s="331"/>
      <c r="E62" s="353"/>
    </row>
    <row r="63" spans="1:5" ht="13.5" thickBot="1">
      <c r="A63" s="144" t="s">
        <v>257</v>
      </c>
      <c r="B63" s="145" t="s">
        <v>258</v>
      </c>
      <c r="C63" s="150"/>
      <c r="D63" s="331"/>
      <c r="E63" s="353"/>
    </row>
    <row r="64" spans="1:5" ht="13.5" thickBot="1">
      <c r="A64" s="144" t="s">
        <v>259</v>
      </c>
      <c r="B64" s="152" t="s">
        <v>260</v>
      </c>
      <c r="C64" s="150"/>
      <c r="D64" s="331"/>
      <c r="E64" s="353"/>
    </row>
    <row r="65" spans="1:5" ht="13.5" thickBot="1">
      <c r="A65" s="151" t="s">
        <v>261</v>
      </c>
      <c r="B65" s="147" t="s">
        <v>262</v>
      </c>
      <c r="C65" s="143">
        <f>SUM(C66:C69)</f>
        <v>0</v>
      </c>
      <c r="D65" s="331"/>
      <c r="E65" s="353"/>
    </row>
    <row r="66" spans="1:5" ht="13.5" thickBot="1">
      <c r="A66" s="144" t="s">
        <v>143</v>
      </c>
      <c r="B66" s="145" t="s">
        <v>263</v>
      </c>
      <c r="C66" s="150"/>
      <c r="D66" s="331"/>
      <c r="E66" s="353"/>
    </row>
    <row r="67" spans="1:5" ht="13.5" thickBot="1">
      <c r="A67" s="144" t="s">
        <v>144</v>
      </c>
      <c r="B67" s="145" t="s">
        <v>264</v>
      </c>
      <c r="C67" s="150"/>
      <c r="D67" s="331"/>
      <c r="E67" s="353"/>
    </row>
    <row r="68" spans="1:5" ht="13.5" thickBot="1">
      <c r="A68" s="144" t="s">
        <v>265</v>
      </c>
      <c r="B68" s="145" t="s">
        <v>266</v>
      </c>
      <c r="C68" s="150"/>
      <c r="D68" s="331"/>
      <c r="E68" s="353"/>
    </row>
    <row r="69" spans="1:5" ht="13.5" thickBot="1">
      <c r="A69" s="144" t="s">
        <v>267</v>
      </c>
      <c r="B69" s="145" t="s">
        <v>268</v>
      </c>
      <c r="C69" s="150"/>
      <c r="D69" s="331"/>
      <c r="E69" s="353"/>
    </row>
    <row r="70" spans="1:5" ht="13.5" thickBot="1">
      <c r="A70" s="151" t="s">
        <v>269</v>
      </c>
      <c r="B70" s="147" t="s">
        <v>270</v>
      </c>
      <c r="C70" s="143">
        <f>SUM(C71:C72)</f>
        <v>8173</v>
      </c>
      <c r="D70" s="341">
        <f>SUM(D71:D72)</f>
        <v>3089</v>
      </c>
      <c r="E70" s="333">
        <f>SUM(E71:E72)</f>
        <v>3089</v>
      </c>
    </row>
    <row r="71" spans="1:5" ht="13.5" thickBot="1">
      <c r="A71" s="144" t="s">
        <v>271</v>
      </c>
      <c r="B71" s="145" t="s">
        <v>272</v>
      </c>
      <c r="C71" s="150">
        <v>8173</v>
      </c>
      <c r="D71" s="331">
        <v>3089</v>
      </c>
      <c r="E71" s="353">
        <v>3089</v>
      </c>
    </row>
    <row r="72" spans="1:5" ht="13.5" thickBot="1">
      <c r="A72" s="144" t="s">
        <v>273</v>
      </c>
      <c r="B72" s="145" t="s">
        <v>274</v>
      </c>
      <c r="C72" s="150"/>
      <c r="D72" s="331"/>
      <c r="E72" s="353"/>
    </row>
    <row r="73" spans="1:5" ht="13.5" thickBot="1">
      <c r="A73" s="151" t="s">
        <v>275</v>
      </c>
      <c r="B73" s="147" t="s">
        <v>276</v>
      </c>
      <c r="C73" s="143">
        <f>SUM(C74:C76)</f>
        <v>0</v>
      </c>
      <c r="D73" s="341">
        <f t="shared" ref="D73:E73" si="1">SUM(D74:D76)</f>
        <v>1328</v>
      </c>
      <c r="E73" s="332">
        <f t="shared" si="1"/>
        <v>1328</v>
      </c>
    </row>
    <row r="74" spans="1:5" ht="13.5" thickBot="1">
      <c r="A74" s="144" t="s">
        <v>277</v>
      </c>
      <c r="B74" s="145" t="s">
        <v>278</v>
      </c>
      <c r="C74" s="150"/>
      <c r="D74" s="331">
        <v>1328</v>
      </c>
      <c r="E74" s="353">
        <v>1328</v>
      </c>
    </row>
    <row r="75" spans="1:5" ht="13.5" thickBot="1">
      <c r="A75" s="144" t="s">
        <v>279</v>
      </c>
      <c r="B75" s="145" t="s">
        <v>280</v>
      </c>
      <c r="C75" s="150"/>
      <c r="D75" s="331"/>
      <c r="E75" s="353"/>
    </row>
    <row r="76" spans="1:5" ht="13.5" thickBot="1">
      <c r="A76" s="144" t="s">
        <v>281</v>
      </c>
      <c r="B76" s="145" t="s">
        <v>282</v>
      </c>
      <c r="C76" s="150"/>
      <c r="D76" s="331"/>
      <c r="E76" s="353"/>
    </row>
    <row r="77" spans="1:5" ht="13.5" thickBot="1">
      <c r="A77" s="151" t="s">
        <v>283</v>
      </c>
      <c r="B77" s="147" t="s">
        <v>284</v>
      </c>
      <c r="C77" s="143">
        <f>SUM(C78:C81)</f>
        <v>0</v>
      </c>
      <c r="D77" s="331"/>
      <c r="E77" s="353"/>
    </row>
    <row r="78" spans="1:5" ht="23.25" thickBot="1">
      <c r="A78" s="152" t="s">
        <v>285</v>
      </c>
      <c r="B78" s="145" t="s">
        <v>286</v>
      </c>
      <c r="C78" s="150"/>
      <c r="D78" s="331"/>
      <c r="E78" s="353"/>
    </row>
    <row r="79" spans="1:5" ht="23.25" thickBot="1">
      <c r="A79" s="152" t="s">
        <v>287</v>
      </c>
      <c r="B79" s="145" t="s">
        <v>288</v>
      </c>
      <c r="C79" s="150"/>
      <c r="D79" s="331"/>
      <c r="E79" s="353"/>
    </row>
    <row r="80" spans="1:5" ht="23.25" thickBot="1">
      <c r="A80" s="152" t="s">
        <v>289</v>
      </c>
      <c r="B80" s="145" t="s">
        <v>290</v>
      </c>
      <c r="C80" s="150"/>
      <c r="D80" s="331"/>
      <c r="E80" s="353"/>
    </row>
    <row r="81" spans="1:6" ht="23.25" thickBot="1">
      <c r="A81" s="152" t="s">
        <v>291</v>
      </c>
      <c r="B81" s="145" t="s">
        <v>292</v>
      </c>
      <c r="C81" s="150"/>
      <c r="D81" s="331"/>
      <c r="E81" s="353"/>
    </row>
    <row r="82" spans="1:6" ht="13.5" thickBot="1">
      <c r="A82" s="151" t="s">
        <v>293</v>
      </c>
      <c r="B82" s="147" t="s">
        <v>294</v>
      </c>
      <c r="C82" s="153"/>
      <c r="D82" s="331"/>
      <c r="E82" s="353"/>
    </row>
    <row r="83" spans="1:6" ht="13.5" thickBot="1">
      <c r="A83" s="151" t="s">
        <v>295</v>
      </c>
      <c r="B83" s="151" t="s">
        <v>296</v>
      </c>
      <c r="C83" s="148">
        <f>+C61+C65+C70+C73+C77+C82</f>
        <v>8173</v>
      </c>
      <c r="D83" s="342">
        <f>+D61+D65+D70+D73+D77+D82</f>
        <v>4417</v>
      </c>
      <c r="E83" s="333">
        <f>+E61+E65+E70+E73+E77+E82</f>
        <v>4417</v>
      </c>
    </row>
    <row r="84" spans="1:6" ht="22.5" thickBot="1">
      <c r="A84" s="154" t="s">
        <v>297</v>
      </c>
      <c r="B84" s="155" t="s">
        <v>298</v>
      </c>
      <c r="C84" s="38">
        <f>+C60+C83</f>
        <v>24413</v>
      </c>
      <c r="D84" s="344">
        <f t="shared" ref="D84:F84" si="2">+D60+D83</f>
        <v>34623</v>
      </c>
      <c r="E84" s="354">
        <f t="shared" si="2"/>
        <v>34543</v>
      </c>
      <c r="F84" s="174">
        <f t="shared" si="2"/>
        <v>0</v>
      </c>
    </row>
    <row r="85" spans="1:6" ht="15.75">
      <c r="A85" s="1"/>
      <c r="B85" s="2"/>
      <c r="C85" s="39"/>
      <c r="D85" s="157"/>
    </row>
    <row r="86" spans="1:6" ht="15.75">
      <c r="A86" s="373" t="s">
        <v>92</v>
      </c>
      <c r="B86" s="373"/>
      <c r="C86" s="373"/>
      <c r="D86" s="157"/>
    </row>
    <row r="87" spans="1:6" ht="14.25" thickBot="1">
      <c r="A87" s="375" t="s">
        <v>146</v>
      </c>
      <c r="B87" s="375"/>
      <c r="C87" s="156" t="s">
        <v>4</v>
      </c>
      <c r="D87" s="157"/>
    </row>
    <row r="88" spans="1:6" ht="37.5" thickTop="1" thickBot="1">
      <c r="A88" s="158" t="s">
        <v>110</v>
      </c>
      <c r="B88" s="159" t="s">
        <v>299</v>
      </c>
      <c r="C88" s="139" t="s">
        <v>435</v>
      </c>
      <c r="D88" s="340" t="s">
        <v>436</v>
      </c>
      <c r="E88" s="352" t="s">
        <v>437</v>
      </c>
    </row>
    <row r="89" spans="1:6">
      <c r="A89" s="160">
        <v>1</v>
      </c>
      <c r="B89" s="161">
        <v>2</v>
      </c>
      <c r="C89" s="161">
        <v>3</v>
      </c>
      <c r="D89" s="335"/>
      <c r="E89" s="355"/>
    </row>
    <row r="90" spans="1:6">
      <c r="A90" s="162" t="s">
        <v>63</v>
      </c>
      <c r="B90" s="163" t="s">
        <v>300</v>
      </c>
      <c r="C90" s="164">
        <f>SUM(C91:C95)</f>
        <v>12869</v>
      </c>
      <c r="D90" s="345">
        <f>SUM(D91:D95)</f>
        <v>15031</v>
      </c>
      <c r="E90" s="175">
        <f>SUM(E91:E95)</f>
        <v>13842</v>
      </c>
    </row>
    <row r="91" spans="1:6">
      <c r="A91" s="165" t="s">
        <v>122</v>
      </c>
      <c r="B91" s="3" t="s">
        <v>93</v>
      </c>
      <c r="C91" s="86">
        <v>5284</v>
      </c>
      <c r="D91" s="335">
        <v>6072</v>
      </c>
      <c r="E91" s="355">
        <v>5678</v>
      </c>
    </row>
    <row r="92" spans="1:6">
      <c r="A92" s="165" t="s">
        <v>123</v>
      </c>
      <c r="B92" s="3" t="s">
        <v>166</v>
      </c>
      <c r="C92" s="86">
        <v>1063</v>
      </c>
      <c r="D92" s="335">
        <v>1232</v>
      </c>
      <c r="E92" s="355">
        <v>1232</v>
      </c>
    </row>
    <row r="93" spans="1:6">
      <c r="A93" s="165" t="s">
        <v>124</v>
      </c>
      <c r="B93" s="3" t="s">
        <v>142</v>
      </c>
      <c r="C93" s="86">
        <v>5773</v>
      </c>
      <c r="D93" s="335">
        <v>6698</v>
      </c>
      <c r="E93" s="355">
        <v>6316</v>
      </c>
    </row>
    <row r="94" spans="1:6">
      <c r="A94" s="165" t="s">
        <v>125</v>
      </c>
      <c r="B94" s="3" t="s">
        <v>167</v>
      </c>
      <c r="C94" s="86">
        <v>517</v>
      </c>
      <c r="D94" s="335">
        <v>632</v>
      </c>
      <c r="E94" s="355">
        <v>337</v>
      </c>
    </row>
    <row r="95" spans="1:6">
      <c r="A95" s="165" t="s">
        <v>133</v>
      </c>
      <c r="B95" s="3" t="s">
        <v>168</v>
      </c>
      <c r="C95" s="86">
        <f>SUM(C96:C105)</f>
        <v>232</v>
      </c>
      <c r="D95" s="346">
        <f t="shared" ref="D95:E95" si="3">SUM(D96:D105)</f>
        <v>397</v>
      </c>
      <c r="E95" s="327">
        <f t="shared" si="3"/>
        <v>279</v>
      </c>
    </row>
    <row r="96" spans="1:6">
      <c r="A96" s="165" t="s">
        <v>126</v>
      </c>
      <c r="B96" s="3" t="s">
        <v>301</v>
      </c>
      <c r="C96" s="86"/>
      <c r="D96" s="335">
        <v>19</v>
      </c>
      <c r="E96" s="355">
        <v>18</v>
      </c>
    </row>
    <row r="97" spans="1:5">
      <c r="A97" s="165" t="s">
        <v>127</v>
      </c>
      <c r="B97" s="29" t="s">
        <v>302</v>
      </c>
      <c r="C97" s="86"/>
      <c r="D97" s="335"/>
      <c r="E97" s="355"/>
    </row>
    <row r="98" spans="1:5" ht="14.25" customHeight="1">
      <c r="A98" s="165" t="s">
        <v>134</v>
      </c>
      <c r="B98" s="30" t="s">
        <v>303</v>
      </c>
      <c r="C98" s="86"/>
      <c r="D98" s="335"/>
      <c r="E98" s="355"/>
    </row>
    <row r="99" spans="1:5" ht="15" customHeight="1">
      <c r="A99" s="165" t="s">
        <v>135</v>
      </c>
      <c r="B99" s="30" t="s">
        <v>304</v>
      </c>
      <c r="C99" s="86"/>
      <c r="D99" s="335"/>
      <c r="E99" s="355"/>
    </row>
    <row r="100" spans="1:5">
      <c r="A100" s="165" t="s">
        <v>136</v>
      </c>
      <c r="B100" s="29" t="s">
        <v>305</v>
      </c>
      <c r="C100" s="86">
        <v>113</v>
      </c>
      <c r="D100" s="335">
        <v>75</v>
      </c>
      <c r="E100" s="355">
        <v>57</v>
      </c>
    </row>
    <row r="101" spans="1:5">
      <c r="A101" s="165" t="s">
        <v>137</v>
      </c>
      <c r="B101" s="29" t="s">
        <v>306</v>
      </c>
      <c r="C101" s="86"/>
      <c r="D101" s="335"/>
      <c r="E101" s="355"/>
    </row>
    <row r="102" spans="1:5" ht="13.5" customHeight="1">
      <c r="A102" s="165" t="s">
        <v>139</v>
      </c>
      <c r="B102" s="30" t="s">
        <v>307</v>
      </c>
      <c r="C102" s="86"/>
      <c r="D102" s="335"/>
      <c r="E102" s="355"/>
    </row>
    <row r="103" spans="1:5">
      <c r="A103" s="165" t="s">
        <v>169</v>
      </c>
      <c r="B103" s="30" t="s">
        <v>308</v>
      </c>
      <c r="C103" s="86"/>
      <c r="D103" s="335"/>
      <c r="E103" s="355"/>
    </row>
    <row r="104" spans="1:5">
      <c r="A104" s="165" t="s">
        <v>309</v>
      </c>
      <c r="B104" s="30" t="s">
        <v>310</v>
      </c>
      <c r="C104" s="86"/>
      <c r="D104" s="335"/>
      <c r="E104" s="355"/>
    </row>
    <row r="105" spans="1:5" ht="14.25" customHeight="1">
      <c r="A105" s="165" t="s">
        <v>311</v>
      </c>
      <c r="B105" s="30" t="s">
        <v>312</v>
      </c>
      <c r="C105" s="86">
        <v>119</v>
      </c>
      <c r="D105" s="335">
        <v>303</v>
      </c>
      <c r="E105" s="355">
        <v>204</v>
      </c>
    </row>
    <row r="106" spans="1:5">
      <c r="A106" s="162" t="s">
        <v>64</v>
      </c>
      <c r="B106" s="163" t="s">
        <v>313</v>
      </c>
      <c r="C106" s="164">
        <f>+C107+C109+C111</f>
        <v>0</v>
      </c>
      <c r="D106" s="345">
        <f>+D107+D109+D111</f>
        <v>10307</v>
      </c>
      <c r="E106" s="175">
        <f>+E107+E109+E111</f>
        <v>10307</v>
      </c>
    </row>
    <row r="107" spans="1:5">
      <c r="A107" s="165" t="s">
        <v>128</v>
      </c>
      <c r="B107" s="3" t="s">
        <v>3</v>
      </c>
      <c r="C107" s="86"/>
      <c r="D107" s="335">
        <v>10307</v>
      </c>
      <c r="E107" s="355">
        <v>10307</v>
      </c>
    </row>
    <row r="108" spans="1:5">
      <c r="A108" s="165" t="s">
        <v>129</v>
      </c>
      <c r="B108" s="3" t="s">
        <v>314</v>
      </c>
      <c r="C108" s="86"/>
      <c r="D108" s="335"/>
      <c r="E108" s="355"/>
    </row>
    <row r="109" spans="1:5">
      <c r="A109" s="165" t="s">
        <v>130</v>
      </c>
      <c r="B109" s="3" t="s">
        <v>170</v>
      </c>
      <c r="C109" s="86"/>
      <c r="D109" s="335"/>
      <c r="E109" s="355"/>
    </row>
    <row r="110" spans="1:5">
      <c r="A110" s="165" t="s">
        <v>131</v>
      </c>
      <c r="B110" s="3" t="s">
        <v>315</v>
      </c>
      <c r="C110" s="86"/>
      <c r="D110" s="335"/>
      <c r="E110" s="355"/>
    </row>
    <row r="111" spans="1:5">
      <c r="A111" s="165" t="s">
        <v>132</v>
      </c>
      <c r="B111" s="35" t="s">
        <v>6</v>
      </c>
      <c r="C111" s="86"/>
      <c r="D111" s="335"/>
      <c r="E111" s="355"/>
    </row>
    <row r="112" spans="1:5" ht="17.25" customHeight="1">
      <c r="A112" s="165" t="s">
        <v>138</v>
      </c>
      <c r="B112" s="35" t="s">
        <v>316</v>
      </c>
      <c r="C112" s="86"/>
      <c r="D112" s="335"/>
      <c r="E112" s="355"/>
    </row>
    <row r="113" spans="1:5" ht="16.5" customHeight="1">
      <c r="A113" s="165" t="s">
        <v>140</v>
      </c>
      <c r="B113" s="30" t="s">
        <v>317</v>
      </c>
      <c r="C113" s="86"/>
      <c r="D113" s="335"/>
      <c r="E113" s="355"/>
    </row>
    <row r="114" spans="1:5" ht="15.75" customHeight="1">
      <c r="A114" s="165" t="s">
        <v>171</v>
      </c>
      <c r="B114" s="30" t="s">
        <v>304</v>
      </c>
      <c r="C114" s="86"/>
      <c r="D114" s="335"/>
      <c r="E114" s="355"/>
    </row>
    <row r="115" spans="1:5">
      <c r="A115" s="165" t="s">
        <v>172</v>
      </c>
      <c r="B115" s="30" t="s">
        <v>318</v>
      </c>
      <c r="C115" s="86"/>
      <c r="D115" s="335"/>
      <c r="E115" s="355"/>
    </row>
    <row r="116" spans="1:5">
      <c r="A116" s="165" t="s">
        <v>173</v>
      </c>
      <c r="B116" s="30" t="s">
        <v>319</v>
      </c>
      <c r="C116" s="86"/>
      <c r="D116" s="335"/>
      <c r="E116" s="355"/>
    </row>
    <row r="117" spans="1:5" ht="15" customHeight="1">
      <c r="A117" s="165" t="s">
        <v>320</v>
      </c>
      <c r="B117" s="30" t="s">
        <v>307</v>
      </c>
      <c r="C117" s="86"/>
      <c r="D117" s="335"/>
      <c r="E117" s="355"/>
    </row>
    <row r="118" spans="1:5">
      <c r="A118" s="165" t="s">
        <v>321</v>
      </c>
      <c r="B118" s="30" t="s">
        <v>322</v>
      </c>
      <c r="C118" s="86"/>
      <c r="D118" s="335"/>
      <c r="E118" s="355"/>
    </row>
    <row r="119" spans="1:5" ht="16.5" customHeight="1">
      <c r="A119" s="165" t="s">
        <v>323</v>
      </c>
      <c r="B119" s="30" t="s">
        <v>324</v>
      </c>
      <c r="C119" s="86"/>
      <c r="D119" s="335"/>
      <c r="E119" s="355"/>
    </row>
    <row r="120" spans="1:5">
      <c r="A120" s="162" t="s">
        <v>65</v>
      </c>
      <c r="B120" s="166" t="s">
        <v>325</v>
      </c>
      <c r="C120" s="164">
        <f>+C121+C122</f>
        <v>11137</v>
      </c>
      <c r="D120" s="345">
        <f>+D121+D122</f>
        <v>32</v>
      </c>
      <c r="E120" s="355"/>
    </row>
    <row r="121" spans="1:5">
      <c r="A121" s="165" t="s">
        <v>111</v>
      </c>
      <c r="B121" s="3" t="s">
        <v>100</v>
      </c>
      <c r="C121" s="86">
        <v>11137</v>
      </c>
      <c r="D121" s="335">
        <v>32</v>
      </c>
      <c r="E121" s="355"/>
    </row>
    <row r="122" spans="1:5">
      <c r="A122" s="165" t="s">
        <v>112</v>
      </c>
      <c r="B122" s="3" t="s">
        <v>101</v>
      </c>
      <c r="C122" s="86"/>
      <c r="D122" s="335"/>
      <c r="E122" s="355"/>
    </row>
    <row r="123" spans="1:5">
      <c r="A123" s="162" t="s">
        <v>66</v>
      </c>
      <c r="B123" s="166" t="s">
        <v>326</v>
      </c>
      <c r="C123" s="164">
        <f>+C90+C106+C120</f>
        <v>24006</v>
      </c>
      <c r="D123" s="345">
        <f>+D90+D106+D120</f>
        <v>25370</v>
      </c>
      <c r="E123" s="175">
        <f>+E90+E106+E120</f>
        <v>24149</v>
      </c>
    </row>
    <row r="124" spans="1:5" ht="15" customHeight="1">
      <c r="A124" s="162" t="s">
        <v>67</v>
      </c>
      <c r="B124" s="166" t="s">
        <v>327</v>
      </c>
      <c r="C124" s="164">
        <f>+C125+C126+C127</f>
        <v>0</v>
      </c>
      <c r="D124" s="335"/>
      <c r="E124" s="355"/>
    </row>
    <row r="125" spans="1:5">
      <c r="A125" s="165" t="s">
        <v>115</v>
      </c>
      <c r="B125" s="3" t="s">
        <v>328</v>
      </c>
      <c r="C125" s="86"/>
      <c r="D125" s="335"/>
      <c r="E125" s="355"/>
    </row>
    <row r="126" spans="1:5" ht="16.5" customHeight="1">
      <c r="A126" s="165" t="s">
        <v>116</v>
      </c>
      <c r="B126" s="3" t="s">
        <v>329</v>
      </c>
      <c r="C126" s="86"/>
      <c r="D126" s="335"/>
      <c r="E126" s="355"/>
    </row>
    <row r="127" spans="1:5">
      <c r="A127" s="165" t="s">
        <v>117</v>
      </c>
      <c r="B127" s="3" t="s">
        <v>330</v>
      </c>
      <c r="C127" s="86"/>
      <c r="D127" s="335"/>
      <c r="E127" s="355"/>
    </row>
    <row r="128" spans="1:5">
      <c r="A128" s="162" t="s">
        <v>68</v>
      </c>
      <c r="B128" s="166" t="s">
        <v>331</v>
      </c>
      <c r="C128" s="164">
        <f>+C129+C130+C131+C132</f>
        <v>0</v>
      </c>
      <c r="D128" s="347">
        <f t="shared" ref="D128:E128" si="4">+D129+D130+D131+D132</f>
        <v>8000</v>
      </c>
      <c r="E128" s="328">
        <f t="shared" si="4"/>
        <v>8000</v>
      </c>
    </row>
    <row r="129" spans="1:5">
      <c r="A129" s="165" t="s">
        <v>118</v>
      </c>
      <c r="B129" s="3" t="s">
        <v>332</v>
      </c>
      <c r="C129" s="86"/>
      <c r="D129" s="335">
        <v>8000</v>
      </c>
      <c r="E129" s="355">
        <v>8000</v>
      </c>
    </row>
    <row r="130" spans="1:5">
      <c r="A130" s="165" t="s">
        <v>119</v>
      </c>
      <c r="B130" s="3" t="s">
        <v>333</v>
      </c>
      <c r="C130" s="86"/>
      <c r="D130" s="335"/>
      <c r="E130" s="355"/>
    </row>
    <row r="131" spans="1:5">
      <c r="A131" s="165" t="s">
        <v>233</v>
      </c>
      <c r="B131" s="3" t="s">
        <v>334</v>
      </c>
      <c r="C131" s="86"/>
      <c r="D131" s="335"/>
      <c r="E131" s="355"/>
    </row>
    <row r="132" spans="1:5">
      <c r="A132" s="165" t="s">
        <v>235</v>
      </c>
      <c r="B132" s="3" t="s">
        <v>335</v>
      </c>
      <c r="C132" s="86"/>
      <c r="D132" s="335"/>
      <c r="E132" s="355"/>
    </row>
    <row r="133" spans="1:5">
      <c r="A133" s="162" t="s">
        <v>69</v>
      </c>
      <c r="B133" s="166" t="s">
        <v>336</v>
      </c>
      <c r="C133" s="167">
        <f>+C134+C135+C136+C137</f>
        <v>407</v>
      </c>
      <c r="D133" s="348">
        <f t="shared" ref="D133:E133" si="5">+D134+D135+D136+D137</f>
        <v>1253</v>
      </c>
      <c r="E133" s="336">
        <f t="shared" si="5"/>
        <v>1253</v>
      </c>
    </row>
    <row r="134" spans="1:5">
      <c r="A134" s="165" t="s">
        <v>120</v>
      </c>
      <c r="B134" s="3" t="s">
        <v>337</v>
      </c>
      <c r="C134" s="86"/>
      <c r="D134" s="335"/>
      <c r="E134" s="355"/>
    </row>
    <row r="135" spans="1:5">
      <c r="A135" s="165" t="s">
        <v>121</v>
      </c>
      <c r="B135" s="3" t="s">
        <v>338</v>
      </c>
      <c r="C135" s="86">
        <v>407</v>
      </c>
      <c r="D135" s="335">
        <v>1253</v>
      </c>
      <c r="E135" s="355">
        <v>1253</v>
      </c>
    </row>
    <row r="136" spans="1:5">
      <c r="A136" s="165" t="s">
        <v>242</v>
      </c>
      <c r="B136" s="3" t="s">
        <v>339</v>
      </c>
      <c r="C136" s="86"/>
      <c r="D136" s="335"/>
      <c r="E136" s="355"/>
    </row>
    <row r="137" spans="1:5">
      <c r="A137" s="165" t="s">
        <v>244</v>
      </c>
      <c r="B137" s="3" t="s">
        <v>340</v>
      </c>
      <c r="C137" s="86"/>
      <c r="D137" s="335"/>
      <c r="E137" s="355"/>
    </row>
    <row r="138" spans="1:5">
      <c r="A138" s="162" t="s">
        <v>70</v>
      </c>
      <c r="B138" s="166" t="s">
        <v>341</v>
      </c>
      <c r="C138" s="168">
        <f>+C139+C140+C141+C142</f>
        <v>0</v>
      </c>
      <c r="D138" s="335"/>
      <c r="E138" s="355"/>
    </row>
    <row r="139" spans="1:5">
      <c r="A139" s="165" t="s">
        <v>164</v>
      </c>
      <c r="B139" s="3" t="s">
        <v>342</v>
      </c>
      <c r="C139" s="86"/>
      <c r="D139" s="335"/>
      <c r="E139" s="355"/>
    </row>
    <row r="140" spans="1:5">
      <c r="A140" s="165" t="s">
        <v>165</v>
      </c>
      <c r="B140" s="3" t="s">
        <v>343</v>
      </c>
      <c r="C140" s="86"/>
      <c r="D140" s="335"/>
      <c r="E140" s="355"/>
    </row>
    <row r="141" spans="1:5">
      <c r="A141" s="165" t="s">
        <v>5</v>
      </c>
      <c r="B141" s="3" t="s">
        <v>344</v>
      </c>
      <c r="C141" s="86"/>
      <c r="D141" s="335"/>
      <c r="E141" s="355"/>
    </row>
    <row r="142" spans="1:5">
      <c r="A142" s="165" t="s">
        <v>250</v>
      </c>
      <c r="B142" s="3" t="s">
        <v>345</v>
      </c>
      <c r="C142" s="86"/>
      <c r="D142" s="335"/>
      <c r="E142" s="355"/>
    </row>
    <row r="143" spans="1:5">
      <c r="A143" s="162" t="s">
        <v>71</v>
      </c>
      <c r="B143" s="166" t="s">
        <v>346</v>
      </c>
      <c r="C143" s="169">
        <f>+C124+C128+C133+C138</f>
        <v>407</v>
      </c>
      <c r="D143" s="349">
        <f t="shared" ref="D143:E143" si="6">+D124+D128+D133+D138</f>
        <v>9253</v>
      </c>
      <c r="E143" s="337">
        <f t="shared" si="6"/>
        <v>9253</v>
      </c>
    </row>
    <row r="144" spans="1:5" ht="13.5" thickBot="1">
      <c r="A144" s="170" t="s">
        <v>72</v>
      </c>
      <c r="B144" s="171" t="s">
        <v>347</v>
      </c>
      <c r="C144" s="172">
        <f>+C123+C143</f>
        <v>24413</v>
      </c>
      <c r="D144" s="350">
        <f t="shared" ref="D144:E144" si="7">+D123+D143</f>
        <v>34623</v>
      </c>
      <c r="E144" s="338">
        <f t="shared" si="7"/>
        <v>33402</v>
      </c>
    </row>
    <row r="145" spans="1:6" ht="16.5" thickTop="1">
      <c r="A145" s="82"/>
      <c r="B145" s="82"/>
      <c r="C145" s="83"/>
      <c r="D145" s="157"/>
    </row>
    <row r="146" spans="1:6" ht="15.75">
      <c r="A146" s="376" t="s">
        <v>348</v>
      </c>
      <c r="B146" s="376"/>
      <c r="C146" s="376"/>
      <c r="D146" s="157"/>
    </row>
    <row r="147" spans="1:6" ht="14.25" thickBot="1">
      <c r="A147" s="372" t="s">
        <v>147</v>
      </c>
      <c r="B147" s="372"/>
      <c r="C147" s="40" t="s">
        <v>4</v>
      </c>
      <c r="D147" s="157"/>
    </row>
    <row r="148" spans="1:6" ht="21.75" thickBot="1">
      <c r="A148" s="5">
        <v>1</v>
      </c>
      <c r="B148" s="8" t="s">
        <v>349</v>
      </c>
      <c r="C148" s="37">
        <f>+C60-C123</f>
        <v>-7766</v>
      </c>
      <c r="D148" s="37">
        <f t="shared" ref="D148:F148" si="8">+D60-D123</f>
        <v>4836</v>
      </c>
      <c r="E148" s="37">
        <f t="shared" si="8"/>
        <v>5977</v>
      </c>
      <c r="F148" s="37">
        <f t="shared" si="8"/>
        <v>0</v>
      </c>
    </row>
    <row r="149" spans="1:6" ht="21.75" thickBot="1">
      <c r="A149" s="5" t="s">
        <v>64</v>
      </c>
      <c r="B149" s="8" t="s">
        <v>350</v>
      </c>
      <c r="C149" s="37">
        <f>+C83-C143</f>
        <v>7766</v>
      </c>
      <c r="D149" s="37">
        <f t="shared" ref="D149:E149" si="9">+D83-D143</f>
        <v>-4836</v>
      </c>
      <c r="E149" s="37">
        <f t="shared" si="9"/>
        <v>-4836</v>
      </c>
    </row>
  </sheetData>
  <mergeCells count="6">
    <mergeCell ref="A147:B147"/>
    <mergeCell ref="A1:C1"/>
    <mergeCell ref="A2:B2"/>
    <mergeCell ref="A86:C86"/>
    <mergeCell ref="A87:B87"/>
    <mergeCell ref="A146:C146"/>
  </mergeCells>
  <pageMargins left="0.25" right="0.25" top="0.75" bottom="0.75" header="0.3" footer="0.3"/>
  <pageSetup paperSize="9" orientation="portrait" r:id="rId1"/>
  <headerFooter>
    <oddHeader xml:space="preserve">&amp;LBakonyság Község Önkormányzata&amp;R1.1. melléklet 4/2016. (V. 26.) önkormányzati rendelethez 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C13"/>
  <sheetViews>
    <sheetView workbookViewId="0">
      <selection activeCell="A3" sqref="A3:C3"/>
    </sheetView>
  </sheetViews>
  <sheetFormatPr defaultRowHeight="12.75"/>
  <cols>
    <col min="1" max="1" width="7.6640625" style="13" customWidth="1"/>
    <col min="2" max="2" width="60.83203125" style="13" customWidth="1"/>
    <col min="3" max="3" width="25.6640625" style="13" customWidth="1"/>
    <col min="4" max="16384" width="9.33203125" style="13"/>
  </cols>
  <sheetData>
    <row r="1" spans="1:3" ht="15">
      <c r="C1" s="113" t="s">
        <v>482</v>
      </c>
    </row>
    <row r="2" spans="1:3" ht="14.25">
      <c r="A2" s="114"/>
      <c r="B2" s="114"/>
      <c r="C2" s="114"/>
    </row>
    <row r="3" spans="1:3" ht="33.75" customHeight="1">
      <c r="A3" s="396" t="s">
        <v>53</v>
      </c>
      <c r="B3" s="396"/>
      <c r="C3" s="396"/>
    </row>
    <row r="4" spans="1:3" ht="13.5" thickBot="1">
      <c r="C4" s="115"/>
    </row>
    <row r="5" spans="1:3" s="119" customFormat="1" ht="43.5" customHeight="1" thickBot="1">
      <c r="A5" s="116" t="s">
        <v>61</v>
      </c>
      <c r="B5" s="117" t="s">
        <v>103</v>
      </c>
      <c r="C5" s="118" t="s">
        <v>54</v>
      </c>
    </row>
    <row r="6" spans="1:3" ht="28.5" customHeight="1">
      <c r="A6" s="120" t="s">
        <v>63</v>
      </c>
      <c r="B6" s="121" t="s">
        <v>460</v>
      </c>
      <c r="C6" s="122">
        <f>C7+C8</f>
        <v>4306</v>
      </c>
    </row>
    <row r="7" spans="1:3" ht="18" customHeight="1">
      <c r="A7" s="123" t="s">
        <v>64</v>
      </c>
      <c r="B7" s="124" t="s">
        <v>55</v>
      </c>
      <c r="C7" s="125">
        <v>4251</v>
      </c>
    </row>
    <row r="8" spans="1:3" ht="18" customHeight="1">
      <c r="A8" s="123" t="s">
        <v>65</v>
      </c>
      <c r="B8" s="124" t="s">
        <v>56</v>
      </c>
      <c r="C8" s="125">
        <v>55</v>
      </c>
    </row>
    <row r="9" spans="1:3" ht="18" customHeight="1">
      <c r="A9" s="123" t="s">
        <v>66</v>
      </c>
      <c r="B9" s="126" t="s">
        <v>57</v>
      </c>
      <c r="C9" s="125">
        <v>31409</v>
      </c>
    </row>
    <row r="10" spans="1:3" ht="18" customHeight="1" thickBot="1">
      <c r="A10" s="127" t="s">
        <v>67</v>
      </c>
      <c r="B10" s="128" t="s">
        <v>58</v>
      </c>
      <c r="C10" s="129">
        <v>33402</v>
      </c>
    </row>
    <row r="11" spans="1:3" ht="25.5" customHeight="1">
      <c r="A11" s="130" t="s">
        <v>68</v>
      </c>
      <c r="B11" s="131" t="s">
        <v>461</v>
      </c>
      <c r="C11" s="132">
        <f>C6+C9-C10</f>
        <v>2313</v>
      </c>
    </row>
    <row r="12" spans="1:3" ht="18" customHeight="1">
      <c r="A12" s="123" t="s">
        <v>69</v>
      </c>
      <c r="B12" s="124" t="s">
        <v>55</v>
      </c>
      <c r="C12" s="125">
        <v>2258</v>
      </c>
    </row>
    <row r="13" spans="1:3" ht="18" customHeight="1" thickBot="1">
      <c r="A13" s="133" t="s">
        <v>70</v>
      </c>
      <c r="B13" s="134" t="s">
        <v>56</v>
      </c>
      <c r="C13" s="135">
        <v>55</v>
      </c>
    </row>
  </sheetData>
  <mergeCells count="1">
    <mergeCell ref="A3:C3"/>
  </mergeCells>
  <phoneticPr fontId="21" type="noConversion"/>
  <conditionalFormatting sqref="C11">
    <cfRule type="cellIs" dxfId="1" priority="1" stopIfTrue="1" operator="notEqual">
      <formula>SUM(C12:C13)</formula>
    </cfRule>
  </conditionalFormatting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12"/>
  <sheetViews>
    <sheetView workbookViewId="0">
      <selection activeCell="D27" sqref="D27"/>
    </sheetView>
  </sheetViews>
  <sheetFormatPr defaultRowHeight="12.75"/>
  <cols>
    <col min="2" max="2" width="56.33203125" customWidth="1"/>
    <col min="3" max="3" width="18.5" customWidth="1"/>
    <col min="4" max="4" width="19.83203125" customWidth="1"/>
    <col min="5" max="5" width="18.83203125" customWidth="1"/>
  </cols>
  <sheetData>
    <row r="1" spans="1:5" ht="14.25">
      <c r="A1" s="397" t="s">
        <v>477</v>
      </c>
      <c r="B1" s="397"/>
      <c r="C1" s="397"/>
      <c r="D1" s="239"/>
    </row>
    <row r="2" spans="1:5" ht="15" thickBot="1">
      <c r="A2" s="240"/>
      <c r="B2" s="240"/>
      <c r="C2" s="398" t="s">
        <v>96</v>
      </c>
      <c r="D2" s="398"/>
    </row>
    <row r="3" spans="1:5" ht="21.75" thickBot="1">
      <c r="A3" s="241" t="s">
        <v>61</v>
      </c>
      <c r="B3" s="241" t="s">
        <v>373</v>
      </c>
      <c r="C3" s="241" t="s">
        <v>435</v>
      </c>
      <c r="D3" s="248" t="s">
        <v>440</v>
      </c>
      <c r="E3" s="252" t="s">
        <v>437</v>
      </c>
    </row>
    <row r="4" spans="1:5" ht="13.5" thickBot="1">
      <c r="A4" s="242">
        <v>1</v>
      </c>
      <c r="B4" s="242">
        <v>2</v>
      </c>
      <c r="C4" s="242">
        <v>3</v>
      </c>
      <c r="D4" s="249">
        <v>4</v>
      </c>
      <c r="E4" s="253">
        <v>5</v>
      </c>
    </row>
    <row r="5" spans="1:5" ht="13.5" thickBot="1">
      <c r="A5" s="242" t="s">
        <v>63</v>
      </c>
      <c r="B5" s="141" t="s">
        <v>98</v>
      </c>
      <c r="C5" s="243">
        <v>550</v>
      </c>
      <c r="D5" s="250">
        <v>360</v>
      </c>
      <c r="E5" s="213">
        <v>360</v>
      </c>
    </row>
    <row r="6" spans="1:5" ht="30.75" customHeight="1" thickBot="1">
      <c r="A6" s="242" t="s">
        <v>64</v>
      </c>
      <c r="B6" s="244" t="s">
        <v>374</v>
      </c>
      <c r="C6" s="243"/>
      <c r="D6" s="250"/>
      <c r="E6" s="213"/>
    </row>
    <row r="7" spans="1:5" ht="21" customHeight="1" thickBot="1">
      <c r="A7" s="242" t="s">
        <v>65</v>
      </c>
      <c r="B7" s="245"/>
      <c r="C7" s="243"/>
      <c r="D7" s="250"/>
      <c r="E7" s="213"/>
    </row>
    <row r="8" spans="1:5" ht="27" customHeight="1" thickBot="1">
      <c r="A8" s="242" t="s">
        <v>66</v>
      </c>
      <c r="B8" s="245" t="s">
        <v>375</v>
      </c>
      <c r="C8" s="243"/>
      <c r="D8" s="250"/>
      <c r="E8" s="213"/>
    </row>
    <row r="9" spans="1:5" ht="22.5" customHeight="1" thickBot="1">
      <c r="A9" s="242" t="s">
        <v>67</v>
      </c>
      <c r="B9" s="245" t="s">
        <v>376</v>
      </c>
      <c r="C9" s="243">
        <v>30</v>
      </c>
      <c r="D9" s="250">
        <v>30</v>
      </c>
      <c r="E9" s="213">
        <v>9</v>
      </c>
    </row>
    <row r="10" spans="1:5" ht="24" customHeight="1" thickBot="1">
      <c r="A10" s="242" t="s">
        <v>68</v>
      </c>
      <c r="B10" s="245" t="s">
        <v>377</v>
      </c>
      <c r="C10" s="243"/>
      <c r="D10" s="250"/>
      <c r="E10" s="213"/>
    </row>
    <row r="11" spans="1:5" ht="13.5" thickBot="1">
      <c r="A11" s="399" t="s">
        <v>378</v>
      </c>
      <c r="B11" s="399"/>
      <c r="C11" s="246">
        <f>SUM(C5:C10)</f>
        <v>580</v>
      </c>
      <c r="D11" s="251">
        <f>SUM(D5:D10)</f>
        <v>390</v>
      </c>
      <c r="E11" s="251">
        <f>SUM(E5:E10)</f>
        <v>369</v>
      </c>
    </row>
    <row r="12" spans="1:5">
      <c r="A12" s="400" t="s">
        <v>379</v>
      </c>
      <c r="B12" s="400"/>
      <c r="C12" s="400"/>
      <c r="D12" s="247"/>
    </row>
  </sheetData>
  <mergeCells count="4">
    <mergeCell ref="A1:C1"/>
    <mergeCell ref="C2:D2"/>
    <mergeCell ref="A11:B11"/>
    <mergeCell ref="A12:C12"/>
  </mergeCells>
  <pageMargins left="0.25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B22"/>
  <sheetViews>
    <sheetView workbookViewId="0">
      <selection activeCell="J39" sqref="J39"/>
    </sheetView>
  </sheetViews>
  <sheetFormatPr defaultRowHeight="12.75"/>
  <cols>
    <col min="1" max="1" width="46.83203125" customWidth="1"/>
    <col min="2" max="2" width="18.33203125" customWidth="1"/>
  </cols>
  <sheetData>
    <row r="1" spans="1:2">
      <c r="A1" s="401" t="s">
        <v>398</v>
      </c>
      <c r="B1" s="402"/>
    </row>
    <row r="2" spans="1:2">
      <c r="A2" s="403"/>
      <c r="B2" s="404"/>
    </row>
    <row r="3" spans="1:2">
      <c r="A3" s="306"/>
      <c r="B3" s="213"/>
    </row>
    <row r="4" spans="1:2">
      <c r="A4" s="306" t="s">
        <v>399</v>
      </c>
      <c r="B4" s="213">
        <v>30126</v>
      </c>
    </row>
    <row r="5" spans="1:2">
      <c r="A5" s="306" t="s">
        <v>400</v>
      </c>
      <c r="B5" s="213">
        <v>24149</v>
      </c>
    </row>
    <row r="6" spans="1:2">
      <c r="A6" s="307" t="s">
        <v>401</v>
      </c>
      <c r="B6" s="308">
        <f>SUM(B4-B5)</f>
        <v>5977</v>
      </c>
    </row>
    <row r="7" spans="1:2">
      <c r="A7" s="306" t="s">
        <v>402</v>
      </c>
      <c r="B7" s="213">
        <v>4417</v>
      </c>
    </row>
    <row r="8" spans="1:2">
      <c r="A8" s="306" t="s">
        <v>403</v>
      </c>
      <c r="B8" s="213">
        <v>9253</v>
      </c>
    </row>
    <row r="9" spans="1:2">
      <c r="A9" s="307" t="s">
        <v>404</v>
      </c>
      <c r="B9" s="308">
        <f>SUM(B7-B8)</f>
        <v>-4836</v>
      </c>
    </row>
    <row r="10" spans="1:2">
      <c r="A10" s="307" t="s">
        <v>405</v>
      </c>
      <c r="B10" s="308">
        <f>SUM(B9+B6)</f>
        <v>1141</v>
      </c>
    </row>
    <row r="11" spans="1:2">
      <c r="A11" s="309" t="s">
        <v>406</v>
      </c>
      <c r="B11" s="308">
        <v>0</v>
      </c>
    </row>
    <row r="12" spans="1:2">
      <c r="A12" s="309" t="s">
        <v>407</v>
      </c>
      <c r="B12" s="308">
        <v>0</v>
      </c>
    </row>
    <row r="13" spans="1:2">
      <c r="A13" s="307" t="s">
        <v>408</v>
      </c>
      <c r="B13" s="308">
        <v>0</v>
      </c>
    </row>
    <row r="14" spans="1:2">
      <c r="A14" s="309" t="s">
        <v>409</v>
      </c>
      <c r="B14" s="308">
        <v>0</v>
      </c>
    </row>
    <row r="15" spans="1:2">
      <c r="A15" s="309" t="s">
        <v>410</v>
      </c>
      <c r="B15" s="308">
        <v>0</v>
      </c>
    </row>
    <row r="16" spans="1:2">
      <c r="A16" s="307" t="s">
        <v>411</v>
      </c>
      <c r="B16" s="308">
        <v>0</v>
      </c>
    </row>
    <row r="17" spans="1:2">
      <c r="A17" s="307" t="s">
        <v>412</v>
      </c>
      <c r="B17" s="308">
        <v>0</v>
      </c>
    </row>
    <row r="18" spans="1:2">
      <c r="A18" s="307" t="s">
        <v>413</v>
      </c>
      <c r="B18" s="308">
        <v>1141</v>
      </c>
    </row>
    <row r="19" spans="1:2">
      <c r="A19" s="307" t="s">
        <v>414</v>
      </c>
      <c r="B19" s="308">
        <v>0</v>
      </c>
    </row>
    <row r="20" spans="1:2">
      <c r="A20" s="307" t="s">
        <v>415</v>
      </c>
      <c r="B20" s="308">
        <v>1141</v>
      </c>
    </row>
    <row r="21" spans="1:2">
      <c r="A21" s="307" t="s">
        <v>416</v>
      </c>
      <c r="B21" s="308">
        <v>0</v>
      </c>
    </row>
    <row r="22" spans="1:2" ht="13.5" thickBot="1">
      <c r="A22" s="310" t="s">
        <v>417</v>
      </c>
      <c r="B22" s="311">
        <v>0</v>
      </c>
    </row>
  </sheetData>
  <mergeCells count="1">
    <mergeCell ref="A1:B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3:D28"/>
  <sheetViews>
    <sheetView view="pageLayout" zoomScaleNormal="100" workbookViewId="0">
      <selection activeCell="D31" sqref="D31"/>
    </sheetView>
  </sheetViews>
  <sheetFormatPr defaultRowHeight="12.75"/>
  <cols>
    <col min="1" max="1" width="46" customWidth="1"/>
    <col min="2" max="2" width="18.1640625" customWidth="1"/>
    <col min="3" max="3" width="19.5" customWidth="1"/>
    <col min="4" max="4" width="17.83203125" customWidth="1"/>
  </cols>
  <sheetData>
    <row r="3" spans="1:4">
      <c r="A3" s="405" t="s">
        <v>481</v>
      </c>
      <c r="B3" s="405"/>
      <c r="C3" s="405"/>
      <c r="D3" s="405"/>
    </row>
    <row r="4" spans="1:4">
      <c r="A4" s="405"/>
      <c r="B4" s="405"/>
      <c r="C4" s="405"/>
      <c r="D4" s="405"/>
    </row>
    <row r="5" spans="1:4" ht="16.5" thickBot="1">
      <c r="A5" s="312"/>
      <c r="B5" s="313" t="s">
        <v>418</v>
      </c>
      <c r="C5" s="313"/>
    </row>
    <row r="6" spans="1:4" ht="36">
      <c r="A6" s="314" t="s">
        <v>419</v>
      </c>
      <c r="B6" s="315" t="s">
        <v>478</v>
      </c>
      <c r="C6" s="315" t="s">
        <v>479</v>
      </c>
      <c r="D6" s="323" t="s">
        <v>437</v>
      </c>
    </row>
    <row r="7" spans="1:4">
      <c r="A7" s="316">
        <v>1</v>
      </c>
      <c r="B7" s="317">
        <v>2</v>
      </c>
      <c r="C7" s="317"/>
      <c r="D7" s="213"/>
    </row>
    <row r="8" spans="1:4">
      <c r="A8" s="318" t="s">
        <v>420</v>
      </c>
      <c r="B8" s="319">
        <v>595573</v>
      </c>
      <c r="C8" s="319">
        <v>595573</v>
      </c>
      <c r="D8" s="319">
        <v>595573</v>
      </c>
    </row>
    <row r="9" spans="1:4">
      <c r="A9" s="318" t="s">
        <v>421</v>
      </c>
      <c r="B9" s="319">
        <v>512000</v>
      </c>
      <c r="C9" s="319">
        <v>512000</v>
      </c>
      <c r="D9" s="319">
        <v>512000</v>
      </c>
    </row>
    <row r="10" spans="1:4">
      <c r="A10" s="318" t="s">
        <v>422</v>
      </c>
      <c r="B10" s="319">
        <v>100000</v>
      </c>
      <c r="C10" s="319">
        <v>100000</v>
      </c>
      <c r="D10" s="319">
        <v>100000</v>
      </c>
    </row>
    <row r="11" spans="1:4">
      <c r="A11" s="318" t="s">
        <v>423</v>
      </c>
      <c r="B11" s="319">
        <v>506210</v>
      </c>
      <c r="C11" s="319">
        <v>506210</v>
      </c>
      <c r="D11" s="319">
        <v>506210</v>
      </c>
    </row>
    <row r="12" spans="1:4">
      <c r="A12" s="318" t="s">
        <v>424</v>
      </c>
      <c r="B12" s="319">
        <v>-24145</v>
      </c>
      <c r="C12" s="319">
        <v>-24145</v>
      </c>
      <c r="D12" s="319">
        <v>-24145</v>
      </c>
    </row>
    <row r="13" spans="1:4">
      <c r="A13" s="318" t="s">
        <v>425</v>
      </c>
      <c r="B13" s="319">
        <v>4000000</v>
      </c>
      <c r="C13" s="319">
        <v>4000000</v>
      </c>
      <c r="D13" s="319">
        <v>4000000</v>
      </c>
    </row>
    <row r="14" spans="1:4">
      <c r="A14" s="318" t="s">
        <v>426</v>
      </c>
      <c r="B14" s="319">
        <v>190340</v>
      </c>
      <c r="C14" s="319">
        <v>190340</v>
      </c>
      <c r="D14" s="319">
        <v>190340</v>
      </c>
    </row>
    <row r="15" spans="1:4">
      <c r="A15" s="318" t="s">
        <v>427</v>
      </c>
      <c r="B15" s="319">
        <v>387520</v>
      </c>
      <c r="C15" s="319">
        <v>387520</v>
      </c>
      <c r="D15" s="319">
        <v>387520</v>
      </c>
    </row>
    <row r="16" spans="1:4">
      <c r="A16" s="318" t="s">
        <v>428</v>
      </c>
      <c r="B16" s="319">
        <v>2500000</v>
      </c>
      <c r="C16" s="319">
        <v>2500000</v>
      </c>
      <c r="D16" s="319">
        <v>2500000</v>
      </c>
    </row>
    <row r="17" spans="1:4">
      <c r="A17" s="318" t="s">
        <v>429</v>
      </c>
      <c r="B17" s="319"/>
      <c r="C17" s="319"/>
      <c r="D17" s="319"/>
    </row>
    <row r="18" spans="1:4">
      <c r="A18" s="318" t="s">
        <v>430</v>
      </c>
      <c r="B18" s="319">
        <v>1200000</v>
      </c>
      <c r="C18" s="319">
        <v>1200000</v>
      </c>
      <c r="D18" s="319">
        <v>1200000</v>
      </c>
    </row>
    <row r="19" spans="1:4">
      <c r="A19" s="318" t="s">
        <v>431</v>
      </c>
      <c r="B19" s="319">
        <v>209250</v>
      </c>
      <c r="C19" s="319">
        <v>209250</v>
      </c>
      <c r="D19" s="319">
        <v>209250</v>
      </c>
    </row>
    <row r="20" spans="1:4">
      <c r="A20" s="318" t="s">
        <v>432</v>
      </c>
      <c r="B20" s="319">
        <v>10200</v>
      </c>
      <c r="C20" s="319">
        <v>10200</v>
      </c>
      <c r="D20" s="319">
        <v>10200</v>
      </c>
    </row>
    <row r="21" spans="1:4">
      <c r="A21" s="318" t="s">
        <v>433</v>
      </c>
      <c r="B21" s="319">
        <v>74000</v>
      </c>
      <c r="C21" s="319">
        <v>233472</v>
      </c>
      <c r="D21" s="319">
        <v>233472</v>
      </c>
    </row>
    <row r="22" spans="1:4">
      <c r="A22" s="318" t="s">
        <v>434</v>
      </c>
      <c r="B22" s="319"/>
      <c r="C22" s="319">
        <v>46760</v>
      </c>
      <c r="D22" s="324">
        <v>46760</v>
      </c>
    </row>
    <row r="23" spans="1:4">
      <c r="A23" s="318" t="s">
        <v>439</v>
      </c>
      <c r="B23" s="319"/>
      <c r="C23" s="319">
        <v>55360</v>
      </c>
      <c r="D23" s="213">
        <v>55360</v>
      </c>
    </row>
    <row r="24" spans="1:4">
      <c r="A24" s="318"/>
      <c r="B24" s="319"/>
      <c r="C24" s="319"/>
      <c r="D24" s="213"/>
    </row>
    <row r="25" spans="1:4">
      <c r="A25" s="318"/>
      <c r="B25" s="319"/>
      <c r="C25" s="319"/>
      <c r="D25" s="213"/>
    </row>
    <row r="26" spans="1:4">
      <c r="A26" s="318"/>
      <c r="B26" s="319"/>
      <c r="C26" s="319"/>
      <c r="D26" s="213"/>
    </row>
    <row r="27" spans="1:4" ht="13.5" thickBot="1">
      <c r="A27" s="325"/>
      <c r="B27" s="326"/>
      <c r="C27" s="326"/>
      <c r="D27" s="214"/>
    </row>
    <row r="28" spans="1:4" ht="13.5" thickBot="1">
      <c r="A28" s="320" t="s">
        <v>95</v>
      </c>
      <c r="B28" s="321">
        <f>SUM(B8:B27)</f>
        <v>10260948</v>
      </c>
      <c r="C28" s="322">
        <f>SUM(C8:C27)</f>
        <v>10522540</v>
      </c>
      <c r="D28" s="322">
        <f>SUM(D8:D27)</f>
        <v>10522540</v>
      </c>
    </row>
  </sheetData>
  <mergeCells count="1">
    <mergeCell ref="A3:D4"/>
  </mergeCells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15"/>
  <sheetViews>
    <sheetView workbookViewId="0">
      <selection activeCell="B33" sqref="B33"/>
    </sheetView>
  </sheetViews>
  <sheetFormatPr defaultRowHeight="12.75"/>
  <cols>
    <col min="1" max="1" width="48.5" customWidth="1"/>
    <col min="2" max="2" width="11.5" customWidth="1"/>
    <col min="3" max="3" width="67" customWidth="1"/>
  </cols>
  <sheetData>
    <row r="1" spans="1:5" ht="18.75">
      <c r="A1" s="360" t="s">
        <v>463</v>
      </c>
      <c r="E1" s="361" t="s">
        <v>464</v>
      </c>
    </row>
    <row r="3" spans="1:5">
      <c r="A3" s="362"/>
      <c r="B3" s="363"/>
      <c r="C3" s="362"/>
      <c r="D3" s="364"/>
      <c r="E3" s="363"/>
    </row>
    <row r="4" spans="1:5" ht="15.75">
      <c r="A4" s="365" t="str">
        <f>+[1]ÖSSZEFÜGGÉSEK!A5</f>
        <v>2015. évi előirányzat BEVÉTELEK</v>
      </c>
      <c r="B4" s="366"/>
      <c r="C4" s="367"/>
      <c r="D4" s="364"/>
      <c r="E4" s="363"/>
    </row>
    <row r="5" spans="1:5">
      <c r="A5" s="362"/>
      <c r="B5" s="363"/>
      <c r="C5" s="362"/>
      <c r="D5" s="364"/>
      <c r="E5" s="363"/>
    </row>
    <row r="6" spans="1:5">
      <c r="A6" s="362" t="s">
        <v>465</v>
      </c>
      <c r="B6" s="363">
        <f>+'[1]1.1.sz.mell.'!C62</f>
        <v>16240</v>
      </c>
      <c r="C6" s="362" t="s">
        <v>466</v>
      </c>
      <c r="D6" s="364">
        <f>+'[1]2.1.sz.mell  '!C18+'[1]2.2.sz.mell  '!C17</f>
        <v>16240</v>
      </c>
      <c r="E6" s="363">
        <f t="shared" ref="E6:E15" si="0">+B6-D6</f>
        <v>0</v>
      </c>
    </row>
    <row r="7" spans="1:5">
      <c r="A7" s="362" t="s">
        <v>467</v>
      </c>
      <c r="B7" s="363">
        <f>+'[1]1.1.sz.mell.'!C86</f>
        <v>8173</v>
      </c>
      <c r="C7" s="362" t="s">
        <v>468</v>
      </c>
      <c r="D7" s="364">
        <f>+'[1]2.1.sz.mell  '!C29+'[1]2.2.sz.mell  '!C30</f>
        <v>8173</v>
      </c>
      <c r="E7" s="363">
        <f t="shared" si="0"/>
        <v>0</v>
      </c>
    </row>
    <row r="8" spans="1:5">
      <c r="A8" s="362" t="s">
        <v>469</v>
      </c>
      <c r="B8" s="363">
        <f>+'[1]1.1.sz.mell.'!C87</f>
        <v>24413</v>
      </c>
      <c r="C8" s="362" t="s">
        <v>470</v>
      </c>
      <c r="D8" s="364">
        <f>+'[1]2.1.sz.mell  '!C30+'[1]2.2.sz.mell  '!C31</f>
        <v>24413</v>
      </c>
      <c r="E8" s="363">
        <f t="shared" si="0"/>
        <v>0</v>
      </c>
    </row>
    <row r="9" spans="1:5">
      <c r="A9" s="362"/>
      <c r="B9" s="363"/>
      <c r="C9" s="362"/>
      <c r="D9" s="364"/>
      <c r="E9" s="363"/>
    </row>
    <row r="10" spans="1:5">
      <c r="A10" s="362"/>
      <c r="B10" s="363"/>
      <c r="C10" s="362"/>
      <c r="D10" s="364"/>
      <c r="E10" s="363"/>
    </row>
    <row r="11" spans="1:5" ht="15.75">
      <c r="A11" s="365" t="str">
        <f>+[1]ÖSSZEFÜGGÉSEK!A12</f>
        <v>2015. évi előirányzat KIADÁSOK</v>
      </c>
      <c r="B11" s="366"/>
      <c r="C11" s="367"/>
      <c r="D11" s="364"/>
      <c r="E11" s="363"/>
    </row>
    <row r="12" spans="1:5">
      <c r="A12" s="362"/>
      <c r="B12" s="363"/>
      <c r="C12" s="362"/>
      <c r="D12" s="364"/>
      <c r="E12" s="363"/>
    </row>
    <row r="13" spans="1:5">
      <c r="A13" s="362" t="s">
        <v>471</v>
      </c>
      <c r="B13" s="363">
        <f>+'[1]1.1.sz.mell.'!C128</f>
        <v>24006</v>
      </c>
      <c r="C13" s="362" t="s">
        <v>472</v>
      </c>
      <c r="D13" s="364" t="e">
        <f>+'[1]2.1.sz.mell  '!E18+'[1]2.2.sz.mell  '!E17</f>
        <v>#VALUE!</v>
      </c>
      <c r="E13" s="363" t="e">
        <f t="shared" si="0"/>
        <v>#VALUE!</v>
      </c>
    </row>
    <row r="14" spans="1:5">
      <c r="A14" s="362" t="s">
        <v>473</v>
      </c>
      <c r="B14" s="363">
        <f>+'[1]1.1.sz.mell.'!C153</f>
        <v>407</v>
      </c>
      <c r="C14" s="362" t="s">
        <v>474</v>
      </c>
      <c r="D14" s="364" t="e">
        <f>+'[1]2.1.sz.mell  '!E29+'[1]2.2.sz.mell  '!E30</f>
        <v>#VALUE!</v>
      </c>
      <c r="E14" s="363" t="e">
        <f t="shared" si="0"/>
        <v>#VALUE!</v>
      </c>
    </row>
    <row r="15" spans="1:5">
      <c r="A15" s="362" t="s">
        <v>475</v>
      </c>
      <c r="B15" s="363">
        <f>+'[1]1.1.sz.mell.'!C154</f>
        <v>24413</v>
      </c>
      <c r="C15" s="362" t="s">
        <v>476</v>
      </c>
      <c r="D15" s="364" t="e">
        <f>+'[1]2.1.sz.mell  '!E30+'[1]2.2.sz.mell  '!E31</f>
        <v>#VALUE!</v>
      </c>
      <c r="E15" s="363" t="e">
        <f t="shared" si="0"/>
        <v>#VALUE!</v>
      </c>
    </row>
  </sheetData>
  <conditionalFormatting sqref="E3:E15">
    <cfRule type="cellIs" dxfId="0" priority="1" stopIfTrue="1" operator="not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50"/>
  <sheetViews>
    <sheetView zoomScaleNormal="100" workbookViewId="0">
      <selection activeCell="H15" sqref="H15"/>
    </sheetView>
  </sheetViews>
  <sheetFormatPr defaultRowHeight="12.75"/>
  <cols>
    <col min="2" max="2" width="62" customWidth="1"/>
    <col min="3" max="3" width="13" customWidth="1"/>
    <col min="4" max="4" width="13.6640625" customWidth="1"/>
    <col min="5" max="5" width="12.1640625" customWidth="1"/>
  </cols>
  <sheetData>
    <row r="1" spans="1:5" ht="15.75">
      <c r="A1" s="373" t="s">
        <v>60</v>
      </c>
      <c r="B1" s="373"/>
      <c r="C1" s="373"/>
      <c r="D1" s="176"/>
    </row>
    <row r="2" spans="1:5" ht="12" customHeight="1" thickBot="1">
      <c r="A2" s="374" t="s">
        <v>145</v>
      </c>
      <c r="B2" s="374"/>
      <c r="C2" s="138" t="s">
        <v>4</v>
      </c>
      <c r="D2" s="176"/>
    </row>
    <row r="3" spans="1:5" ht="39" customHeight="1" thickTop="1">
      <c r="A3" s="136" t="s">
        <v>110</v>
      </c>
      <c r="B3" s="137" t="s">
        <v>62</v>
      </c>
      <c r="C3" s="137" t="s">
        <v>180</v>
      </c>
      <c r="D3" s="196" t="s">
        <v>181</v>
      </c>
      <c r="E3" s="201" t="s">
        <v>351</v>
      </c>
    </row>
    <row r="4" spans="1:5">
      <c r="A4" s="177">
        <v>1</v>
      </c>
      <c r="B4" s="161">
        <v>2</v>
      </c>
      <c r="C4" s="161">
        <v>3</v>
      </c>
      <c r="D4" s="197"/>
      <c r="E4" s="202"/>
    </row>
    <row r="5" spans="1:5">
      <c r="A5" s="178" t="s">
        <v>63</v>
      </c>
      <c r="B5" s="179" t="s">
        <v>182</v>
      </c>
      <c r="C5" s="164">
        <f>+C6+C7+C8+C9+C10+C11</f>
        <v>10261</v>
      </c>
      <c r="D5" s="198">
        <f>+D6+D7+D8+D9+D10+D11</f>
        <v>10167</v>
      </c>
      <c r="E5" s="198">
        <f>+E6+E7+E8+E9+E10+E11</f>
        <v>10167</v>
      </c>
    </row>
    <row r="6" spans="1:5">
      <c r="A6" s="4" t="s">
        <v>122</v>
      </c>
      <c r="B6" s="180" t="s">
        <v>183</v>
      </c>
      <c r="C6" s="86">
        <v>5909</v>
      </c>
      <c r="D6" s="197">
        <v>5909</v>
      </c>
      <c r="E6" s="202">
        <v>5909</v>
      </c>
    </row>
    <row r="7" spans="1:5">
      <c r="A7" s="4" t="s">
        <v>123</v>
      </c>
      <c r="B7" s="180" t="s">
        <v>184</v>
      </c>
      <c r="C7" s="86"/>
      <c r="D7" s="197"/>
      <c r="E7" s="202"/>
    </row>
    <row r="8" spans="1:5" ht="15" customHeight="1">
      <c r="A8" s="4" t="s">
        <v>124</v>
      </c>
      <c r="B8" s="180" t="s">
        <v>185</v>
      </c>
      <c r="C8" s="86">
        <v>3152</v>
      </c>
      <c r="D8" s="197">
        <v>2956</v>
      </c>
      <c r="E8" s="202">
        <v>2956</v>
      </c>
    </row>
    <row r="9" spans="1:5" ht="13.5" thickBot="1">
      <c r="A9" s="4" t="s">
        <v>125</v>
      </c>
      <c r="B9" s="180" t="s">
        <v>186</v>
      </c>
      <c r="C9" s="86">
        <v>1200</v>
      </c>
      <c r="D9" s="197">
        <v>1200</v>
      </c>
      <c r="E9" s="202">
        <v>1200</v>
      </c>
    </row>
    <row r="10" spans="1:5" ht="13.5" thickBot="1">
      <c r="A10" s="4" t="s">
        <v>187</v>
      </c>
      <c r="B10" s="145" t="s">
        <v>438</v>
      </c>
      <c r="C10" s="86">
        <v>0</v>
      </c>
      <c r="D10" s="197">
        <v>47</v>
      </c>
      <c r="E10" s="202">
        <v>47</v>
      </c>
    </row>
    <row r="11" spans="1:5" ht="13.5" thickBot="1">
      <c r="A11" s="4" t="s">
        <v>126</v>
      </c>
      <c r="B11" s="145" t="s">
        <v>439</v>
      </c>
      <c r="C11" s="86">
        <v>0</v>
      </c>
      <c r="D11" s="197">
        <v>55</v>
      </c>
      <c r="E11" s="202">
        <v>55</v>
      </c>
    </row>
    <row r="12" spans="1:5" ht="21">
      <c r="A12" s="178" t="s">
        <v>64</v>
      </c>
      <c r="B12" s="181" t="s">
        <v>190</v>
      </c>
      <c r="C12" s="164">
        <f>+C13+C14+C15+C16+C17</f>
        <v>0</v>
      </c>
      <c r="D12" s="198">
        <f>+D13+D14+D15+D16+D17</f>
        <v>2447</v>
      </c>
      <c r="E12" s="198">
        <f>+E13+E14+E15+E16+E17</f>
        <v>2447</v>
      </c>
    </row>
    <row r="13" spans="1:5">
      <c r="A13" s="4" t="s">
        <v>128</v>
      </c>
      <c r="B13" s="180" t="s">
        <v>191</v>
      </c>
      <c r="C13" s="86"/>
      <c r="D13" s="197"/>
      <c r="E13" s="202"/>
    </row>
    <row r="14" spans="1:5">
      <c r="A14" s="4" t="s">
        <v>129</v>
      </c>
      <c r="B14" s="180" t="s">
        <v>192</v>
      </c>
      <c r="C14" s="86"/>
      <c r="D14" s="197"/>
      <c r="E14" s="202"/>
    </row>
    <row r="15" spans="1:5" ht="15" customHeight="1">
      <c r="A15" s="4" t="s">
        <v>130</v>
      </c>
      <c r="B15" s="180" t="s">
        <v>193</v>
      </c>
      <c r="C15" s="86"/>
      <c r="D15" s="197"/>
      <c r="E15" s="202"/>
    </row>
    <row r="16" spans="1:5" ht="18" customHeight="1">
      <c r="A16" s="4" t="s">
        <v>131</v>
      </c>
      <c r="B16" s="180" t="s">
        <v>194</v>
      </c>
      <c r="C16" s="86"/>
      <c r="D16" s="197"/>
      <c r="E16" s="202"/>
    </row>
    <row r="17" spans="1:5">
      <c r="A17" s="4" t="s">
        <v>132</v>
      </c>
      <c r="B17" s="180" t="s">
        <v>195</v>
      </c>
      <c r="C17" s="86"/>
      <c r="D17" s="197">
        <v>2447</v>
      </c>
      <c r="E17" s="202">
        <v>2447</v>
      </c>
    </row>
    <row r="18" spans="1:5">
      <c r="A18" s="4" t="s">
        <v>138</v>
      </c>
      <c r="B18" s="180" t="s">
        <v>196</v>
      </c>
      <c r="C18" s="86"/>
      <c r="D18" s="197"/>
      <c r="E18" s="202"/>
    </row>
    <row r="19" spans="1:5" ht="21">
      <c r="A19" s="178" t="s">
        <v>65</v>
      </c>
      <c r="B19" s="179" t="s">
        <v>197</v>
      </c>
      <c r="C19" s="164">
        <f>+C20+C21+C22+C23+C24</f>
        <v>0</v>
      </c>
      <c r="D19" s="198">
        <f>+D20+D21+D22+D23+D24</f>
        <v>7985</v>
      </c>
      <c r="E19" s="198">
        <f>+E20+E21+E22+E23+E24</f>
        <v>7985</v>
      </c>
    </row>
    <row r="20" spans="1:5">
      <c r="A20" s="4" t="s">
        <v>111</v>
      </c>
      <c r="B20" s="180" t="s">
        <v>198</v>
      </c>
      <c r="C20" s="86"/>
      <c r="D20" s="197">
        <v>7985</v>
      </c>
      <c r="E20" s="202">
        <v>7985</v>
      </c>
    </row>
    <row r="21" spans="1:5">
      <c r="A21" s="4" t="s">
        <v>112</v>
      </c>
      <c r="B21" s="180" t="s">
        <v>199</v>
      </c>
      <c r="C21" s="86"/>
      <c r="D21" s="197"/>
      <c r="E21" s="202"/>
    </row>
    <row r="22" spans="1:5">
      <c r="A22" s="4" t="s">
        <v>113</v>
      </c>
      <c r="B22" s="180" t="s">
        <v>200</v>
      </c>
      <c r="C22" s="86"/>
      <c r="D22" s="197"/>
      <c r="E22" s="202"/>
    </row>
    <row r="23" spans="1:5">
      <c r="A23" s="4" t="s">
        <v>114</v>
      </c>
      <c r="B23" s="180" t="s">
        <v>201</v>
      </c>
      <c r="C23" s="86"/>
      <c r="D23" s="197"/>
      <c r="E23" s="202"/>
    </row>
    <row r="24" spans="1:5">
      <c r="A24" s="4" t="s">
        <v>154</v>
      </c>
      <c r="B24" s="180" t="s">
        <v>202</v>
      </c>
      <c r="C24" s="86"/>
      <c r="D24" s="197"/>
      <c r="E24" s="202"/>
    </row>
    <row r="25" spans="1:5">
      <c r="A25" s="4" t="s">
        <v>155</v>
      </c>
      <c r="B25" s="180" t="s">
        <v>203</v>
      </c>
      <c r="C25" s="86"/>
      <c r="D25" s="197"/>
      <c r="E25" s="202"/>
    </row>
    <row r="26" spans="1:5">
      <c r="A26" s="178" t="s">
        <v>156</v>
      </c>
      <c r="B26" s="179" t="s">
        <v>204</v>
      </c>
      <c r="C26" s="167">
        <f>+C27+C30+C31+C32</f>
        <v>2580</v>
      </c>
      <c r="D26" s="199">
        <f>+D27+D30+D31+D32</f>
        <v>314</v>
      </c>
      <c r="E26" s="199">
        <f>+E27+E30+E31+E32</f>
        <v>291</v>
      </c>
    </row>
    <row r="27" spans="1:5">
      <c r="A27" s="4" t="s">
        <v>205</v>
      </c>
      <c r="B27" s="180" t="s">
        <v>206</v>
      </c>
      <c r="C27" s="182">
        <f>+C28+C29</f>
        <v>550</v>
      </c>
      <c r="D27" s="200">
        <f>+D28+D29</f>
        <v>121</v>
      </c>
      <c r="E27" s="200">
        <f>+E28+E29</f>
        <v>121</v>
      </c>
    </row>
    <row r="28" spans="1:5">
      <c r="A28" s="4" t="s">
        <v>207</v>
      </c>
      <c r="B28" s="180" t="s">
        <v>208</v>
      </c>
      <c r="C28" s="86">
        <v>450</v>
      </c>
      <c r="D28" s="197"/>
      <c r="E28" s="202"/>
    </row>
    <row r="29" spans="1:5">
      <c r="A29" s="4" t="s">
        <v>209</v>
      </c>
      <c r="B29" s="180" t="s">
        <v>210</v>
      </c>
      <c r="C29" s="86">
        <v>100</v>
      </c>
      <c r="D29" s="197">
        <v>121</v>
      </c>
      <c r="E29" s="202">
        <v>121</v>
      </c>
    </row>
    <row r="30" spans="1:5">
      <c r="A30" s="4" t="s">
        <v>211</v>
      </c>
      <c r="B30" s="180" t="s">
        <v>212</v>
      </c>
      <c r="C30" s="86">
        <v>2000</v>
      </c>
      <c r="D30" s="197">
        <v>163</v>
      </c>
      <c r="E30" s="202">
        <v>161</v>
      </c>
    </row>
    <row r="31" spans="1:5">
      <c r="A31" s="4" t="s">
        <v>213</v>
      </c>
      <c r="B31" s="180" t="s">
        <v>214</v>
      </c>
      <c r="C31" s="86"/>
      <c r="D31" s="197"/>
      <c r="E31" s="202"/>
    </row>
    <row r="32" spans="1:5">
      <c r="A32" s="4" t="s">
        <v>215</v>
      </c>
      <c r="B32" s="180" t="s">
        <v>216</v>
      </c>
      <c r="C32" s="86">
        <v>30</v>
      </c>
      <c r="D32" s="197">
        <v>30</v>
      </c>
      <c r="E32" s="202">
        <v>9</v>
      </c>
    </row>
    <row r="33" spans="1:5">
      <c r="A33" s="178" t="s">
        <v>67</v>
      </c>
      <c r="B33" s="179" t="s">
        <v>217</v>
      </c>
      <c r="C33" s="164">
        <f>SUM(C34:C43)</f>
        <v>655</v>
      </c>
      <c r="D33" s="164">
        <f t="shared" ref="D33:E33" si="0">SUM(D34:D43)</f>
        <v>1595</v>
      </c>
      <c r="E33" s="164">
        <f t="shared" si="0"/>
        <v>1538</v>
      </c>
    </row>
    <row r="34" spans="1:5">
      <c r="A34" s="4" t="s">
        <v>115</v>
      </c>
      <c r="B34" s="180" t="s">
        <v>218</v>
      </c>
      <c r="C34" s="86"/>
      <c r="D34" s="197"/>
      <c r="E34" s="202"/>
    </row>
    <row r="35" spans="1:5">
      <c r="A35" s="4" t="s">
        <v>116</v>
      </c>
      <c r="B35" s="180" t="s">
        <v>219</v>
      </c>
      <c r="C35" s="86">
        <v>75</v>
      </c>
      <c r="D35" s="197">
        <v>255</v>
      </c>
      <c r="E35" s="202">
        <v>200</v>
      </c>
    </row>
    <row r="36" spans="1:5">
      <c r="A36" s="4" t="s">
        <v>117</v>
      </c>
      <c r="B36" s="180" t="s">
        <v>220</v>
      </c>
      <c r="C36" s="86"/>
      <c r="D36" s="197">
        <v>290</v>
      </c>
      <c r="E36" s="202">
        <v>290</v>
      </c>
    </row>
    <row r="37" spans="1:5">
      <c r="A37" s="4" t="s">
        <v>158</v>
      </c>
      <c r="B37" s="180" t="s">
        <v>221</v>
      </c>
      <c r="C37" s="86"/>
      <c r="D37" s="197"/>
      <c r="E37" s="202"/>
    </row>
    <row r="38" spans="1:5">
      <c r="A38" s="4" t="s">
        <v>159</v>
      </c>
      <c r="B38" s="180" t="s">
        <v>222</v>
      </c>
      <c r="C38" s="86">
        <v>578</v>
      </c>
      <c r="D38" s="197">
        <v>745</v>
      </c>
      <c r="E38" s="202">
        <v>745</v>
      </c>
    </row>
    <row r="39" spans="1:5">
      <c r="A39" s="4" t="s">
        <v>160</v>
      </c>
      <c r="B39" s="180" t="s">
        <v>223</v>
      </c>
      <c r="C39" s="86"/>
      <c r="D39" s="197"/>
      <c r="E39" s="202"/>
    </row>
    <row r="40" spans="1:5">
      <c r="A40" s="4" t="s">
        <v>161</v>
      </c>
      <c r="B40" s="180" t="s">
        <v>224</v>
      </c>
      <c r="C40" s="86"/>
      <c r="D40" s="197"/>
      <c r="E40" s="202"/>
    </row>
    <row r="41" spans="1:5">
      <c r="A41" s="4" t="s">
        <v>162</v>
      </c>
      <c r="B41" s="180" t="s">
        <v>225</v>
      </c>
      <c r="C41" s="86">
        <v>2</v>
      </c>
      <c r="D41" s="197">
        <v>240</v>
      </c>
      <c r="E41" s="202">
        <v>238</v>
      </c>
    </row>
    <row r="42" spans="1:5">
      <c r="A42" s="4" t="s">
        <v>226</v>
      </c>
      <c r="B42" s="180" t="s">
        <v>227</v>
      </c>
      <c r="C42" s="87"/>
      <c r="D42" s="197"/>
      <c r="E42" s="202"/>
    </row>
    <row r="43" spans="1:5">
      <c r="A43" s="4" t="s">
        <v>228</v>
      </c>
      <c r="B43" s="180" t="s">
        <v>229</v>
      </c>
      <c r="C43" s="87"/>
      <c r="D43" s="197">
        <v>65</v>
      </c>
      <c r="E43" s="202">
        <v>65</v>
      </c>
    </row>
    <row r="44" spans="1:5">
      <c r="A44" s="178" t="s">
        <v>68</v>
      </c>
      <c r="B44" s="179" t="s">
        <v>230</v>
      </c>
      <c r="C44" s="164">
        <f>SUM(C45:C49)</f>
        <v>0</v>
      </c>
      <c r="D44" s="164">
        <f t="shared" ref="D44:E44" si="1">SUM(D45:D49)</f>
        <v>2322</v>
      </c>
      <c r="E44" s="164">
        <f t="shared" si="1"/>
        <v>2322</v>
      </c>
    </row>
    <row r="45" spans="1:5">
      <c r="A45" s="4" t="s">
        <v>118</v>
      </c>
      <c r="B45" s="180" t="s">
        <v>231</v>
      </c>
      <c r="C45" s="87"/>
      <c r="D45" s="197"/>
      <c r="E45" s="202"/>
    </row>
    <row r="46" spans="1:5">
      <c r="A46" s="4" t="s">
        <v>119</v>
      </c>
      <c r="B46" s="180" t="s">
        <v>232</v>
      </c>
      <c r="C46" s="87"/>
      <c r="D46" s="197"/>
      <c r="E46" s="202"/>
    </row>
    <row r="47" spans="1:5">
      <c r="A47" s="4" t="s">
        <v>233</v>
      </c>
      <c r="B47" s="180" t="s">
        <v>234</v>
      </c>
      <c r="C47" s="87"/>
      <c r="D47" s="197">
        <v>2322</v>
      </c>
      <c r="E47" s="202">
        <v>2322</v>
      </c>
    </row>
    <row r="48" spans="1:5">
      <c r="A48" s="4" t="s">
        <v>235</v>
      </c>
      <c r="B48" s="180" t="s">
        <v>236</v>
      </c>
      <c r="C48" s="87"/>
      <c r="D48" s="197"/>
      <c r="E48" s="202"/>
    </row>
    <row r="49" spans="1:5">
      <c r="A49" s="4" t="s">
        <v>237</v>
      </c>
      <c r="B49" s="180" t="s">
        <v>238</v>
      </c>
      <c r="C49" s="87"/>
      <c r="D49" s="197"/>
      <c r="E49" s="202"/>
    </row>
    <row r="50" spans="1:5">
      <c r="A50" s="178" t="s">
        <v>163</v>
      </c>
      <c r="B50" s="179" t="s">
        <v>239</v>
      </c>
      <c r="C50" s="164">
        <f>SUM(C51:C53)</f>
        <v>2744</v>
      </c>
      <c r="D50" s="197"/>
      <c r="E50" s="202"/>
    </row>
    <row r="51" spans="1:5">
      <c r="A51" s="4" t="s">
        <v>120</v>
      </c>
      <c r="B51" s="180" t="s">
        <v>240</v>
      </c>
      <c r="C51" s="86"/>
      <c r="D51" s="197"/>
      <c r="E51" s="202"/>
    </row>
    <row r="52" spans="1:5" ht="22.5">
      <c r="A52" s="4" t="s">
        <v>121</v>
      </c>
      <c r="B52" s="180" t="s">
        <v>352</v>
      </c>
      <c r="C52" s="86"/>
      <c r="D52" s="197"/>
      <c r="E52" s="202"/>
    </row>
    <row r="53" spans="1:5">
      <c r="A53" s="4" t="s">
        <v>242</v>
      </c>
      <c r="B53" s="180" t="s">
        <v>243</v>
      </c>
      <c r="C53" s="86">
        <v>2744</v>
      </c>
      <c r="D53" s="197"/>
      <c r="E53" s="202"/>
    </row>
    <row r="54" spans="1:5">
      <c r="A54" s="4" t="s">
        <v>244</v>
      </c>
      <c r="B54" s="180" t="s">
        <v>245</v>
      </c>
      <c r="C54" s="86"/>
      <c r="D54" s="197"/>
      <c r="E54" s="202"/>
    </row>
    <row r="55" spans="1:5">
      <c r="A55" s="178" t="s">
        <v>70</v>
      </c>
      <c r="B55" s="181" t="s">
        <v>246</v>
      </c>
      <c r="C55" s="164">
        <f>SUM(C56:C58)</f>
        <v>0</v>
      </c>
      <c r="D55" s="198">
        <f>SUM(D56:D58)</f>
        <v>0</v>
      </c>
      <c r="E55" s="198">
        <f>SUM(E56:E58)</f>
        <v>0</v>
      </c>
    </row>
    <row r="56" spans="1:5">
      <c r="A56" s="4" t="s">
        <v>164</v>
      </c>
      <c r="B56" s="180" t="s">
        <v>247</v>
      </c>
      <c r="C56" s="87"/>
      <c r="D56" s="197"/>
      <c r="E56" s="202"/>
    </row>
    <row r="57" spans="1:5" ht="22.5">
      <c r="A57" s="4" t="s">
        <v>165</v>
      </c>
      <c r="B57" s="180" t="s">
        <v>248</v>
      </c>
      <c r="C57" s="87"/>
      <c r="D57" s="197"/>
      <c r="E57" s="202"/>
    </row>
    <row r="58" spans="1:5">
      <c r="A58" s="4" t="s">
        <v>5</v>
      </c>
      <c r="B58" s="180" t="s">
        <v>249</v>
      </c>
      <c r="C58" s="87"/>
      <c r="D58" s="197"/>
      <c r="E58" s="202"/>
    </row>
    <row r="59" spans="1:5">
      <c r="A59" s="4" t="s">
        <v>250</v>
      </c>
      <c r="B59" s="180" t="s">
        <v>251</v>
      </c>
      <c r="C59" s="87"/>
      <c r="D59" s="197"/>
      <c r="E59" s="202"/>
    </row>
    <row r="60" spans="1:5">
      <c r="A60" s="178" t="s">
        <v>71</v>
      </c>
      <c r="B60" s="179" t="s">
        <v>252</v>
      </c>
      <c r="C60" s="167">
        <f>+C5+C12+C19+C26+C33+C44+C50+C55</f>
        <v>16240</v>
      </c>
      <c r="D60" s="199">
        <f>+D5+D12+D19+D26+D33+D44+D50+D55</f>
        <v>24830</v>
      </c>
      <c r="E60" s="199">
        <f>+E5+E12+E19+E26+E33+E44+E50+E55</f>
        <v>24750</v>
      </c>
    </row>
    <row r="61" spans="1:5" ht="17.25" customHeight="1">
      <c r="A61" s="183" t="s">
        <v>253</v>
      </c>
      <c r="B61" s="181" t="s">
        <v>254</v>
      </c>
      <c r="C61" s="164">
        <f>SUM(C62:C64)</f>
        <v>0</v>
      </c>
      <c r="D61" s="197"/>
      <c r="E61" s="202"/>
    </row>
    <row r="62" spans="1:5">
      <c r="A62" s="4" t="s">
        <v>255</v>
      </c>
      <c r="B62" s="180" t="s">
        <v>256</v>
      </c>
      <c r="C62" s="87"/>
      <c r="D62" s="197"/>
      <c r="E62" s="202"/>
    </row>
    <row r="63" spans="1:5" ht="13.5" customHeight="1">
      <c r="A63" s="4" t="s">
        <v>257</v>
      </c>
      <c r="B63" s="180" t="s">
        <v>258</v>
      </c>
      <c r="C63" s="87"/>
      <c r="D63" s="197"/>
      <c r="E63" s="202"/>
    </row>
    <row r="64" spans="1:5">
      <c r="A64" s="4" t="s">
        <v>259</v>
      </c>
      <c r="B64" s="184" t="s">
        <v>260</v>
      </c>
      <c r="C64" s="87"/>
      <c r="D64" s="197"/>
      <c r="E64" s="202"/>
    </row>
    <row r="65" spans="1:5">
      <c r="A65" s="183" t="s">
        <v>261</v>
      </c>
      <c r="B65" s="181" t="s">
        <v>262</v>
      </c>
      <c r="C65" s="164">
        <f>SUM(C66:C69)</f>
        <v>0</v>
      </c>
      <c r="D65" s="197"/>
      <c r="E65" s="202"/>
    </row>
    <row r="66" spans="1:5">
      <c r="A66" s="4" t="s">
        <v>143</v>
      </c>
      <c r="B66" s="180" t="s">
        <v>263</v>
      </c>
      <c r="C66" s="87"/>
      <c r="D66" s="197"/>
      <c r="E66" s="202"/>
    </row>
    <row r="67" spans="1:5">
      <c r="A67" s="4" t="s">
        <v>144</v>
      </c>
      <c r="B67" s="180" t="s">
        <v>264</v>
      </c>
      <c r="C67" s="87"/>
      <c r="D67" s="197"/>
      <c r="E67" s="202"/>
    </row>
    <row r="68" spans="1:5">
      <c r="A68" s="4" t="s">
        <v>265</v>
      </c>
      <c r="B68" s="180" t="s">
        <v>266</v>
      </c>
      <c r="C68" s="87"/>
      <c r="D68" s="197"/>
      <c r="E68" s="202"/>
    </row>
    <row r="69" spans="1:5">
      <c r="A69" s="4" t="s">
        <v>267</v>
      </c>
      <c r="B69" s="180" t="s">
        <v>268</v>
      </c>
      <c r="C69" s="87"/>
      <c r="D69" s="197"/>
      <c r="E69" s="202"/>
    </row>
    <row r="70" spans="1:5">
      <c r="A70" s="183" t="s">
        <v>269</v>
      </c>
      <c r="B70" s="181" t="s">
        <v>270</v>
      </c>
      <c r="C70" s="164">
        <f>SUM(C71:C72)</f>
        <v>8173</v>
      </c>
      <c r="D70" s="198"/>
      <c r="E70" s="202"/>
    </row>
    <row r="71" spans="1:5">
      <c r="A71" s="4" t="s">
        <v>271</v>
      </c>
      <c r="B71" s="180" t="s">
        <v>272</v>
      </c>
      <c r="C71" s="87">
        <v>8173</v>
      </c>
      <c r="D71" s="197"/>
      <c r="E71" s="202"/>
    </row>
    <row r="72" spans="1:5">
      <c r="A72" s="4" t="s">
        <v>273</v>
      </c>
      <c r="B72" s="180" t="s">
        <v>274</v>
      </c>
      <c r="C72" s="87"/>
      <c r="D72" s="197"/>
      <c r="E72" s="202"/>
    </row>
    <row r="73" spans="1:5">
      <c r="A73" s="183" t="s">
        <v>275</v>
      </c>
      <c r="B73" s="181" t="s">
        <v>276</v>
      </c>
      <c r="C73" s="164">
        <f>SUM(C74:C76)</f>
        <v>0</v>
      </c>
      <c r="D73" s="164">
        <f t="shared" ref="D73:E73" si="2">SUM(D74:D76)</f>
        <v>1328</v>
      </c>
      <c r="E73" s="164">
        <f t="shared" si="2"/>
        <v>1328</v>
      </c>
    </row>
    <row r="74" spans="1:5">
      <c r="A74" s="4" t="s">
        <v>277</v>
      </c>
      <c r="B74" s="180" t="s">
        <v>278</v>
      </c>
      <c r="C74" s="87"/>
      <c r="D74" s="197">
        <v>1328</v>
      </c>
      <c r="E74" s="202">
        <v>1328</v>
      </c>
    </row>
    <row r="75" spans="1:5">
      <c r="A75" s="4" t="s">
        <v>279</v>
      </c>
      <c r="B75" s="180" t="s">
        <v>280</v>
      </c>
      <c r="C75" s="87"/>
      <c r="D75" s="197"/>
      <c r="E75" s="202"/>
    </row>
    <row r="76" spans="1:5">
      <c r="A76" s="4" t="s">
        <v>281</v>
      </c>
      <c r="B76" s="180" t="s">
        <v>282</v>
      </c>
      <c r="C76" s="87"/>
      <c r="D76" s="197"/>
      <c r="E76" s="202"/>
    </row>
    <row r="77" spans="1:5">
      <c r="A77" s="183" t="s">
        <v>283</v>
      </c>
      <c r="B77" s="181" t="s">
        <v>284</v>
      </c>
      <c r="C77" s="164">
        <f>SUM(C78:C81)</f>
        <v>0</v>
      </c>
      <c r="D77" s="197"/>
      <c r="E77" s="202"/>
    </row>
    <row r="78" spans="1:5">
      <c r="A78" s="185" t="s">
        <v>285</v>
      </c>
      <c r="B78" s="180" t="s">
        <v>286</v>
      </c>
      <c r="C78" s="87"/>
      <c r="D78" s="197"/>
      <c r="E78" s="202"/>
    </row>
    <row r="79" spans="1:5">
      <c r="A79" s="185" t="s">
        <v>287</v>
      </c>
      <c r="B79" s="180" t="s">
        <v>288</v>
      </c>
      <c r="C79" s="87"/>
      <c r="D79" s="197"/>
      <c r="E79" s="202"/>
    </row>
    <row r="80" spans="1:5">
      <c r="A80" s="185" t="s">
        <v>289</v>
      </c>
      <c r="B80" s="180" t="s">
        <v>290</v>
      </c>
      <c r="C80" s="87"/>
      <c r="D80" s="197"/>
      <c r="E80" s="202"/>
    </row>
    <row r="81" spans="1:5">
      <c r="A81" s="185" t="s">
        <v>291</v>
      </c>
      <c r="B81" s="180" t="s">
        <v>292</v>
      </c>
      <c r="C81" s="87"/>
      <c r="D81" s="197"/>
      <c r="E81" s="202"/>
    </row>
    <row r="82" spans="1:5">
      <c r="A82" s="183" t="s">
        <v>293</v>
      </c>
      <c r="B82" s="181" t="s">
        <v>294</v>
      </c>
      <c r="C82" s="186"/>
      <c r="D82" s="197"/>
      <c r="E82" s="202"/>
    </row>
    <row r="83" spans="1:5">
      <c r="A83" s="183" t="s">
        <v>295</v>
      </c>
      <c r="B83" s="187" t="s">
        <v>296</v>
      </c>
      <c r="C83" s="167">
        <f>+C61+C65+C70+C73+C77+C82</f>
        <v>8173</v>
      </c>
      <c r="D83" s="167">
        <f t="shared" ref="D83:E83" si="3">+D61+D65+D70+D73+D77+D82</f>
        <v>1328</v>
      </c>
      <c r="E83" s="167">
        <f t="shared" si="3"/>
        <v>1328</v>
      </c>
    </row>
    <row r="84" spans="1:5" ht="22.5" thickBot="1">
      <c r="A84" s="188" t="s">
        <v>297</v>
      </c>
      <c r="B84" s="189" t="s">
        <v>298</v>
      </c>
      <c r="C84" s="190">
        <f>+C60+C83</f>
        <v>24413</v>
      </c>
      <c r="D84" s="190">
        <f t="shared" ref="D84:E84" si="4">+D60+D83</f>
        <v>26158</v>
      </c>
      <c r="E84" s="190">
        <f t="shared" si="4"/>
        <v>26078</v>
      </c>
    </row>
    <row r="85" spans="1:5" ht="15.75">
      <c r="A85" s="1"/>
      <c r="B85" s="2"/>
      <c r="C85" s="39"/>
      <c r="D85" s="176"/>
    </row>
    <row r="86" spans="1:5" ht="15.75">
      <c r="A86" s="373" t="s">
        <v>92</v>
      </c>
      <c r="B86" s="373"/>
      <c r="C86" s="373"/>
      <c r="D86" s="176"/>
    </row>
    <row r="87" spans="1:5" ht="14.25" thickBot="1">
      <c r="A87" s="375" t="s">
        <v>146</v>
      </c>
      <c r="B87" s="375"/>
      <c r="C87" s="156" t="s">
        <v>4</v>
      </c>
      <c r="D87" s="176"/>
    </row>
    <row r="88" spans="1:5" ht="36">
      <c r="A88" s="136" t="s">
        <v>110</v>
      </c>
      <c r="B88" s="137" t="s">
        <v>299</v>
      </c>
      <c r="C88" s="137" t="s">
        <v>180</v>
      </c>
      <c r="D88" s="217" t="s">
        <v>181</v>
      </c>
      <c r="E88" s="212" t="s">
        <v>351</v>
      </c>
    </row>
    <row r="89" spans="1:5">
      <c r="A89" s="177">
        <v>1</v>
      </c>
      <c r="B89" s="161">
        <v>2</v>
      </c>
      <c r="C89" s="161">
        <v>3</v>
      </c>
      <c r="D89" s="197"/>
      <c r="E89" s="213"/>
    </row>
    <row r="90" spans="1:5">
      <c r="A90" s="178" t="s">
        <v>63</v>
      </c>
      <c r="B90" s="163" t="s">
        <v>300</v>
      </c>
      <c r="C90" s="164">
        <f>SUM(C91:C95)</f>
        <v>12364</v>
      </c>
      <c r="D90" s="198">
        <f>SUM(D91:D95)</f>
        <v>14566</v>
      </c>
      <c r="E90" s="198">
        <f>SUM(E91:E95)</f>
        <v>13377</v>
      </c>
    </row>
    <row r="91" spans="1:5">
      <c r="A91" s="4" t="s">
        <v>122</v>
      </c>
      <c r="B91" s="3" t="s">
        <v>93</v>
      </c>
      <c r="C91" s="86">
        <v>5284</v>
      </c>
      <c r="D91" s="197">
        <v>6072</v>
      </c>
      <c r="E91" s="213">
        <v>5678</v>
      </c>
    </row>
    <row r="92" spans="1:5">
      <c r="A92" s="4" t="s">
        <v>123</v>
      </c>
      <c r="B92" s="3" t="s">
        <v>166</v>
      </c>
      <c r="C92" s="86">
        <v>1063</v>
      </c>
      <c r="D92" s="197">
        <v>1232</v>
      </c>
      <c r="E92" s="213">
        <v>1232</v>
      </c>
    </row>
    <row r="93" spans="1:5">
      <c r="A93" s="4" t="s">
        <v>124</v>
      </c>
      <c r="B93" s="3" t="s">
        <v>142</v>
      </c>
      <c r="C93" s="86">
        <v>5773</v>
      </c>
      <c r="D93" s="197">
        <v>6680</v>
      </c>
      <c r="E93" s="213">
        <v>6298</v>
      </c>
    </row>
    <row r="94" spans="1:5">
      <c r="A94" s="4" t="s">
        <v>125</v>
      </c>
      <c r="B94" s="3" t="s">
        <v>167</v>
      </c>
      <c r="C94" s="86">
        <v>92</v>
      </c>
      <c r="D94" s="197">
        <v>295</v>
      </c>
      <c r="E94" s="213"/>
    </row>
    <row r="95" spans="1:5">
      <c r="A95" s="4" t="s">
        <v>133</v>
      </c>
      <c r="B95" s="3" t="s">
        <v>168</v>
      </c>
      <c r="C95" s="86">
        <v>152</v>
      </c>
      <c r="D95" s="197">
        <v>287</v>
      </c>
      <c r="E95" s="213">
        <v>169</v>
      </c>
    </row>
    <row r="96" spans="1:5">
      <c r="A96" s="4" t="s">
        <v>126</v>
      </c>
      <c r="B96" s="3" t="s">
        <v>301</v>
      </c>
      <c r="C96" s="86"/>
      <c r="D96" s="197">
        <v>19</v>
      </c>
      <c r="E96" s="213">
        <v>18</v>
      </c>
    </row>
    <row r="97" spans="1:5">
      <c r="A97" s="4" t="s">
        <v>127</v>
      </c>
      <c r="B97" s="29" t="s">
        <v>302</v>
      </c>
      <c r="C97" s="86"/>
      <c r="D97" s="197"/>
      <c r="E97" s="213"/>
    </row>
    <row r="98" spans="1:5" ht="22.5">
      <c r="A98" s="4" t="s">
        <v>134</v>
      </c>
      <c r="B98" s="30" t="s">
        <v>303</v>
      </c>
      <c r="C98" s="86"/>
      <c r="D98" s="197"/>
      <c r="E98" s="213"/>
    </row>
    <row r="99" spans="1:5" ht="22.5">
      <c r="A99" s="4" t="s">
        <v>135</v>
      </c>
      <c r="B99" s="30" t="s">
        <v>304</v>
      </c>
      <c r="C99" s="86"/>
      <c r="D99" s="197"/>
      <c r="E99" s="213"/>
    </row>
    <row r="100" spans="1:5">
      <c r="A100" s="4" t="s">
        <v>136</v>
      </c>
      <c r="B100" s="29" t="s">
        <v>305</v>
      </c>
      <c r="C100" s="86">
        <v>113</v>
      </c>
      <c r="D100" s="197">
        <v>75</v>
      </c>
      <c r="E100" s="213">
        <v>57</v>
      </c>
    </row>
    <row r="101" spans="1:5">
      <c r="A101" s="4" t="s">
        <v>137</v>
      </c>
      <c r="B101" s="29" t="s">
        <v>306</v>
      </c>
      <c r="C101" s="86"/>
      <c r="D101" s="197"/>
      <c r="E101" s="213"/>
    </row>
    <row r="102" spans="1:5" ht="22.5">
      <c r="A102" s="4" t="s">
        <v>139</v>
      </c>
      <c r="B102" s="30" t="s">
        <v>307</v>
      </c>
      <c r="C102" s="86"/>
      <c r="D102" s="197"/>
      <c r="E102" s="213"/>
    </row>
    <row r="103" spans="1:5">
      <c r="A103" s="4" t="s">
        <v>169</v>
      </c>
      <c r="B103" s="30" t="s">
        <v>308</v>
      </c>
      <c r="C103" s="86"/>
      <c r="D103" s="197"/>
      <c r="E103" s="213"/>
    </row>
    <row r="104" spans="1:5">
      <c r="A104" s="4" t="s">
        <v>309</v>
      </c>
      <c r="B104" s="30" t="s">
        <v>310</v>
      </c>
      <c r="C104" s="86"/>
      <c r="D104" s="197"/>
      <c r="E104" s="213"/>
    </row>
    <row r="105" spans="1:5">
      <c r="A105" s="4" t="s">
        <v>311</v>
      </c>
      <c r="B105" s="30" t="s">
        <v>312</v>
      </c>
      <c r="C105" s="86">
        <v>39</v>
      </c>
      <c r="D105" s="197">
        <v>193</v>
      </c>
      <c r="E105" s="213">
        <v>94</v>
      </c>
    </row>
    <row r="106" spans="1:5">
      <c r="A106" s="178" t="s">
        <v>64</v>
      </c>
      <c r="B106" s="163" t="s">
        <v>313</v>
      </c>
      <c r="C106" s="164">
        <f>+C107+C109+C111</f>
        <v>0</v>
      </c>
      <c r="D106" s="198">
        <f>+D107+D109+D111</f>
        <v>10307</v>
      </c>
      <c r="E106" s="198">
        <f>+E107+E109+E111</f>
        <v>10307</v>
      </c>
    </row>
    <row r="107" spans="1:5">
      <c r="A107" s="4" t="s">
        <v>128</v>
      </c>
      <c r="B107" s="3" t="s">
        <v>3</v>
      </c>
      <c r="C107" s="86"/>
      <c r="D107" s="197">
        <v>10307</v>
      </c>
      <c r="E107" s="213">
        <v>10307</v>
      </c>
    </row>
    <row r="108" spans="1:5">
      <c r="A108" s="4" t="s">
        <v>129</v>
      </c>
      <c r="B108" s="3" t="s">
        <v>314</v>
      </c>
      <c r="C108" s="86"/>
      <c r="D108" s="197"/>
      <c r="E108" s="213"/>
    </row>
    <row r="109" spans="1:5">
      <c r="A109" s="4" t="s">
        <v>130</v>
      </c>
      <c r="B109" s="3" t="s">
        <v>170</v>
      </c>
      <c r="C109" s="86"/>
      <c r="D109" s="197"/>
      <c r="E109" s="213"/>
    </row>
    <row r="110" spans="1:5">
      <c r="A110" s="4" t="s">
        <v>131</v>
      </c>
      <c r="B110" s="3" t="s">
        <v>315</v>
      </c>
      <c r="C110" s="86"/>
      <c r="D110" s="197"/>
      <c r="E110" s="213"/>
    </row>
    <row r="111" spans="1:5">
      <c r="A111" s="4" t="s">
        <v>132</v>
      </c>
      <c r="B111" s="35" t="s">
        <v>6</v>
      </c>
      <c r="C111" s="86"/>
      <c r="D111" s="197"/>
      <c r="E111" s="213"/>
    </row>
    <row r="112" spans="1:5">
      <c r="A112" s="4" t="s">
        <v>138</v>
      </c>
      <c r="B112" s="35" t="s">
        <v>316</v>
      </c>
      <c r="C112" s="86"/>
      <c r="D112" s="197"/>
      <c r="E112" s="213"/>
    </row>
    <row r="113" spans="1:5" ht="22.5">
      <c r="A113" s="4" t="s">
        <v>140</v>
      </c>
      <c r="B113" s="30" t="s">
        <v>317</v>
      </c>
      <c r="C113" s="86"/>
      <c r="D113" s="197"/>
      <c r="E113" s="213"/>
    </row>
    <row r="114" spans="1:5" ht="22.5">
      <c r="A114" s="4" t="s">
        <v>171</v>
      </c>
      <c r="B114" s="30" t="s">
        <v>304</v>
      </c>
      <c r="C114" s="86"/>
      <c r="D114" s="197"/>
      <c r="E114" s="213"/>
    </row>
    <row r="115" spans="1:5">
      <c r="A115" s="4" t="s">
        <v>172</v>
      </c>
      <c r="B115" s="30" t="s">
        <v>318</v>
      </c>
      <c r="C115" s="86"/>
      <c r="D115" s="197"/>
      <c r="E115" s="213"/>
    </row>
    <row r="116" spans="1:5">
      <c r="A116" s="4" t="s">
        <v>173</v>
      </c>
      <c r="B116" s="30" t="s">
        <v>319</v>
      </c>
      <c r="C116" s="86"/>
      <c r="D116" s="197"/>
      <c r="E116" s="213"/>
    </row>
    <row r="117" spans="1:5" ht="22.5">
      <c r="A117" s="4" t="s">
        <v>320</v>
      </c>
      <c r="B117" s="30" t="s">
        <v>307</v>
      </c>
      <c r="C117" s="86"/>
      <c r="D117" s="197"/>
      <c r="E117" s="213"/>
    </row>
    <row r="118" spans="1:5">
      <c r="A118" s="4" t="s">
        <v>321</v>
      </c>
      <c r="B118" s="30" t="s">
        <v>322</v>
      </c>
      <c r="C118" s="86"/>
      <c r="D118" s="197"/>
      <c r="E118" s="213"/>
    </row>
    <row r="119" spans="1:5" ht="22.5">
      <c r="A119" s="4" t="s">
        <v>323</v>
      </c>
      <c r="B119" s="30" t="s">
        <v>324</v>
      </c>
      <c r="C119" s="86"/>
      <c r="D119" s="197"/>
      <c r="E119" s="213"/>
    </row>
    <row r="120" spans="1:5">
      <c r="A120" s="178" t="s">
        <v>65</v>
      </c>
      <c r="B120" s="166" t="s">
        <v>325</v>
      </c>
      <c r="C120" s="164">
        <f>+C121+C122</f>
        <v>11137</v>
      </c>
      <c r="D120" s="198">
        <f>+D121+D122</f>
        <v>32</v>
      </c>
      <c r="E120" s="213"/>
    </row>
    <row r="121" spans="1:5">
      <c r="A121" s="4" t="s">
        <v>111</v>
      </c>
      <c r="B121" s="3" t="s">
        <v>100</v>
      </c>
      <c r="C121" s="86">
        <v>11137</v>
      </c>
      <c r="D121" s="197">
        <v>32</v>
      </c>
      <c r="E121" s="213"/>
    </row>
    <row r="122" spans="1:5">
      <c r="A122" s="4" t="s">
        <v>112</v>
      </c>
      <c r="B122" s="3" t="s">
        <v>101</v>
      </c>
      <c r="C122" s="86"/>
      <c r="D122" s="197"/>
      <c r="E122" s="213"/>
    </row>
    <row r="123" spans="1:5">
      <c r="A123" s="178" t="s">
        <v>66</v>
      </c>
      <c r="B123" s="166" t="s">
        <v>326</v>
      </c>
      <c r="C123" s="164">
        <f>+C90+C106+C120</f>
        <v>23501</v>
      </c>
      <c r="D123" s="164">
        <f t="shared" ref="D123:E123" si="5">+D90+D106+D120</f>
        <v>24905</v>
      </c>
      <c r="E123" s="164">
        <f t="shared" si="5"/>
        <v>23684</v>
      </c>
    </row>
    <row r="124" spans="1:5" ht="21">
      <c r="A124" s="178" t="s">
        <v>67</v>
      </c>
      <c r="B124" s="166" t="s">
        <v>327</v>
      </c>
      <c r="C124" s="164">
        <f>+C125+C126+C127</f>
        <v>0</v>
      </c>
      <c r="D124" s="197"/>
      <c r="E124" s="213"/>
    </row>
    <row r="125" spans="1:5">
      <c r="A125" s="4" t="s">
        <v>115</v>
      </c>
      <c r="B125" s="3" t="s">
        <v>328</v>
      </c>
      <c r="C125" s="86"/>
      <c r="D125" s="197"/>
      <c r="E125" s="213"/>
    </row>
    <row r="126" spans="1:5">
      <c r="A126" s="4" t="s">
        <v>116</v>
      </c>
      <c r="B126" s="3" t="s">
        <v>329</v>
      </c>
      <c r="C126" s="86"/>
      <c r="D126" s="197"/>
      <c r="E126" s="213"/>
    </row>
    <row r="127" spans="1:5">
      <c r="A127" s="4" t="s">
        <v>117</v>
      </c>
      <c r="B127" s="3" t="s">
        <v>330</v>
      </c>
      <c r="C127" s="86"/>
      <c r="D127" s="197"/>
      <c r="E127" s="213"/>
    </row>
    <row r="128" spans="1:5">
      <c r="A128" s="178" t="s">
        <v>68</v>
      </c>
      <c r="B128" s="166" t="s">
        <v>331</v>
      </c>
      <c r="C128" s="164">
        <f>+C129+C130+C131+C132</f>
        <v>0</v>
      </c>
      <c r="D128" s="197"/>
      <c r="E128" s="213"/>
    </row>
    <row r="129" spans="1:5">
      <c r="A129" s="4" t="s">
        <v>118</v>
      </c>
      <c r="B129" s="3" t="s">
        <v>332</v>
      </c>
      <c r="C129" s="86"/>
      <c r="D129" s="197"/>
      <c r="E129" s="213"/>
    </row>
    <row r="130" spans="1:5">
      <c r="A130" s="4" t="s">
        <v>119</v>
      </c>
      <c r="B130" s="3" t="s">
        <v>333</v>
      </c>
      <c r="C130" s="86"/>
      <c r="D130" s="197"/>
      <c r="E130" s="213"/>
    </row>
    <row r="131" spans="1:5">
      <c r="A131" s="4" t="s">
        <v>233</v>
      </c>
      <c r="B131" s="3" t="s">
        <v>334</v>
      </c>
      <c r="C131" s="86"/>
      <c r="D131" s="197"/>
      <c r="E131" s="213"/>
    </row>
    <row r="132" spans="1:5">
      <c r="A132" s="4" t="s">
        <v>235</v>
      </c>
      <c r="B132" s="3" t="s">
        <v>335</v>
      </c>
      <c r="C132" s="86"/>
      <c r="D132" s="197"/>
      <c r="E132" s="213"/>
    </row>
    <row r="133" spans="1:5">
      <c r="A133" s="178" t="s">
        <v>69</v>
      </c>
      <c r="B133" s="166" t="s">
        <v>336</v>
      </c>
      <c r="C133" s="167">
        <f>+C134+C135+C136+C137</f>
        <v>407</v>
      </c>
      <c r="D133" s="167">
        <f t="shared" ref="D133:E133" si="6">+D134+D135+D136+D137</f>
        <v>1253</v>
      </c>
      <c r="E133" s="167">
        <f t="shared" si="6"/>
        <v>1253</v>
      </c>
    </row>
    <row r="134" spans="1:5">
      <c r="A134" s="4" t="s">
        <v>120</v>
      </c>
      <c r="B134" s="3" t="s">
        <v>337</v>
      </c>
      <c r="C134" s="86"/>
      <c r="D134" s="197"/>
      <c r="E134" s="213"/>
    </row>
    <row r="135" spans="1:5">
      <c r="A135" s="4" t="s">
        <v>121</v>
      </c>
      <c r="B135" s="3" t="s">
        <v>338</v>
      </c>
      <c r="C135" s="86">
        <v>407</v>
      </c>
      <c r="D135" s="197">
        <v>1253</v>
      </c>
      <c r="E135" s="213">
        <v>1253</v>
      </c>
    </row>
    <row r="136" spans="1:5">
      <c r="A136" s="4" t="s">
        <v>242</v>
      </c>
      <c r="B136" s="3" t="s">
        <v>339</v>
      </c>
      <c r="C136" s="86"/>
      <c r="D136" s="197"/>
      <c r="E136" s="213"/>
    </row>
    <row r="137" spans="1:5">
      <c r="A137" s="4" t="s">
        <v>244</v>
      </c>
      <c r="B137" s="3" t="s">
        <v>340</v>
      </c>
      <c r="C137" s="86"/>
      <c r="D137" s="197"/>
      <c r="E137" s="213"/>
    </row>
    <row r="138" spans="1:5">
      <c r="A138" s="178" t="s">
        <v>70</v>
      </c>
      <c r="B138" s="166" t="s">
        <v>341</v>
      </c>
      <c r="C138" s="168">
        <f>+C139+C140+C141+C142</f>
        <v>0</v>
      </c>
      <c r="D138" s="197"/>
      <c r="E138" s="213"/>
    </row>
    <row r="139" spans="1:5">
      <c r="A139" s="4" t="s">
        <v>164</v>
      </c>
      <c r="B139" s="3" t="s">
        <v>342</v>
      </c>
      <c r="C139" s="86"/>
      <c r="D139" s="197"/>
      <c r="E139" s="213"/>
    </row>
    <row r="140" spans="1:5">
      <c r="A140" s="4" t="s">
        <v>165</v>
      </c>
      <c r="B140" s="3" t="s">
        <v>343</v>
      </c>
      <c r="C140" s="86"/>
      <c r="D140" s="197"/>
      <c r="E140" s="213"/>
    </row>
    <row r="141" spans="1:5">
      <c r="A141" s="4" t="s">
        <v>5</v>
      </c>
      <c r="B141" s="3" t="s">
        <v>344</v>
      </c>
      <c r="C141" s="86"/>
      <c r="D141" s="197"/>
      <c r="E141" s="213"/>
    </row>
    <row r="142" spans="1:5">
      <c r="A142" s="4" t="s">
        <v>250</v>
      </c>
      <c r="B142" s="3" t="s">
        <v>345</v>
      </c>
      <c r="C142" s="86"/>
      <c r="D142" s="197"/>
      <c r="E142" s="213"/>
    </row>
    <row r="143" spans="1:5" ht="13.5" thickBot="1">
      <c r="A143" s="191" t="s">
        <v>71</v>
      </c>
      <c r="B143" s="192" t="s">
        <v>346</v>
      </c>
      <c r="C143" s="193">
        <f>+C124+C128+C133+C138</f>
        <v>407</v>
      </c>
      <c r="D143" s="193">
        <f t="shared" ref="D143:E143" si="7">+D124+D128+D133+D138</f>
        <v>1253</v>
      </c>
      <c r="E143" s="193">
        <f t="shared" si="7"/>
        <v>1253</v>
      </c>
    </row>
    <row r="144" spans="1:5" ht="13.5" thickBot="1">
      <c r="A144" s="36" t="s">
        <v>72</v>
      </c>
      <c r="B144" s="81" t="s">
        <v>347</v>
      </c>
      <c r="C144" s="194">
        <f>+C123+C143</f>
        <v>23908</v>
      </c>
      <c r="D144" s="194">
        <f t="shared" ref="D144:E144" si="8">+D123+D143</f>
        <v>26158</v>
      </c>
      <c r="E144" s="194">
        <f t="shared" si="8"/>
        <v>24937</v>
      </c>
    </row>
    <row r="145" spans="1:5" ht="15.75">
      <c r="A145" s="82"/>
      <c r="B145" s="82"/>
      <c r="C145" s="83"/>
      <c r="D145" s="176"/>
    </row>
    <row r="146" spans="1:5" ht="15.75">
      <c r="A146" s="376" t="s">
        <v>348</v>
      </c>
      <c r="B146" s="376"/>
      <c r="C146" s="376"/>
      <c r="D146" s="176"/>
    </row>
    <row r="147" spans="1:5" ht="14.25" thickBot="1">
      <c r="A147" s="372" t="s">
        <v>147</v>
      </c>
      <c r="B147" s="372"/>
      <c r="C147" s="40" t="s">
        <v>4</v>
      </c>
      <c r="D147" s="176"/>
    </row>
    <row r="148" spans="1:5" ht="21.75" thickBot="1">
      <c r="A148" s="5">
        <v>1</v>
      </c>
      <c r="B148" s="8" t="s">
        <v>349</v>
      </c>
      <c r="C148" s="37">
        <f>+C60-C123</f>
        <v>-7261</v>
      </c>
      <c r="D148" s="195">
        <f>+D60-D123</f>
        <v>-75</v>
      </c>
      <c r="E148" s="195">
        <f>+E60-E123</f>
        <v>1066</v>
      </c>
    </row>
    <row r="149" spans="1:5" ht="21.75" thickBot="1">
      <c r="A149" s="5" t="s">
        <v>64</v>
      </c>
      <c r="B149" s="8" t="s">
        <v>350</v>
      </c>
      <c r="C149" s="37">
        <f>+C83-C143</f>
        <v>7766</v>
      </c>
      <c r="D149" s="195">
        <f>+D83-D143</f>
        <v>75</v>
      </c>
      <c r="E149" s="195">
        <f>+E83-E143</f>
        <v>75</v>
      </c>
    </row>
    <row r="150" spans="1:5" ht="15.75">
      <c r="A150" s="82"/>
      <c r="B150" s="82"/>
      <c r="C150" s="83"/>
      <c r="D150" s="176"/>
    </row>
  </sheetData>
  <mergeCells count="6">
    <mergeCell ref="A147:B147"/>
    <mergeCell ref="A1:C1"/>
    <mergeCell ref="A2:B2"/>
    <mergeCell ref="A86:C86"/>
    <mergeCell ref="A87:B87"/>
    <mergeCell ref="A146:C146"/>
  </mergeCells>
  <pageMargins left="0.25" right="0.25" top="0.75" bottom="0.75" header="0.3" footer="0.3"/>
  <pageSetup paperSize="9" orientation="portrait" r:id="rId1"/>
  <headerFooter>
    <oddHeader>&amp;LBakonyság Község Önkormányzata&amp;R1.2. melléklet a 4/2016. (V. 26.)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E150"/>
  <sheetViews>
    <sheetView view="pageLayout" zoomScaleNormal="100" workbookViewId="0">
      <selection activeCell="C14" sqref="C14"/>
    </sheetView>
  </sheetViews>
  <sheetFormatPr defaultRowHeight="12.75"/>
  <cols>
    <col min="1" max="1" width="6.33203125" customWidth="1"/>
    <col min="2" max="2" width="61.5" customWidth="1"/>
    <col min="3" max="3" width="12.83203125" customWidth="1"/>
    <col min="4" max="4" width="13.6640625" customWidth="1"/>
    <col min="5" max="5" width="13.33203125" customWidth="1"/>
  </cols>
  <sheetData>
    <row r="1" spans="1:5" ht="15.75">
      <c r="A1" s="373" t="s">
        <v>60</v>
      </c>
      <c r="B1" s="373"/>
      <c r="C1" s="373"/>
      <c r="D1" s="203"/>
    </row>
    <row r="2" spans="1:5" ht="10.5" customHeight="1" thickBot="1">
      <c r="A2" s="374" t="s">
        <v>145</v>
      </c>
      <c r="B2" s="374"/>
      <c r="C2" s="138" t="s">
        <v>4</v>
      </c>
      <c r="D2" s="203"/>
    </row>
    <row r="3" spans="1:5" ht="40.5" customHeight="1">
      <c r="A3" s="136" t="s">
        <v>110</v>
      </c>
      <c r="B3" s="137" t="s">
        <v>62</v>
      </c>
      <c r="C3" s="137" t="s">
        <v>435</v>
      </c>
      <c r="D3" s="215" t="s">
        <v>436</v>
      </c>
      <c r="E3" s="356" t="s">
        <v>437</v>
      </c>
    </row>
    <row r="4" spans="1:5">
      <c r="A4" s="177">
        <v>1</v>
      </c>
      <c r="B4" s="161">
        <v>2</v>
      </c>
      <c r="C4" s="161">
        <v>3</v>
      </c>
      <c r="D4" s="208"/>
      <c r="E4" s="213"/>
    </row>
    <row r="5" spans="1:5">
      <c r="A5" s="178" t="s">
        <v>63</v>
      </c>
      <c r="B5" s="179" t="s">
        <v>182</v>
      </c>
      <c r="C5" s="164">
        <f>+C6+C7+C8+C9+C10+C11</f>
        <v>505</v>
      </c>
      <c r="D5" s="209">
        <f>+D6+D7+D8+D9+D10+D11</f>
        <v>355</v>
      </c>
      <c r="E5" s="209">
        <f>+E6+E7+E8+E9+E10+E11</f>
        <v>355</v>
      </c>
    </row>
    <row r="6" spans="1:5">
      <c r="A6" s="4" t="s">
        <v>122</v>
      </c>
      <c r="B6" s="180" t="s">
        <v>183</v>
      </c>
      <c r="C6" s="86"/>
      <c r="D6" s="208"/>
      <c r="E6" s="213"/>
    </row>
    <row r="7" spans="1:5">
      <c r="A7" s="4" t="s">
        <v>123</v>
      </c>
      <c r="B7" s="180" t="s">
        <v>184</v>
      </c>
      <c r="C7" s="86"/>
      <c r="D7" s="208"/>
      <c r="E7" s="213"/>
    </row>
    <row r="8" spans="1:5">
      <c r="A8" s="4" t="s">
        <v>124</v>
      </c>
      <c r="B8" s="180" t="s">
        <v>185</v>
      </c>
      <c r="C8" s="86">
        <v>505</v>
      </c>
      <c r="D8" s="208">
        <v>355</v>
      </c>
      <c r="E8" s="213">
        <v>355</v>
      </c>
    </row>
    <row r="9" spans="1:5">
      <c r="A9" s="4" t="s">
        <v>125</v>
      </c>
      <c r="B9" s="180" t="s">
        <v>186</v>
      </c>
      <c r="C9" s="86"/>
      <c r="D9" s="208"/>
      <c r="E9" s="213"/>
    </row>
    <row r="10" spans="1:5">
      <c r="A10" s="4" t="s">
        <v>187</v>
      </c>
      <c r="B10" s="180" t="s">
        <v>188</v>
      </c>
      <c r="C10" s="86"/>
      <c r="D10" s="208"/>
      <c r="E10" s="213"/>
    </row>
    <row r="11" spans="1:5">
      <c r="A11" s="4" t="s">
        <v>126</v>
      </c>
      <c r="B11" s="180" t="s">
        <v>189</v>
      </c>
      <c r="C11" s="86"/>
      <c r="D11" s="208"/>
      <c r="E11" s="213"/>
    </row>
    <row r="12" spans="1:5" ht="21">
      <c r="A12" s="178" t="s">
        <v>64</v>
      </c>
      <c r="B12" s="181" t="s">
        <v>190</v>
      </c>
      <c r="C12" s="164">
        <f>+C13+C14+C15+C16+C17</f>
        <v>0</v>
      </c>
      <c r="D12" s="208"/>
      <c r="E12" s="213"/>
    </row>
    <row r="13" spans="1:5">
      <c r="A13" s="4" t="s">
        <v>128</v>
      </c>
      <c r="B13" s="180" t="s">
        <v>191</v>
      </c>
      <c r="C13" s="86"/>
      <c r="D13" s="208"/>
      <c r="E13" s="213"/>
    </row>
    <row r="14" spans="1:5">
      <c r="A14" s="4" t="s">
        <v>129</v>
      </c>
      <c r="B14" s="180" t="s">
        <v>192</v>
      </c>
      <c r="C14" s="86"/>
      <c r="D14" s="208"/>
      <c r="E14" s="213"/>
    </row>
    <row r="15" spans="1:5">
      <c r="A15" s="4" t="s">
        <v>130</v>
      </c>
      <c r="B15" s="180" t="s">
        <v>193</v>
      </c>
      <c r="C15" s="86"/>
      <c r="D15" s="208"/>
      <c r="E15" s="213"/>
    </row>
    <row r="16" spans="1:5">
      <c r="A16" s="4" t="s">
        <v>131</v>
      </c>
      <c r="B16" s="180" t="s">
        <v>194</v>
      </c>
      <c r="C16" s="86"/>
      <c r="D16" s="208"/>
      <c r="E16" s="213"/>
    </row>
    <row r="17" spans="1:5">
      <c r="A17" s="4" t="s">
        <v>132</v>
      </c>
      <c r="B17" s="180" t="s">
        <v>195</v>
      </c>
      <c r="C17" s="86"/>
      <c r="D17" s="208"/>
      <c r="E17" s="213"/>
    </row>
    <row r="18" spans="1:5">
      <c r="A18" s="4" t="s">
        <v>138</v>
      </c>
      <c r="B18" s="180" t="s">
        <v>196</v>
      </c>
      <c r="C18" s="86"/>
      <c r="D18" s="208"/>
      <c r="E18" s="213"/>
    </row>
    <row r="19" spans="1:5" ht="21">
      <c r="A19" s="178" t="s">
        <v>65</v>
      </c>
      <c r="B19" s="179" t="s">
        <v>197</v>
      </c>
      <c r="C19" s="164">
        <f>+C20+C21+C22+C23+C24</f>
        <v>0</v>
      </c>
      <c r="D19" s="208"/>
      <c r="E19" s="213"/>
    </row>
    <row r="20" spans="1:5">
      <c r="A20" s="4" t="s">
        <v>111</v>
      </c>
      <c r="B20" s="180" t="s">
        <v>198</v>
      </c>
      <c r="C20" s="86"/>
      <c r="D20" s="208"/>
      <c r="E20" s="213"/>
    </row>
    <row r="21" spans="1:5">
      <c r="A21" s="4" t="s">
        <v>112</v>
      </c>
      <c r="B21" s="180" t="s">
        <v>199</v>
      </c>
      <c r="C21" s="86"/>
      <c r="D21" s="208"/>
      <c r="E21" s="213"/>
    </row>
    <row r="22" spans="1:5">
      <c r="A22" s="4" t="s">
        <v>113</v>
      </c>
      <c r="B22" s="180" t="s">
        <v>200</v>
      </c>
      <c r="C22" s="86"/>
      <c r="D22" s="208"/>
      <c r="E22" s="213"/>
    </row>
    <row r="23" spans="1:5">
      <c r="A23" s="4" t="s">
        <v>114</v>
      </c>
      <c r="B23" s="180" t="s">
        <v>201</v>
      </c>
      <c r="C23" s="86"/>
      <c r="D23" s="208"/>
      <c r="E23" s="213"/>
    </row>
    <row r="24" spans="1:5">
      <c r="A24" s="4" t="s">
        <v>154</v>
      </c>
      <c r="B24" s="180" t="s">
        <v>202</v>
      </c>
      <c r="C24" s="86"/>
      <c r="D24" s="208"/>
      <c r="E24" s="213"/>
    </row>
    <row r="25" spans="1:5">
      <c r="A25" s="4" t="s">
        <v>155</v>
      </c>
      <c r="B25" s="180" t="s">
        <v>203</v>
      </c>
      <c r="C25" s="86"/>
      <c r="D25" s="208"/>
      <c r="E25" s="213"/>
    </row>
    <row r="26" spans="1:5">
      <c r="A26" s="178" t="s">
        <v>156</v>
      </c>
      <c r="B26" s="179" t="s">
        <v>204</v>
      </c>
      <c r="C26" s="167">
        <f>+C27+C30+C31+C32</f>
        <v>0</v>
      </c>
      <c r="D26" s="167">
        <f t="shared" ref="D26:E26" si="0">+D27+D30+D31+D32</f>
        <v>1021</v>
      </c>
      <c r="E26" s="167">
        <f t="shared" si="0"/>
        <v>1021</v>
      </c>
    </row>
    <row r="27" spans="1:5">
      <c r="A27" s="4" t="s">
        <v>205</v>
      </c>
      <c r="B27" s="180" t="s">
        <v>206</v>
      </c>
      <c r="C27" s="182">
        <f>+C28+C29</f>
        <v>0</v>
      </c>
      <c r="D27" s="210">
        <f>+D28+D29</f>
        <v>239</v>
      </c>
      <c r="E27" s="210">
        <f>+E28+E29</f>
        <v>239</v>
      </c>
    </row>
    <row r="28" spans="1:5" ht="22.5">
      <c r="A28" s="4" t="s">
        <v>207</v>
      </c>
      <c r="B28" s="180" t="s">
        <v>208</v>
      </c>
      <c r="C28" s="86"/>
      <c r="D28" s="208">
        <v>239</v>
      </c>
      <c r="E28" s="213">
        <v>239</v>
      </c>
    </row>
    <row r="29" spans="1:5" ht="22.5">
      <c r="A29" s="4" t="s">
        <v>209</v>
      </c>
      <c r="B29" s="180" t="s">
        <v>210</v>
      </c>
      <c r="C29" s="86"/>
      <c r="D29" s="208"/>
      <c r="E29" s="213"/>
    </row>
    <row r="30" spans="1:5">
      <c r="A30" s="4" t="s">
        <v>211</v>
      </c>
      <c r="B30" s="180" t="s">
        <v>212</v>
      </c>
      <c r="C30" s="86"/>
      <c r="D30" s="208">
        <v>782</v>
      </c>
      <c r="E30" s="213">
        <v>782</v>
      </c>
    </row>
    <row r="31" spans="1:5">
      <c r="A31" s="4" t="s">
        <v>213</v>
      </c>
      <c r="B31" s="180" t="s">
        <v>214</v>
      </c>
      <c r="C31" s="86"/>
      <c r="D31" s="208"/>
      <c r="E31" s="213"/>
    </row>
    <row r="32" spans="1:5">
      <c r="A32" s="4" t="s">
        <v>215</v>
      </c>
      <c r="B32" s="180" t="s">
        <v>216</v>
      </c>
      <c r="C32" s="86"/>
      <c r="D32" s="208"/>
      <c r="E32" s="213"/>
    </row>
    <row r="33" spans="1:5">
      <c r="A33" s="178" t="s">
        <v>67</v>
      </c>
      <c r="B33" s="179" t="s">
        <v>217</v>
      </c>
      <c r="C33" s="164">
        <f>SUM(C34:C43)</f>
        <v>0</v>
      </c>
      <c r="D33" s="164">
        <f t="shared" ref="D33:E33" si="1">SUM(D34:D43)</f>
        <v>3722</v>
      </c>
      <c r="E33" s="164">
        <f t="shared" si="1"/>
        <v>3722</v>
      </c>
    </row>
    <row r="34" spans="1:5">
      <c r="A34" s="4" t="s">
        <v>115</v>
      </c>
      <c r="B34" s="180" t="s">
        <v>218</v>
      </c>
      <c r="C34" s="86"/>
      <c r="D34" s="208"/>
      <c r="E34" s="213"/>
    </row>
    <row r="35" spans="1:5">
      <c r="A35" s="4" t="s">
        <v>116</v>
      </c>
      <c r="B35" s="180" t="s">
        <v>219</v>
      </c>
      <c r="C35" s="86"/>
      <c r="D35" s="208"/>
      <c r="E35" s="213"/>
    </row>
    <row r="36" spans="1:5">
      <c r="A36" s="4" t="s">
        <v>117</v>
      </c>
      <c r="B36" s="180" t="s">
        <v>220</v>
      </c>
      <c r="C36" s="86"/>
      <c r="D36" s="208"/>
      <c r="E36" s="213"/>
    </row>
    <row r="37" spans="1:5">
      <c r="A37" s="4" t="s">
        <v>158</v>
      </c>
      <c r="B37" s="180" t="s">
        <v>221</v>
      </c>
      <c r="C37" s="86"/>
      <c r="D37" s="208"/>
      <c r="E37" s="213"/>
    </row>
    <row r="38" spans="1:5">
      <c r="A38" s="4" t="s">
        <v>159</v>
      </c>
      <c r="B38" s="180" t="s">
        <v>222</v>
      </c>
      <c r="C38" s="86"/>
      <c r="D38" s="208"/>
      <c r="E38" s="213"/>
    </row>
    <row r="39" spans="1:5">
      <c r="A39" s="4" t="s">
        <v>160</v>
      </c>
      <c r="B39" s="180" t="s">
        <v>223</v>
      </c>
      <c r="C39" s="86"/>
      <c r="D39" s="208"/>
      <c r="E39" s="213"/>
    </row>
    <row r="40" spans="1:5">
      <c r="A40" s="4" t="s">
        <v>161</v>
      </c>
      <c r="B40" s="180" t="s">
        <v>224</v>
      </c>
      <c r="C40" s="86"/>
      <c r="D40" s="208"/>
      <c r="E40" s="213"/>
    </row>
    <row r="41" spans="1:5">
      <c r="A41" s="4" t="s">
        <v>162</v>
      </c>
      <c r="B41" s="180" t="s">
        <v>225</v>
      </c>
      <c r="C41" s="86"/>
      <c r="D41" s="208"/>
      <c r="E41" s="213"/>
    </row>
    <row r="42" spans="1:5">
      <c r="A42" s="4" t="s">
        <v>226</v>
      </c>
      <c r="B42" s="180" t="s">
        <v>227</v>
      </c>
      <c r="C42" s="87"/>
      <c r="D42" s="208">
        <v>3722</v>
      </c>
      <c r="E42" s="213">
        <v>3722</v>
      </c>
    </row>
    <row r="43" spans="1:5" ht="22.5">
      <c r="A43" s="4" t="s">
        <v>228</v>
      </c>
      <c r="B43" s="180" t="s">
        <v>229</v>
      </c>
      <c r="C43" s="87"/>
      <c r="D43" s="208"/>
      <c r="E43" s="213"/>
    </row>
    <row r="44" spans="1:5">
      <c r="A44" s="178" t="s">
        <v>68</v>
      </c>
      <c r="B44" s="179" t="s">
        <v>230</v>
      </c>
      <c r="C44" s="164">
        <f>SUM(C45:C49)</f>
        <v>0</v>
      </c>
      <c r="D44" s="164">
        <f t="shared" ref="D44:E44" si="2">SUM(D45:D49)</f>
        <v>278</v>
      </c>
      <c r="E44" s="164">
        <f t="shared" si="2"/>
        <v>278</v>
      </c>
    </row>
    <row r="45" spans="1:5">
      <c r="A45" s="4" t="s">
        <v>118</v>
      </c>
      <c r="B45" s="180" t="s">
        <v>231</v>
      </c>
      <c r="C45" s="87"/>
      <c r="D45" s="208"/>
      <c r="E45" s="213"/>
    </row>
    <row r="46" spans="1:5">
      <c r="A46" s="4" t="s">
        <v>119</v>
      </c>
      <c r="B46" s="180" t="s">
        <v>232</v>
      </c>
      <c r="C46" s="87"/>
      <c r="D46" s="208">
        <v>200</v>
      </c>
      <c r="E46" s="213">
        <v>200</v>
      </c>
    </row>
    <row r="47" spans="1:5">
      <c r="A47" s="4" t="s">
        <v>233</v>
      </c>
      <c r="B47" s="180" t="s">
        <v>234</v>
      </c>
      <c r="C47" s="87"/>
      <c r="D47" s="208">
        <v>78</v>
      </c>
      <c r="E47" s="213">
        <v>78</v>
      </c>
    </row>
    <row r="48" spans="1:5">
      <c r="A48" s="4" t="s">
        <v>235</v>
      </c>
      <c r="B48" s="180" t="s">
        <v>236</v>
      </c>
      <c r="C48" s="87"/>
      <c r="D48" s="208"/>
      <c r="E48" s="213"/>
    </row>
    <row r="49" spans="1:5">
      <c r="A49" s="4" t="s">
        <v>237</v>
      </c>
      <c r="B49" s="180" t="s">
        <v>238</v>
      </c>
      <c r="C49" s="87"/>
      <c r="D49" s="208"/>
      <c r="E49" s="213"/>
    </row>
    <row r="50" spans="1:5">
      <c r="A50" s="178" t="s">
        <v>163</v>
      </c>
      <c r="B50" s="179" t="s">
        <v>239</v>
      </c>
      <c r="C50" s="164">
        <f>SUM(C51:C53)</f>
        <v>0</v>
      </c>
      <c r="D50" s="208"/>
      <c r="E50" s="213"/>
    </row>
    <row r="51" spans="1:5" ht="22.5">
      <c r="A51" s="4" t="s">
        <v>120</v>
      </c>
      <c r="B51" s="180" t="s">
        <v>240</v>
      </c>
      <c r="C51" s="86"/>
      <c r="D51" s="208"/>
      <c r="E51" s="213"/>
    </row>
    <row r="52" spans="1:5" ht="22.5">
      <c r="A52" s="4" t="s">
        <v>121</v>
      </c>
      <c r="B52" s="180" t="s">
        <v>241</v>
      </c>
      <c r="C52" s="86"/>
      <c r="D52" s="208"/>
      <c r="E52" s="213"/>
    </row>
    <row r="53" spans="1:5">
      <c r="A53" s="4" t="s">
        <v>242</v>
      </c>
      <c r="B53" s="180" t="s">
        <v>243</v>
      </c>
      <c r="C53" s="86"/>
      <c r="D53" s="208"/>
      <c r="E53" s="213"/>
    </row>
    <row r="54" spans="1:5">
      <c r="A54" s="4" t="s">
        <v>244</v>
      </c>
      <c r="B54" s="180" t="s">
        <v>245</v>
      </c>
      <c r="C54" s="86"/>
      <c r="D54" s="208"/>
      <c r="E54" s="213"/>
    </row>
    <row r="55" spans="1:5">
      <c r="A55" s="178" t="s">
        <v>70</v>
      </c>
      <c r="B55" s="181" t="s">
        <v>246</v>
      </c>
      <c r="C55" s="164">
        <f>SUM(C56:C58)</f>
        <v>0</v>
      </c>
      <c r="D55" s="208"/>
      <c r="E55" s="213"/>
    </row>
    <row r="56" spans="1:5">
      <c r="A56" s="4" t="s">
        <v>164</v>
      </c>
      <c r="B56" s="180" t="s">
        <v>247</v>
      </c>
      <c r="C56" s="87"/>
      <c r="D56" s="208"/>
      <c r="E56" s="213"/>
    </row>
    <row r="57" spans="1:5" ht="22.5">
      <c r="A57" s="4" t="s">
        <v>165</v>
      </c>
      <c r="B57" s="180" t="s">
        <v>248</v>
      </c>
      <c r="C57" s="87"/>
      <c r="D57" s="208"/>
      <c r="E57" s="213"/>
    </row>
    <row r="58" spans="1:5">
      <c r="A58" s="4" t="s">
        <v>5</v>
      </c>
      <c r="B58" s="180" t="s">
        <v>249</v>
      </c>
      <c r="C58" s="87"/>
      <c r="D58" s="208"/>
      <c r="E58" s="213"/>
    </row>
    <row r="59" spans="1:5">
      <c r="A59" s="4" t="s">
        <v>250</v>
      </c>
      <c r="B59" s="180" t="s">
        <v>251</v>
      </c>
      <c r="C59" s="87"/>
      <c r="D59" s="208"/>
      <c r="E59" s="213"/>
    </row>
    <row r="60" spans="1:5">
      <c r="A60" s="178" t="s">
        <v>71</v>
      </c>
      <c r="B60" s="179" t="s">
        <v>252</v>
      </c>
      <c r="C60" s="167">
        <f>+C5+C12+C19+C26+C33+C44+C50+C55</f>
        <v>505</v>
      </c>
      <c r="D60" s="211">
        <f>+D5+D12+D19+D26+D33+D44+D50+D55</f>
        <v>5376</v>
      </c>
      <c r="E60" s="211">
        <f>+E5+E12+E19+E26+E33+E44+E50+E55</f>
        <v>5376</v>
      </c>
    </row>
    <row r="61" spans="1:5">
      <c r="A61" s="183" t="s">
        <v>253</v>
      </c>
      <c r="B61" s="181" t="s">
        <v>254</v>
      </c>
      <c r="C61" s="164">
        <f>SUM(C62:C64)</f>
        <v>0</v>
      </c>
      <c r="D61" s="208"/>
      <c r="E61" s="213"/>
    </row>
    <row r="62" spans="1:5" ht="22.5">
      <c r="A62" s="4" t="s">
        <v>255</v>
      </c>
      <c r="B62" s="180" t="s">
        <v>256</v>
      </c>
      <c r="C62" s="87"/>
      <c r="D62" s="208"/>
      <c r="E62" s="213"/>
    </row>
    <row r="63" spans="1:5" ht="22.5">
      <c r="A63" s="4" t="s">
        <v>257</v>
      </c>
      <c r="B63" s="180" t="s">
        <v>258</v>
      </c>
      <c r="C63" s="87"/>
      <c r="D63" s="208"/>
      <c r="E63" s="213"/>
    </row>
    <row r="64" spans="1:5" ht="22.5">
      <c r="A64" s="4" t="s">
        <v>259</v>
      </c>
      <c r="B64" s="184" t="s">
        <v>260</v>
      </c>
      <c r="C64" s="87"/>
      <c r="D64" s="208"/>
      <c r="E64" s="213"/>
    </row>
    <row r="65" spans="1:5">
      <c r="A65" s="183" t="s">
        <v>261</v>
      </c>
      <c r="B65" s="181" t="s">
        <v>262</v>
      </c>
      <c r="C65" s="164">
        <f>SUM(C66:C69)</f>
        <v>0</v>
      </c>
      <c r="D65" s="208"/>
      <c r="E65" s="213"/>
    </row>
    <row r="66" spans="1:5" ht="22.5">
      <c r="A66" s="4" t="s">
        <v>143</v>
      </c>
      <c r="B66" s="180" t="s">
        <v>263</v>
      </c>
      <c r="C66" s="87"/>
      <c r="D66" s="208"/>
      <c r="E66" s="213"/>
    </row>
    <row r="67" spans="1:5" ht="22.5">
      <c r="A67" s="4" t="s">
        <v>144</v>
      </c>
      <c r="B67" s="180" t="s">
        <v>264</v>
      </c>
      <c r="C67" s="87"/>
      <c r="D67" s="208"/>
      <c r="E67" s="213"/>
    </row>
    <row r="68" spans="1:5" ht="22.5">
      <c r="A68" s="4" t="s">
        <v>265</v>
      </c>
      <c r="B68" s="180" t="s">
        <v>266</v>
      </c>
      <c r="C68" s="87"/>
      <c r="D68" s="208"/>
      <c r="E68" s="213"/>
    </row>
    <row r="69" spans="1:5" ht="22.5">
      <c r="A69" s="4" t="s">
        <v>267</v>
      </c>
      <c r="B69" s="180" t="s">
        <v>268</v>
      </c>
      <c r="C69" s="87"/>
      <c r="D69" s="208"/>
      <c r="E69" s="213"/>
    </row>
    <row r="70" spans="1:5">
      <c r="A70" s="183" t="s">
        <v>269</v>
      </c>
      <c r="B70" s="181" t="s">
        <v>270</v>
      </c>
      <c r="C70" s="164">
        <f>SUM(C71:C72)</f>
        <v>0</v>
      </c>
      <c r="D70" s="164">
        <f t="shared" ref="D70:E70" si="3">SUM(D71:D72)</f>
        <v>3089</v>
      </c>
      <c r="E70" s="164">
        <f t="shared" si="3"/>
        <v>3089</v>
      </c>
    </row>
    <row r="71" spans="1:5" ht="22.5">
      <c r="A71" s="4" t="s">
        <v>271</v>
      </c>
      <c r="B71" s="180" t="s">
        <v>272</v>
      </c>
      <c r="C71" s="87"/>
      <c r="D71" s="208">
        <v>3089</v>
      </c>
      <c r="E71" s="213">
        <v>3089</v>
      </c>
    </row>
    <row r="72" spans="1:5" ht="22.5">
      <c r="A72" s="4" t="s">
        <v>273</v>
      </c>
      <c r="B72" s="180" t="s">
        <v>274</v>
      </c>
      <c r="C72" s="87"/>
      <c r="D72" s="208"/>
      <c r="E72" s="213"/>
    </row>
    <row r="73" spans="1:5">
      <c r="A73" s="183" t="s">
        <v>275</v>
      </c>
      <c r="B73" s="181" t="s">
        <v>276</v>
      </c>
      <c r="C73" s="164">
        <f>SUM(C74:C76)</f>
        <v>0</v>
      </c>
      <c r="D73" s="208"/>
      <c r="E73" s="213"/>
    </row>
    <row r="74" spans="1:5" ht="22.5">
      <c r="A74" s="4" t="s">
        <v>277</v>
      </c>
      <c r="B74" s="180" t="s">
        <v>278</v>
      </c>
      <c r="C74" s="87"/>
      <c r="D74" s="208"/>
      <c r="E74" s="213"/>
    </row>
    <row r="75" spans="1:5" ht="22.5">
      <c r="A75" s="4" t="s">
        <v>279</v>
      </c>
      <c r="B75" s="180" t="s">
        <v>280</v>
      </c>
      <c r="C75" s="87"/>
      <c r="D75" s="208"/>
      <c r="E75" s="213"/>
    </row>
    <row r="76" spans="1:5" ht="22.5">
      <c r="A76" s="4" t="s">
        <v>281</v>
      </c>
      <c r="B76" s="180" t="s">
        <v>282</v>
      </c>
      <c r="C76" s="87"/>
      <c r="D76" s="208"/>
      <c r="E76" s="213"/>
    </row>
    <row r="77" spans="1:5">
      <c r="A77" s="183" t="s">
        <v>283</v>
      </c>
      <c r="B77" s="181" t="s">
        <v>284</v>
      </c>
      <c r="C77" s="164">
        <f>SUM(C78:C81)</f>
        <v>0</v>
      </c>
      <c r="D77" s="208"/>
      <c r="E77" s="213"/>
    </row>
    <row r="78" spans="1:5" ht="22.5">
      <c r="A78" s="185" t="s">
        <v>285</v>
      </c>
      <c r="B78" s="180" t="s">
        <v>286</v>
      </c>
      <c r="C78" s="87"/>
      <c r="D78" s="208"/>
      <c r="E78" s="213"/>
    </row>
    <row r="79" spans="1:5" ht="22.5">
      <c r="A79" s="185" t="s">
        <v>287</v>
      </c>
      <c r="B79" s="180" t="s">
        <v>288</v>
      </c>
      <c r="C79" s="87"/>
      <c r="D79" s="208"/>
      <c r="E79" s="213"/>
    </row>
    <row r="80" spans="1:5" ht="22.5">
      <c r="A80" s="185" t="s">
        <v>289</v>
      </c>
      <c r="B80" s="180" t="s">
        <v>290</v>
      </c>
      <c r="C80" s="87"/>
      <c r="D80" s="208"/>
      <c r="E80" s="213"/>
    </row>
    <row r="81" spans="1:5" ht="22.5">
      <c r="A81" s="185" t="s">
        <v>291</v>
      </c>
      <c r="B81" s="180" t="s">
        <v>292</v>
      </c>
      <c r="C81" s="87"/>
      <c r="D81" s="208"/>
      <c r="E81" s="213"/>
    </row>
    <row r="82" spans="1:5">
      <c r="A82" s="183" t="s">
        <v>293</v>
      </c>
      <c r="B82" s="181" t="s">
        <v>294</v>
      </c>
      <c r="C82" s="186"/>
      <c r="D82" s="208"/>
      <c r="E82" s="213"/>
    </row>
    <row r="83" spans="1:5" ht="13.5" thickBot="1">
      <c r="A83" s="188" t="s">
        <v>295</v>
      </c>
      <c r="B83" s="189" t="s">
        <v>296</v>
      </c>
      <c r="C83" s="190">
        <f>+C61+C65+C70+C73+C77+C82</f>
        <v>0</v>
      </c>
      <c r="D83" s="190">
        <f t="shared" ref="D83:E83" si="4">+D61+D65+D70+D73+D77+D82</f>
        <v>3089</v>
      </c>
      <c r="E83" s="190">
        <f t="shared" si="4"/>
        <v>3089</v>
      </c>
    </row>
    <row r="84" spans="1:5" ht="22.5" thickBot="1">
      <c r="A84" s="154" t="s">
        <v>297</v>
      </c>
      <c r="B84" s="155" t="s">
        <v>298</v>
      </c>
      <c r="C84" s="38">
        <f>+C60+C83</f>
        <v>505</v>
      </c>
      <c r="D84" s="173">
        <f>+D60+D83</f>
        <v>8465</v>
      </c>
      <c r="E84" s="173">
        <f>+E60+E83</f>
        <v>8465</v>
      </c>
    </row>
    <row r="85" spans="1:5" ht="15.75">
      <c r="A85" s="1"/>
      <c r="B85" s="2"/>
      <c r="C85" s="39"/>
      <c r="D85" s="203"/>
    </row>
    <row r="86" spans="1:5" ht="15.75">
      <c r="A86" s="373" t="s">
        <v>92</v>
      </c>
      <c r="B86" s="373"/>
      <c r="C86" s="373"/>
      <c r="D86" s="203"/>
    </row>
    <row r="87" spans="1:5" ht="14.25" thickBot="1">
      <c r="A87" s="375" t="s">
        <v>146</v>
      </c>
      <c r="B87" s="375"/>
      <c r="C87" s="156" t="s">
        <v>4</v>
      </c>
      <c r="D87" s="204"/>
    </row>
    <row r="88" spans="1:5" ht="36">
      <c r="A88" s="136" t="s">
        <v>110</v>
      </c>
      <c r="B88" s="137" t="s">
        <v>299</v>
      </c>
      <c r="C88" s="137" t="s">
        <v>435</v>
      </c>
      <c r="D88" s="207" t="s">
        <v>436</v>
      </c>
      <c r="E88" s="212" t="s">
        <v>443</v>
      </c>
    </row>
    <row r="89" spans="1:5">
      <c r="A89" s="177">
        <v>1</v>
      </c>
      <c r="B89" s="161">
        <v>2</v>
      </c>
      <c r="C89" s="161">
        <v>3</v>
      </c>
      <c r="D89" s="208"/>
      <c r="E89" s="213"/>
    </row>
    <row r="90" spans="1:5">
      <c r="A90" s="178" t="s">
        <v>63</v>
      </c>
      <c r="B90" s="163" t="s">
        <v>300</v>
      </c>
      <c r="C90" s="164">
        <f>SUM(C91:C95)</f>
        <v>505</v>
      </c>
      <c r="D90" s="209">
        <f>SUM(D91:D95)</f>
        <v>465</v>
      </c>
      <c r="E90" s="209">
        <f>SUM(E91:E95)</f>
        <v>465</v>
      </c>
    </row>
    <row r="91" spans="1:5">
      <c r="A91" s="4" t="s">
        <v>122</v>
      </c>
      <c r="B91" s="3" t="s">
        <v>93</v>
      </c>
      <c r="C91" s="86"/>
      <c r="D91" s="208"/>
      <c r="E91" s="213"/>
    </row>
    <row r="92" spans="1:5">
      <c r="A92" s="4" t="s">
        <v>123</v>
      </c>
      <c r="B92" s="3" t="s">
        <v>166</v>
      </c>
      <c r="C92" s="86"/>
      <c r="D92" s="208"/>
      <c r="E92" s="213"/>
    </row>
    <row r="93" spans="1:5">
      <c r="A93" s="4" t="s">
        <v>124</v>
      </c>
      <c r="B93" s="3" t="s">
        <v>142</v>
      </c>
      <c r="C93" s="86"/>
      <c r="D93" s="208">
        <v>18</v>
      </c>
      <c r="E93" s="213">
        <v>18</v>
      </c>
    </row>
    <row r="94" spans="1:5">
      <c r="A94" s="4" t="s">
        <v>125</v>
      </c>
      <c r="B94" s="3" t="s">
        <v>167</v>
      </c>
      <c r="C94" s="86">
        <v>425</v>
      </c>
      <c r="D94" s="208">
        <v>337</v>
      </c>
      <c r="E94" s="213">
        <v>337</v>
      </c>
    </row>
    <row r="95" spans="1:5">
      <c r="A95" s="4" t="s">
        <v>133</v>
      </c>
      <c r="B95" s="3" t="s">
        <v>168</v>
      </c>
      <c r="C95" s="86">
        <f>SUM(C96,C105)</f>
        <v>80</v>
      </c>
      <c r="D95" s="86">
        <f t="shared" ref="D95:E95" si="5">SUM(D96,D105)</f>
        <v>110</v>
      </c>
      <c r="E95" s="86">
        <f t="shared" si="5"/>
        <v>110</v>
      </c>
    </row>
    <row r="96" spans="1:5">
      <c r="A96" s="4" t="s">
        <v>126</v>
      </c>
      <c r="B96" s="3" t="s">
        <v>301</v>
      </c>
      <c r="C96" s="86"/>
      <c r="D96" s="208"/>
      <c r="E96" s="213"/>
    </row>
    <row r="97" spans="1:5">
      <c r="A97" s="4" t="s">
        <v>127</v>
      </c>
      <c r="B97" s="29" t="s">
        <v>302</v>
      </c>
      <c r="C97" s="86"/>
      <c r="D97" s="208"/>
      <c r="E97" s="213"/>
    </row>
    <row r="98" spans="1:5" ht="22.5">
      <c r="A98" s="4" t="s">
        <v>134</v>
      </c>
      <c r="B98" s="30" t="s">
        <v>303</v>
      </c>
      <c r="C98" s="86"/>
      <c r="D98" s="208"/>
      <c r="E98" s="213"/>
    </row>
    <row r="99" spans="1:5" ht="22.5">
      <c r="A99" s="4" t="s">
        <v>135</v>
      </c>
      <c r="B99" s="30" t="s">
        <v>304</v>
      </c>
      <c r="C99" s="86"/>
      <c r="D99" s="208"/>
      <c r="E99" s="213"/>
    </row>
    <row r="100" spans="1:5" ht="22.5">
      <c r="A100" s="4" t="s">
        <v>136</v>
      </c>
      <c r="B100" s="29" t="s">
        <v>305</v>
      </c>
      <c r="C100" s="86"/>
      <c r="D100" s="208"/>
      <c r="E100" s="213"/>
    </row>
    <row r="101" spans="1:5" ht="22.5">
      <c r="A101" s="4" t="s">
        <v>137</v>
      </c>
      <c r="B101" s="29" t="s">
        <v>306</v>
      </c>
      <c r="C101" s="86"/>
      <c r="D101" s="208"/>
      <c r="E101" s="213"/>
    </row>
    <row r="102" spans="1:5" ht="22.5">
      <c r="A102" s="4" t="s">
        <v>139</v>
      </c>
      <c r="B102" s="30" t="s">
        <v>307</v>
      </c>
      <c r="C102" s="86"/>
      <c r="D102" s="208"/>
      <c r="E102" s="213"/>
    </row>
    <row r="103" spans="1:5" ht="22.5">
      <c r="A103" s="4" t="s">
        <v>169</v>
      </c>
      <c r="B103" s="30" t="s">
        <v>308</v>
      </c>
      <c r="C103" s="86"/>
      <c r="D103" s="208"/>
      <c r="E103" s="213"/>
    </row>
    <row r="104" spans="1:5" ht="22.5">
      <c r="A104" s="4" t="s">
        <v>309</v>
      </c>
      <c r="B104" s="30" t="s">
        <v>310</v>
      </c>
      <c r="C104" s="86"/>
      <c r="D104" s="208"/>
      <c r="E104" s="213"/>
    </row>
    <row r="105" spans="1:5" ht="22.5">
      <c r="A105" s="4" t="s">
        <v>311</v>
      </c>
      <c r="B105" s="30" t="s">
        <v>312</v>
      </c>
      <c r="C105" s="86">
        <v>80</v>
      </c>
      <c r="D105" s="208">
        <v>110</v>
      </c>
      <c r="E105" s="213">
        <v>110</v>
      </c>
    </row>
    <row r="106" spans="1:5">
      <c r="A106" s="178" t="s">
        <v>64</v>
      </c>
      <c r="B106" s="163" t="s">
        <v>313</v>
      </c>
      <c r="C106" s="164">
        <f>+C107+C109+C111</f>
        <v>0</v>
      </c>
      <c r="D106" s="208"/>
      <c r="E106" s="213"/>
    </row>
    <row r="107" spans="1:5">
      <c r="A107" s="4" t="s">
        <v>128</v>
      </c>
      <c r="B107" s="3" t="s">
        <v>3</v>
      </c>
      <c r="C107" s="86"/>
      <c r="D107" s="208"/>
      <c r="E107" s="213"/>
    </row>
    <row r="108" spans="1:5">
      <c r="A108" s="4" t="s">
        <v>129</v>
      </c>
      <c r="B108" s="3" t="s">
        <v>314</v>
      </c>
      <c r="C108" s="86"/>
      <c r="D108" s="208"/>
      <c r="E108" s="213"/>
    </row>
    <row r="109" spans="1:5">
      <c r="A109" s="4" t="s">
        <v>130</v>
      </c>
      <c r="B109" s="3" t="s">
        <v>170</v>
      </c>
      <c r="C109" s="86"/>
      <c r="D109" s="208"/>
      <c r="E109" s="213"/>
    </row>
    <row r="110" spans="1:5">
      <c r="A110" s="4" t="s">
        <v>131</v>
      </c>
      <c r="B110" s="3" t="s">
        <v>315</v>
      </c>
      <c r="C110" s="86"/>
      <c r="D110" s="208"/>
      <c r="E110" s="213"/>
    </row>
    <row r="111" spans="1:5">
      <c r="A111" s="4" t="s">
        <v>132</v>
      </c>
      <c r="B111" s="35" t="s">
        <v>6</v>
      </c>
      <c r="C111" s="86"/>
      <c r="D111" s="208"/>
      <c r="E111" s="213"/>
    </row>
    <row r="112" spans="1:5">
      <c r="A112" s="4" t="s">
        <v>138</v>
      </c>
      <c r="B112" s="35" t="s">
        <v>316</v>
      </c>
      <c r="C112" s="86"/>
      <c r="D112" s="208"/>
      <c r="E112" s="213"/>
    </row>
    <row r="113" spans="1:5" ht="22.5">
      <c r="A113" s="4" t="s">
        <v>140</v>
      </c>
      <c r="B113" s="30" t="s">
        <v>317</v>
      </c>
      <c r="C113" s="86"/>
      <c r="D113" s="208"/>
      <c r="E113" s="213"/>
    </row>
    <row r="114" spans="1:5" ht="22.5">
      <c r="A114" s="4" t="s">
        <v>171</v>
      </c>
      <c r="B114" s="30" t="s">
        <v>304</v>
      </c>
      <c r="C114" s="86"/>
      <c r="D114" s="208"/>
      <c r="E114" s="213"/>
    </row>
    <row r="115" spans="1:5">
      <c r="A115" s="4" t="s">
        <v>172</v>
      </c>
      <c r="B115" s="30" t="s">
        <v>318</v>
      </c>
      <c r="C115" s="86"/>
      <c r="D115" s="208"/>
      <c r="E115" s="213"/>
    </row>
    <row r="116" spans="1:5" ht="22.5">
      <c r="A116" s="4" t="s">
        <v>173</v>
      </c>
      <c r="B116" s="30" t="s">
        <v>319</v>
      </c>
      <c r="C116" s="86"/>
      <c r="D116" s="208"/>
      <c r="E116" s="213"/>
    </row>
    <row r="117" spans="1:5" ht="22.5">
      <c r="A117" s="4" t="s">
        <v>320</v>
      </c>
      <c r="B117" s="30" t="s">
        <v>307</v>
      </c>
      <c r="C117" s="86"/>
      <c r="D117" s="208"/>
      <c r="E117" s="213"/>
    </row>
    <row r="118" spans="1:5" ht="22.5">
      <c r="A118" s="4" t="s">
        <v>321</v>
      </c>
      <c r="B118" s="30" t="s">
        <v>322</v>
      </c>
      <c r="C118" s="86"/>
      <c r="D118" s="208"/>
      <c r="E118" s="213"/>
    </row>
    <row r="119" spans="1:5" ht="22.5">
      <c r="A119" s="4" t="s">
        <v>323</v>
      </c>
      <c r="B119" s="30" t="s">
        <v>324</v>
      </c>
      <c r="C119" s="86"/>
      <c r="D119" s="208"/>
      <c r="E119" s="213"/>
    </row>
    <row r="120" spans="1:5">
      <c r="A120" s="178" t="s">
        <v>65</v>
      </c>
      <c r="B120" s="166" t="s">
        <v>325</v>
      </c>
      <c r="C120" s="164">
        <f>+C121+C122</f>
        <v>0</v>
      </c>
      <c r="D120" s="209">
        <f>+D121+D122</f>
        <v>0</v>
      </c>
      <c r="E120" s="213"/>
    </row>
    <row r="121" spans="1:5">
      <c r="A121" s="4" t="s">
        <v>111</v>
      </c>
      <c r="B121" s="3" t="s">
        <v>100</v>
      </c>
      <c r="C121" s="86"/>
      <c r="D121" s="208"/>
      <c r="E121" s="213"/>
    </row>
    <row r="122" spans="1:5">
      <c r="A122" s="4" t="s">
        <v>112</v>
      </c>
      <c r="B122" s="3" t="s">
        <v>101</v>
      </c>
      <c r="C122" s="86"/>
      <c r="D122" s="208"/>
      <c r="E122" s="213"/>
    </row>
    <row r="123" spans="1:5">
      <c r="A123" s="178" t="s">
        <v>66</v>
      </c>
      <c r="B123" s="166" t="s">
        <v>326</v>
      </c>
      <c r="C123" s="164">
        <f>+C90+C106+C120</f>
        <v>505</v>
      </c>
      <c r="D123" s="209">
        <f>+D90+D106+D120</f>
        <v>465</v>
      </c>
      <c r="E123" s="209">
        <f>+E90+E106+E120</f>
        <v>465</v>
      </c>
    </row>
    <row r="124" spans="1:5" ht="21">
      <c r="A124" s="178" t="s">
        <v>67</v>
      </c>
      <c r="B124" s="166" t="s">
        <v>327</v>
      </c>
      <c r="C124" s="164">
        <f>+C125+C126+C127</f>
        <v>0</v>
      </c>
      <c r="D124" s="208"/>
      <c r="E124" s="213"/>
    </row>
    <row r="125" spans="1:5">
      <c r="A125" s="4" t="s">
        <v>115</v>
      </c>
      <c r="B125" s="3" t="s">
        <v>328</v>
      </c>
      <c r="C125" s="86"/>
      <c r="D125" s="208"/>
      <c r="E125" s="213"/>
    </row>
    <row r="126" spans="1:5">
      <c r="A126" s="4" t="s">
        <v>116</v>
      </c>
      <c r="B126" s="3" t="s">
        <v>329</v>
      </c>
      <c r="C126" s="86"/>
      <c r="D126" s="208"/>
      <c r="E126" s="213"/>
    </row>
    <row r="127" spans="1:5">
      <c r="A127" s="4" t="s">
        <v>117</v>
      </c>
      <c r="B127" s="3" t="s">
        <v>330</v>
      </c>
      <c r="C127" s="86"/>
      <c r="D127" s="208"/>
      <c r="E127" s="213"/>
    </row>
    <row r="128" spans="1:5">
      <c r="A128" s="178" t="s">
        <v>68</v>
      </c>
      <c r="B128" s="166" t="s">
        <v>331</v>
      </c>
      <c r="C128" s="164">
        <f>+C129+C130+C131+C132</f>
        <v>0</v>
      </c>
      <c r="D128" s="164">
        <f t="shared" ref="D128:E128" si="6">+D129+D130+D131+D132</f>
        <v>8000</v>
      </c>
      <c r="E128" s="164">
        <f t="shared" si="6"/>
        <v>8000</v>
      </c>
    </row>
    <row r="129" spans="1:5">
      <c r="A129" s="4" t="s">
        <v>118</v>
      </c>
      <c r="B129" s="3" t="s">
        <v>332</v>
      </c>
      <c r="C129" s="86"/>
      <c r="D129" s="208">
        <v>8000</v>
      </c>
      <c r="E129" s="213">
        <v>8000</v>
      </c>
    </row>
    <row r="130" spans="1:5">
      <c r="A130" s="4" t="s">
        <v>119</v>
      </c>
      <c r="B130" s="3" t="s">
        <v>333</v>
      </c>
      <c r="C130" s="86"/>
      <c r="D130" s="208"/>
      <c r="E130" s="213"/>
    </row>
    <row r="131" spans="1:5">
      <c r="A131" s="4" t="s">
        <v>233</v>
      </c>
      <c r="B131" s="3" t="s">
        <v>334</v>
      </c>
      <c r="C131" s="86"/>
      <c r="D131" s="208"/>
      <c r="E131" s="213"/>
    </row>
    <row r="132" spans="1:5">
      <c r="A132" s="4" t="s">
        <v>235</v>
      </c>
      <c r="B132" s="3" t="s">
        <v>335</v>
      </c>
      <c r="C132" s="86"/>
      <c r="D132" s="208"/>
      <c r="E132" s="213"/>
    </row>
    <row r="133" spans="1:5">
      <c r="A133" s="178" t="s">
        <v>69</v>
      </c>
      <c r="B133" s="166" t="s">
        <v>336</v>
      </c>
      <c r="C133" s="167">
        <f>+C134+C135+C136+C137</f>
        <v>0</v>
      </c>
      <c r="D133" s="208"/>
      <c r="E133" s="213"/>
    </row>
    <row r="134" spans="1:5">
      <c r="A134" s="4" t="s">
        <v>120</v>
      </c>
      <c r="B134" s="3" t="s">
        <v>337</v>
      </c>
      <c r="C134" s="86"/>
      <c r="D134" s="208"/>
      <c r="E134" s="213"/>
    </row>
    <row r="135" spans="1:5">
      <c r="A135" s="4" t="s">
        <v>121</v>
      </c>
      <c r="B135" s="3" t="s">
        <v>338</v>
      </c>
      <c r="C135" s="86"/>
      <c r="D135" s="208"/>
      <c r="E135" s="213"/>
    </row>
    <row r="136" spans="1:5">
      <c r="A136" s="4" t="s">
        <v>242</v>
      </c>
      <c r="B136" s="3" t="s">
        <v>339</v>
      </c>
      <c r="C136" s="86"/>
      <c r="D136" s="208"/>
      <c r="E136" s="213"/>
    </row>
    <row r="137" spans="1:5">
      <c r="A137" s="4" t="s">
        <v>244</v>
      </c>
      <c r="B137" s="3" t="s">
        <v>340</v>
      </c>
      <c r="C137" s="86"/>
      <c r="D137" s="208"/>
      <c r="E137" s="213"/>
    </row>
    <row r="138" spans="1:5">
      <c r="A138" s="178" t="s">
        <v>70</v>
      </c>
      <c r="B138" s="166" t="s">
        <v>341</v>
      </c>
      <c r="C138" s="168">
        <f>+C139+C140+C141+C142</f>
        <v>0</v>
      </c>
      <c r="D138" s="208"/>
      <c r="E138" s="213"/>
    </row>
    <row r="139" spans="1:5">
      <c r="A139" s="4" t="s">
        <v>164</v>
      </c>
      <c r="B139" s="3" t="s">
        <v>342</v>
      </c>
      <c r="C139" s="86"/>
      <c r="D139" s="208"/>
      <c r="E139" s="213"/>
    </row>
    <row r="140" spans="1:5">
      <c r="A140" s="4" t="s">
        <v>165</v>
      </c>
      <c r="B140" s="3" t="s">
        <v>343</v>
      </c>
      <c r="C140" s="86"/>
      <c r="D140" s="208"/>
      <c r="E140" s="213"/>
    </row>
    <row r="141" spans="1:5">
      <c r="A141" s="4" t="s">
        <v>5</v>
      </c>
      <c r="B141" s="3" t="s">
        <v>344</v>
      </c>
      <c r="C141" s="86"/>
      <c r="D141" s="208"/>
      <c r="E141" s="213"/>
    </row>
    <row r="142" spans="1:5">
      <c r="A142" s="4" t="s">
        <v>250</v>
      </c>
      <c r="B142" s="3" t="s">
        <v>345</v>
      </c>
      <c r="C142" s="86"/>
      <c r="D142" s="208"/>
      <c r="E142" s="213"/>
    </row>
    <row r="143" spans="1:5">
      <c r="A143" s="178" t="s">
        <v>71</v>
      </c>
      <c r="B143" s="166" t="s">
        <v>346</v>
      </c>
      <c r="C143" s="169">
        <f>+C124+C128+C133+C138</f>
        <v>0</v>
      </c>
      <c r="D143" s="169">
        <f t="shared" ref="D143:E143" si="7">+D124+D128+D133+D138</f>
        <v>8000</v>
      </c>
      <c r="E143" s="169">
        <f t="shared" si="7"/>
        <v>8000</v>
      </c>
    </row>
    <row r="144" spans="1:5" ht="13.5" thickBot="1">
      <c r="A144" s="205" t="s">
        <v>72</v>
      </c>
      <c r="B144" s="206" t="s">
        <v>347</v>
      </c>
      <c r="C144" s="193">
        <f>+C123+C143</f>
        <v>505</v>
      </c>
      <c r="D144" s="216">
        <f>+D123+D143</f>
        <v>8465</v>
      </c>
      <c r="E144" s="216">
        <f>+E123+E143</f>
        <v>8465</v>
      </c>
    </row>
    <row r="145" spans="1:5" ht="15.75">
      <c r="A145" s="82"/>
      <c r="B145" s="82"/>
      <c r="C145" s="83"/>
      <c r="D145" s="203"/>
    </row>
    <row r="146" spans="1:5" ht="15.75">
      <c r="A146" s="376" t="s">
        <v>348</v>
      </c>
      <c r="B146" s="376"/>
      <c r="C146" s="376"/>
      <c r="D146" s="203"/>
    </row>
    <row r="147" spans="1:5" ht="14.25" thickBot="1">
      <c r="A147" s="372" t="s">
        <v>147</v>
      </c>
      <c r="B147" s="372"/>
      <c r="C147" s="40" t="s">
        <v>4</v>
      </c>
      <c r="D147" s="203"/>
    </row>
    <row r="148" spans="1:5" ht="21.75" thickBot="1">
      <c r="A148" s="5">
        <v>1</v>
      </c>
      <c r="B148" s="8" t="s">
        <v>349</v>
      </c>
      <c r="C148" s="37">
        <f>+C60-C123</f>
        <v>0</v>
      </c>
      <c r="D148" s="37">
        <f>+D60-D123</f>
        <v>4911</v>
      </c>
      <c r="E148" s="37">
        <f>+E60-E123</f>
        <v>4911</v>
      </c>
    </row>
    <row r="149" spans="1:5" ht="21.75" thickBot="1">
      <c r="A149" s="5" t="s">
        <v>64</v>
      </c>
      <c r="B149" s="8" t="s">
        <v>350</v>
      </c>
      <c r="C149" s="37">
        <f>+C83-C143</f>
        <v>0</v>
      </c>
      <c r="D149" s="37">
        <f>+D83-D143</f>
        <v>-4911</v>
      </c>
      <c r="E149" s="37">
        <f>+E83-E143</f>
        <v>-4911</v>
      </c>
    </row>
    <row r="150" spans="1:5" ht="15.75">
      <c r="A150" s="82"/>
      <c r="B150" s="82"/>
      <c r="C150" s="83"/>
      <c r="D150" s="203"/>
    </row>
  </sheetData>
  <mergeCells count="6">
    <mergeCell ref="A147:B147"/>
    <mergeCell ref="A1:C1"/>
    <mergeCell ref="A2:B2"/>
    <mergeCell ref="A86:C86"/>
    <mergeCell ref="A87:B87"/>
    <mergeCell ref="A146:C146"/>
  </mergeCells>
  <pageMargins left="0.25" right="0.25" top="0.75" bottom="0.75" header="0.3" footer="0.3"/>
  <pageSetup paperSize="9" orientation="portrait" r:id="rId1"/>
  <headerFooter>
    <oddHeader xml:space="preserve">&amp;LBakonyság Község Önkormányzata&amp;R1.3. melléklet a 4/2016. (V. 26.) önkormányzati rendelethez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J27"/>
  <sheetViews>
    <sheetView view="pageLayout" zoomScaleNormal="100" workbookViewId="0">
      <selection activeCell="F8" sqref="F8"/>
    </sheetView>
  </sheetViews>
  <sheetFormatPr defaultColWidth="9.33203125" defaultRowHeight="12.75"/>
  <cols>
    <col min="2" max="2" width="39.83203125" customWidth="1"/>
    <col min="3" max="5" width="11.1640625" customWidth="1"/>
    <col min="6" max="6" width="30.5" customWidth="1"/>
    <col min="7" max="9" width="11.1640625" customWidth="1"/>
  </cols>
  <sheetData>
    <row r="1" spans="1:10" ht="31.5">
      <c r="A1" s="218" t="s">
        <v>150</v>
      </c>
      <c r="B1" s="53"/>
      <c r="C1" s="53"/>
      <c r="D1" s="53"/>
      <c r="E1" s="53"/>
    </row>
    <row r="2" spans="1:10" ht="13.5" thickBot="1">
      <c r="A2" s="219"/>
    </row>
    <row r="3" spans="1:10" ht="13.5" thickBot="1">
      <c r="A3" s="377" t="s">
        <v>110</v>
      </c>
      <c r="B3" s="55" t="s">
        <v>97</v>
      </c>
      <c r="C3" s="56"/>
      <c r="D3" s="56"/>
      <c r="E3" s="56"/>
      <c r="F3" s="55" t="s">
        <v>99</v>
      </c>
      <c r="G3" s="57"/>
      <c r="H3" s="57"/>
      <c r="I3" s="57"/>
    </row>
    <row r="4" spans="1:10" ht="36.75" thickBot="1">
      <c r="A4" s="378"/>
      <c r="B4" s="32" t="s">
        <v>103</v>
      </c>
      <c r="C4" s="84" t="s">
        <v>435</v>
      </c>
      <c r="D4" s="85" t="s">
        <v>440</v>
      </c>
      <c r="E4" s="84" t="s">
        <v>441</v>
      </c>
      <c r="F4" s="32" t="s">
        <v>103</v>
      </c>
      <c r="G4" s="84" t="s">
        <v>435</v>
      </c>
      <c r="H4" s="85" t="s">
        <v>440</v>
      </c>
      <c r="I4" s="84" t="s">
        <v>441</v>
      </c>
    </row>
    <row r="5" spans="1:10" ht="13.5" thickBot="1">
      <c r="A5" s="220">
        <v>1</v>
      </c>
      <c r="B5" s="59">
        <v>2</v>
      </c>
      <c r="C5" s="60">
        <v>3</v>
      </c>
      <c r="D5" s="60">
        <v>4</v>
      </c>
      <c r="E5" s="60">
        <v>5</v>
      </c>
      <c r="F5" s="59">
        <v>6</v>
      </c>
      <c r="G5" s="60">
        <v>7</v>
      </c>
      <c r="H5" s="60">
        <v>8</v>
      </c>
      <c r="I5" s="61">
        <v>9</v>
      </c>
    </row>
    <row r="6" spans="1:10">
      <c r="A6" s="78" t="s">
        <v>63</v>
      </c>
      <c r="B6" s="63" t="s">
        <v>353</v>
      </c>
      <c r="C6" s="41">
        <f>'1,1.sz.mell. '!C5</f>
        <v>10261</v>
      </c>
      <c r="D6" s="41">
        <f>'1,1.sz.mell. '!D5</f>
        <v>10522</v>
      </c>
      <c r="E6" s="41">
        <f>'1,1.sz.mell. '!E5</f>
        <v>10522</v>
      </c>
      <c r="F6" s="63" t="s">
        <v>104</v>
      </c>
      <c r="G6" s="41">
        <f>'1,1.sz.mell. '!C91</f>
        <v>5284</v>
      </c>
      <c r="H6" s="41">
        <f>'1,1.sz.mell. '!D91</f>
        <v>6072</v>
      </c>
      <c r="I6" s="41">
        <f>'1,1.sz.mell. '!E91</f>
        <v>5678</v>
      </c>
    </row>
    <row r="7" spans="1:10" ht="22.5">
      <c r="A7" s="70" t="s">
        <v>64</v>
      </c>
      <c r="B7" s="65" t="s">
        <v>354</v>
      </c>
      <c r="C7" s="42">
        <f>'1,1.sz.mell. '!C12</f>
        <v>0</v>
      </c>
      <c r="D7" s="42">
        <f>'1,1.sz.mell. '!D12</f>
        <v>2447</v>
      </c>
      <c r="E7" s="42">
        <f>'1,1.sz.mell. '!E12</f>
        <v>2447</v>
      </c>
      <c r="F7" s="65" t="s">
        <v>166</v>
      </c>
      <c r="G7" s="42">
        <f>'1,1.sz.mell. '!C92</f>
        <v>1063</v>
      </c>
      <c r="H7" s="42">
        <f>'1,1.sz.mell. '!D92</f>
        <v>1232</v>
      </c>
      <c r="I7" s="42">
        <f>'1,1.sz.mell. '!E92</f>
        <v>1232</v>
      </c>
    </row>
    <row r="8" spans="1:10">
      <c r="A8" s="70" t="s">
        <v>65</v>
      </c>
      <c r="B8" s="65" t="s">
        <v>355</v>
      </c>
      <c r="C8" s="42"/>
      <c r="D8" s="42"/>
      <c r="E8" s="42"/>
      <c r="F8" s="65" t="s">
        <v>14</v>
      </c>
      <c r="G8" s="42">
        <f>'1,1.sz.mell. '!C93</f>
        <v>5773</v>
      </c>
      <c r="H8" s="42">
        <f>'1,1.sz.mell. '!D93</f>
        <v>6698</v>
      </c>
      <c r="I8" s="42">
        <f>'1,1.sz.mell. '!E93</f>
        <v>6316</v>
      </c>
    </row>
    <row r="9" spans="1:10">
      <c r="A9" s="221" t="s">
        <v>66</v>
      </c>
      <c r="B9" s="65" t="s">
        <v>157</v>
      </c>
      <c r="C9" s="42">
        <f>'1,1.sz.mell. '!C26</f>
        <v>2580</v>
      </c>
      <c r="D9" s="42">
        <f>'1,1.sz.mell. '!D26</f>
        <v>1335</v>
      </c>
      <c r="E9" s="42">
        <f>'1,1.sz.mell. '!E26</f>
        <v>1312</v>
      </c>
      <c r="F9" s="65" t="s">
        <v>167</v>
      </c>
      <c r="G9" s="42">
        <f>'1,1.sz.mell. '!C94</f>
        <v>517</v>
      </c>
      <c r="H9" s="42">
        <f>'1,1.sz.mell. '!D94</f>
        <v>632</v>
      </c>
      <c r="I9" s="42">
        <f>'1,1.sz.mell. '!E94</f>
        <v>337</v>
      </c>
    </row>
    <row r="10" spans="1:10">
      <c r="A10" s="70" t="s">
        <v>67</v>
      </c>
      <c r="B10" s="66" t="s">
        <v>356</v>
      </c>
      <c r="C10" s="42">
        <f>'1,1.sz.mell. '!C50</f>
        <v>2744</v>
      </c>
      <c r="D10" s="42"/>
      <c r="E10" s="42"/>
      <c r="F10" s="65" t="s">
        <v>168</v>
      </c>
      <c r="G10" s="42">
        <f>'1,1.sz.mell. '!C95</f>
        <v>232</v>
      </c>
      <c r="H10" s="42">
        <f>'1,1.sz.mell. '!D95</f>
        <v>397</v>
      </c>
      <c r="I10" s="42">
        <f>'1,1.sz.mell. '!E95</f>
        <v>279</v>
      </c>
    </row>
    <row r="11" spans="1:10">
      <c r="A11" s="70" t="s">
        <v>68</v>
      </c>
      <c r="B11" s="65" t="s">
        <v>357</v>
      </c>
      <c r="C11" s="43"/>
      <c r="D11" s="43"/>
      <c r="E11" s="43"/>
      <c r="F11" s="65" t="s">
        <v>94</v>
      </c>
      <c r="G11" s="42">
        <f>'1,1.sz.mell. '!C120</f>
        <v>11137</v>
      </c>
      <c r="H11" s="42">
        <f>'1,1.sz.mell. '!D120</f>
        <v>32</v>
      </c>
      <c r="I11" s="48"/>
    </row>
    <row r="12" spans="1:10">
      <c r="A12" s="70" t="s">
        <v>69</v>
      </c>
      <c r="B12" s="65" t="s">
        <v>229</v>
      </c>
      <c r="C12" s="42">
        <f>'1,1.sz.mell. '!C33</f>
        <v>655</v>
      </c>
      <c r="D12" s="42">
        <f>'1,1.sz.mell. '!D33</f>
        <v>5317</v>
      </c>
      <c r="E12" s="42">
        <f>'1,1.sz.mell. '!E33</f>
        <v>5260</v>
      </c>
      <c r="F12" s="12" t="s">
        <v>31</v>
      </c>
      <c r="G12" s="42"/>
      <c r="H12" s="42"/>
      <c r="I12" s="48"/>
    </row>
    <row r="13" spans="1:10" ht="13.5" thickBot="1">
      <c r="A13" s="222" t="s">
        <v>74</v>
      </c>
      <c r="B13" s="18"/>
      <c r="C13" s="90"/>
      <c r="D13" s="90"/>
      <c r="E13" s="90"/>
      <c r="F13" s="12"/>
      <c r="G13" s="44"/>
      <c r="H13" s="44"/>
      <c r="I13" s="49"/>
    </row>
    <row r="14" spans="1:10" ht="21.75" thickBot="1">
      <c r="A14" s="223" t="s">
        <v>75</v>
      </c>
      <c r="B14" s="28" t="s">
        <v>23</v>
      </c>
      <c r="C14" s="45">
        <f>SUM(C6:C13)</f>
        <v>16240</v>
      </c>
      <c r="D14" s="45">
        <f>SUM(D6:D13)</f>
        <v>19621</v>
      </c>
      <c r="E14" s="45">
        <f>SUM(E6:E13)</f>
        <v>19541</v>
      </c>
      <c r="F14" s="28" t="s">
        <v>22</v>
      </c>
      <c r="G14" s="45">
        <f>SUM(G6:G13)</f>
        <v>24006</v>
      </c>
      <c r="H14" s="45">
        <f>SUM(H6:H13)</f>
        <v>15063</v>
      </c>
      <c r="I14" s="50">
        <f>SUM(I6:I13)</f>
        <v>13842</v>
      </c>
    </row>
    <row r="15" spans="1:10" ht="22.5">
      <c r="A15" s="224" t="s">
        <v>76</v>
      </c>
      <c r="B15" s="68" t="s">
        <v>7</v>
      </c>
      <c r="C15" s="69">
        <f>(C16+C17+C18+C19)</f>
        <v>8173</v>
      </c>
      <c r="D15" s="69">
        <f>+D16+D17+D18+D19</f>
        <v>4417</v>
      </c>
      <c r="E15" s="69">
        <f>+E16+E17+E18+E19</f>
        <v>4417</v>
      </c>
      <c r="F15" s="70" t="s">
        <v>174</v>
      </c>
      <c r="G15" s="46">
        <f>'1,1.sz.mell. '!C128</f>
        <v>0</v>
      </c>
      <c r="H15" s="46">
        <f>'1,1.sz.mell. '!D128</f>
        <v>8000</v>
      </c>
      <c r="I15" s="46">
        <f>'1,1.sz.mell. '!E128</f>
        <v>8000</v>
      </c>
      <c r="J15" s="46"/>
    </row>
    <row r="16" spans="1:10">
      <c r="A16" s="225" t="s">
        <v>77</v>
      </c>
      <c r="B16" s="70" t="s">
        <v>0</v>
      </c>
      <c r="C16" s="25">
        <f>'1,1.sz.mell. '!C71</f>
        <v>8173</v>
      </c>
      <c r="D16" s="25">
        <f>'1,1.sz.mell. '!D71</f>
        <v>3089</v>
      </c>
      <c r="E16" s="25">
        <f>'1,1.sz.mell. '!E71</f>
        <v>3089</v>
      </c>
      <c r="F16" s="70" t="s">
        <v>175</v>
      </c>
      <c r="G16" s="25"/>
      <c r="H16" s="25"/>
      <c r="I16" s="26"/>
    </row>
    <row r="17" spans="1:9">
      <c r="A17" s="225" t="s">
        <v>78</v>
      </c>
      <c r="B17" s="70" t="s">
        <v>1</v>
      </c>
      <c r="C17" s="25"/>
      <c r="D17" s="25"/>
      <c r="E17" s="25"/>
      <c r="F17" s="70" t="s">
        <v>148</v>
      </c>
      <c r="G17" s="25"/>
      <c r="H17" s="25"/>
      <c r="I17" s="26"/>
    </row>
    <row r="18" spans="1:9">
      <c r="A18" s="225" t="s">
        <v>79</v>
      </c>
      <c r="B18" s="70" t="s">
        <v>8</v>
      </c>
      <c r="C18" s="25"/>
      <c r="D18" s="25"/>
      <c r="E18" s="25"/>
      <c r="F18" s="70" t="s">
        <v>149</v>
      </c>
      <c r="G18" s="25"/>
      <c r="H18" s="25"/>
      <c r="I18" s="26"/>
    </row>
    <row r="19" spans="1:9">
      <c r="A19" s="225" t="s">
        <v>80</v>
      </c>
      <c r="B19" s="70" t="s">
        <v>9</v>
      </c>
      <c r="C19" s="25">
        <f>'1,1.sz.mell. '!C73</f>
        <v>0</v>
      </c>
      <c r="D19" s="25">
        <f>'1,1.sz.mell. '!D73</f>
        <v>1328</v>
      </c>
      <c r="E19" s="25">
        <f>'1,1.sz.mell. '!E73</f>
        <v>1328</v>
      </c>
      <c r="F19" s="68" t="s">
        <v>15</v>
      </c>
      <c r="G19" s="25"/>
      <c r="H19" s="25"/>
      <c r="I19" s="26"/>
    </row>
    <row r="20" spans="1:9" ht="22.5">
      <c r="A20" s="225" t="s">
        <v>81</v>
      </c>
      <c r="B20" s="70" t="s">
        <v>10</v>
      </c>
      <c r="C20" s="71">
        <f>(C21+C22)</f>
        <v>0</v>
      </c>
      <c r="D20" s="71">
        <f>+D21+D22</f>
        <v>0</v>
      </c>
      <c r="E20" s="71">
        <f>+E21+E22</f>
        <v>0</v>
      </c>
      <c r="F20" s="70" t="s">
        <v>176</v>
      </c>
      <c r="G20" s="25"/>
      <c r="H20" s="25"/>
      <c r="I20" s="26"/>
    </row>
    <row r="21" spans="1:9">
      <c r="A21" s="225" t="s">
        <v>82</v>
      </c>
      <c r="B21" s="68" t="s">
        <v>11</v>
      </c>
      <c r="C21" s="46"/>
      <c r="D21" s="46"/>
      <c r="E21" s="46"/>
      <c r="F21" s="63" t="s">
        <v>177</v>
      </c>
      <c r="G21" s="46"/>
      <c r="H21" s="46"/>
      <c r="I21" s="51"/>
    </row>
    <row r="22" spans="1:9" ht="13.5" thickBot="1">
      <c r="A22" s="225" t="s">
        <v>83</v>
      </c>
      <c r="B22" s="70" t="s">
        <v>2</v>
      </c>
      <c r="C22" s="25"/>
      <c r="D22" s="25"/>
      <c r="E22" s="25"/>
      <c r="F22" s="329" t="s">
        <v>442</v>
      </c>
      <c r="G22" s="25">
        <f>'1,1.sz.mell. '!C133</f>
        <v>407</v>
      </c>
      <c r="H22" s="25">
        <f>'1,1.sz.mell. '!D133</f>
        <v>1253</v>
      </c>
      <c r="I22" s="25">
        <f>'1,1.sz.mell. '!E133</f>
        <v>1253</v>
      </c>
    </row>
    <row r="23" spans="1:9" ht="21.75" thickBot="1">
      <c r="A23" s="225" t="s">
        <v>84</v>
      </c>
      <c r="B23" s="28" t="s">
        <v>20</v>
      </c>
      <c r="C23" s="45">
        <f>C15+C20</f>
        <v>8173</v>
      </c>
      <c r="D23" s="45">
        <f>+D15+D20</f>
        <v>4417</v>
      </c>
      <c r="E23" s="45">
        <f>+E15+E20</f>
        <v>4417</v>
      </c>
      <c r="F23" s="28" t="s">
        <v>21</v>
      </c>
      <c r="G23" s="45">
        <f>SUM(G15:G22)</f>
        <v>407</v>
      </c>
      <c r="H23" s="45">
        <f>SUM(H15:H22)</f>
        <v>9253</v>
      </c>
      <c r="I23" s="50">
        <f>SUM(I15:I22)</f>
        <v>9253</v>
      </c>
    </row>
    <row r="24" spans="1:9" ht="24.75" thickBot="1">
      <c r="A24" s="225" t="s">
        <v>85</v>
      </c>
      <c r="B24" s="72" t="s">
        <v>13</v>
      </c>
      <c r="C24" s="45">
        <f>C14+C23</f>
        <v>24413</v>
      </c>
      <c r="D24" s="45">
        <f>+D14+D23</f>
        <v>24038</v>
      </c>
      <c r="E24" s="45">
        <f>+E14+E23</f>
        <v>23958</v>
      </c>
      <c r="F24" s="72" t="s">
        <v>16</v>
      </c>
      <c r="G24" s="45">
        <f>+G14+G23</f>
        <v>24413</v>
      </c>
      <c r="H24" s="45">
        <f>+H14+H23</f>
        <v>24316</v>
      </c>
      <c r="I24" s="50">
        <f>+I14+I23</f>
        <v>23095</v>
      </c>
    </row>
    <row r="25" spans="1:9" ht="26.25" thickBot="1">
      <c r="A25" s="225" t="s">
        <v>87</v>
      </c>
      <c r="B25" s="73" t="s">
        <v>12</v>
      </c>
      <c r="C25" s="88">
        <f>C24</f>
        <v>24413</v>
      </c>
      <c r="D25" s="88">
        <f t="shared" ref="D25:E25" si="0">D24</f>
        <v>24038</v>
      </c>
      <c r="E25" s="88">
        <f t="shared" si="0"/>
        <v>23958</v>
      </c>
      <c r="F25" s="73" t="s">
        <v>17</v>
      </c>
      <c r="G25" s="88">
        <f>G24</f>
        <v>24413</v>
      </c>
      <c r="H25" s="88">
        <f t="shared" ref="H25:I25" si="1">H24</f>
        <v>24316</v>
      </c>
      <c r="I25" s="88">
        <f t="shared" si="1"/>
        <v>23095</v>
      </c>
    </row>
    <row r="26" spans="1:9" ht="13.5" thickBot="1">
      <c r="A26" s="225" t="s">
        <v>88</v>
      </c>
      <c r="B26" s="73" t="s">
        <v>152</v>
      </c>
      <c r="C26" s="88">
        <f>IF(C14-G14&lt;0,G14-C14,"-")</f>
        <v>7766</v>
      </c>
      <c r="D26" s="88" t="str">
        <f>IF(D14-H14&lt;0,H14-D14,"-")</f>
        <v>-</v>
      </c>
      <c r="E26" s="88" t="str">
        <f>IF(E14-I14&lt;0,I14-E14,"-")</f>
        <v>-</v>
      </c>
      <c r="F26" s="73" t="s">
        <v>153</v>
      </c>
      <c r="G26" s="88" t="str">
        <f>IF(C14-G14&gt;0,C14-G14,"-")</f>
        <v>-</v>
      </c>
      <c r="H26" s="88">
        <f t="shared" ref="H26:I26" si="2">IF(D14-H14&gt;0,D14-H14,"-")</f>
        <v>4558</v>
      </c>
      <c r="I26" s="88">
        <f t="shared" si="2"/>
        <v>5699</v>
      </c>
    </row>
    <row r="27" spans="1:9" ht="13.5" thickBot="1">
      <c r="A27" s="225" t="s">
        <v>89</v>
      </c>
      <c r="B27" s="73" t="s">
        <v>18</v>
      </c>
      <c r="C27" s="88" t="str">
        <f>IF(C14+C15-G24&lt;0,G24-(C14+C15),"-")</f>
        <v>-</v>
      </c>
      <c r="D27" s="88">
        <f>IF(D14+D15-H24&lt;0,H24-(D14+D15),"-")</f>
        <v>278</v>
      </c>
      <c r="E27" s="88" t="str">
        <f t="shared" ref="E27" si="3">IF(E14+E15-I24&lt;0,I24-(E14+E15),"-")</f>
        <v>-</v>
      </c>
      <c r="F27" s="73" t="s">
        <v>19</v>
      </c>
      <c r="G27" s="88" t="str">
        <f>IF(C14+C15-G24&gt;0,C14+C15-G24,"-")</f>
        <v>-</v>
      </c>
      <c r="H27" s="88" t="str">
        <f>IF(D14+D15-H24&gt;0,D14+D15-H24,"-")</f>
        <v>-</v>
      </c>
      <c r="I27" s="89">
        <f>IF(E14+E15-I24&gt;0,E14+E15-I24,"-")</f>
        <v>863</v>
      </c>
    </row>
  </sheetData>
  <mergeCells count="1">
    <mergeCell ref="A3:A4"/>
  </mergeCells>
  <pageMargins left="0.25" right="0.25" top="0.75" bottom="0.75" header="0.3" footer="0.3"/>
  <pageSetup paperSize="9" orientation="landscape" r:id="rId1"/>
  <headerFooter>
    <oddHeader>&amp;LBakonyság Község Önkormányzata&amp;R2.1. melléklet a 4/2016. (V. 26.)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I23"/>
  <sheetViews>
    <sheetView view="pageLayout" topLeftCell="B1" zoomScaleNormal="100" workbookViewId="0">
      <selection activeCell="C21" sqref="C21"/>
    </sheetView>
  </sheetViews>
  <sheetFormatPr defaultRowHeight="12.75"/>
  <cols>
    <col min="2" max="2" width="37.33203125" customWidth="1"/>
    <col min="3" max="5" width="10.83203125" customWidth="1"/>
    <col min="6" max="6" width="28.5" customWidth="1"/>
    <col min="7" max="9" width="10.83203125" customWidth="1"/>
  </cols>
  <sheetData>
    <row r="1" spans="1:9" ht="31.5">
      <c r="A1" s="17"/>
      <c r="B1" s="52" t="s">
        <v>151</v>
      </c>
      <c r="C1" s="53"/>
      <c r="D1" s="53"/>
      <c r="E1" s="53"/>
      <c r="F1" s="53"/>
      <c r="G1" s="53"/>
      <c r="H1" s="53"/>
      <c r="I1" s="53"/>
    </row>
    <row r="2" spans="1:9" ht="14.25" thickBot="1">
      <c r="A2" s="17"/>
      <c r="B2" s="31"/>
      <c r="C2" s="17"/>
      <c r="D2" s="17"/>
      <c r="E2" s="17"/>
      <c r="F2" s="17"/>
      <c r="G2" s="54" t="s">
        <v>102</v>
      </c>
      <c r="H2" s="54"/>
      <c r="I2" s="54"/>
    </row>
    <row r="3" spans="1:9" ht="13.5" thickBot="1">
      <c r="A3" s="379" t="s">
        <v>110</v>
      </c>
      <c r="B3" s="55" t="s">
        <v>97</v>
      </c>
      <c r="C3" s="56"/>
      <c r="D3" s="226"/>
      <c r="E3" s="368"/>
      <c r="F3" s="371" t="s">
        <v>99</v>
      </c>
      <c r="G3" s="371"/>
      <c r="H3" s="371"/>
      <c r="I3" s="371"/>
    </row>
    <row r="4" spans="1:9" ht="48.75" thickBot="1">
      <c r="A4" s="380"/>
      <c r="B4" s="32" t="s">
        <v>103</v>
      </c>
      <c r="C4" s="33" t="s">
        <v>435</v>
      </c>
      <c r="D4" s="33" t="s">
        <v>440</v>
      </c>
      <c r="E4" s="33" t="s">
        <v>446</v>
      </c>
      <c r="F4" s="369" t="s">
        <v>103</v>
      </c>
      <c r="G4" s="370" t="s">
        <v>435</v>
      </c>
      <c r="H4" s="370" t="s">
        <v>440</v>
      </c>
      <c r="I4" s="370" t="s">
        <v>446</v>
      </c>
    </row>
    <row r="5" spans="1:9" ht="13.5" thickBot="1">
      <c r="A5" s="58">
        <v>1</v>
      </c>
      <c r="B5" s="59">
        <v>2</v>
      </c>
      <c r="C5" s="60">
        <v>3</v>
      </c>
      <c r="D5" s="227"/>
      <c r="E5" s="227"/>
      <c r="F5" s="59">
        <v>4</v>
      </c>
      <c r="G5" s="61">
        <v>5</v>
      </c>
      <c r="H5" s="58"/>
      <c r="I5" s="58"/>
    </row>
    <row r="6" spans="1:9" ht="23.25" thickBot="1">
      <c r="A6" s="62" t="s">
        <v>63</v>
      </c>
      <c r="B6" s="63" t="s">
        <v>359</v>
      </c>
      <c r="C6" s="41">
        <f>'1,1.sz.mell. '!C19</f>
        <v>0</v>
      </c>
      <c r="D6" s="41">
        <f>'1,1.sz.mell. '!D19</f>
        <v>7985</v>
      </c>
      <c r="E6" s="41">
        <f>'1,1.sz.mell. '!E19</f>
        <v>7985</v>
      </c>
      <c r="F6" s="63" t="s">
        <v>3</v>
      </c>
      <c r="G6" s="47">
        <f>'1,1.sz.mell. '!C107</f>
        <v>0</v>
      </c>
      <c r="H6" s="47">
        <f>'1,1.sz.mell. '!D107</f>
        <v>10307</v>
      </c>
      <c r="I6" s="47">
        <f>'1,1.sz.mell. '!E107</f>
        <v>10307</v>
      </c>
    </row>
    <row r="7" spans="1:9" ht="23.25" thickBot="1">
      <c r="A7" s="64" t="s">
        <v>64</v>
      </c>
      <c r="B7" s="65" t="s">
        <v>360</v>
      </c>
      <c r="C7" s="42"/>
      <c r="D7" s="229"/>
      <c r="E7" s="229"/>
      <c r="F7" s="65" t="s">
        <v>361</v>
      </c>
      <c r="G7" s="48"/>
      <c r="H7" s="228"/>
      <c r="I7" s="228"/>
    </row>
    <row r="8" spans="1:9" ht="13.5" thickBot="1">
      <c r="A8" s="64" t="s">
        <v>65</v>
      </c>
      <c r="B8" s="65" t="s">
        <v>362</v>
      </c>
      <c r="C8" s="42"/>
      <c r="D8" s="229"/>
      <c r="E8" s="229"/>
      <c r="F8" s="65" t="s">
        <v>170</v>
      </c>
      <c r="G8" s="48"/>
      <c r="H8" s="228"/>
      <c r="I8" s="228"/>
    </row>
    <row r="9" spans="1:9" ht="23.25" thickBot="1">
      <c r="A9" s="64" t="s">
        <v>66</v>
      </c>
      <c r="B9" s="65" t="s">
        <v>363</v>
      </c>
      <c r="C9" s="42"/>
      <c r="D9" s="229"/>
      <c r="E9" s="229"/>
      <c r="F9" s="65" t="s">
        <v>364</v>
      </c>
      <c r="G9" s="48"/>
      <c r="H9" s="228"/>
      <c r="I9" s="228"/>
    </row>
    <row r="10" spans="1:9" ht="13.5" thickBot="1">
      <c r="A10" s="64" t="s">
        <v>67</v>
      </c>
      <c r="B10" s="65" t="s">
        <v>365</v>
      </c>
      <c r="C10" s="42"/>
      <c r="D10" s="229"/>
      <c r="E10" s="229"/>
      <c r="F10" s="65" t="s">
        <v>6</v>
      </c>
      <c r="G10" s="48"/>
      <c r="H10" s="228"/>
      <c r="I10" s="228"/>
    </row>
    <row r="11" spans="1:9" ht="13.5" thickBot="1">
      <c r="A11" s="64" t="s">
        <v>68</v>
      </c>
      <c r="B11" s="65" t="s">
        <v>366</v>
      </c>
      <c r="C11" s="43">
        <f>'1,1.sz.mell. '!C44</f>
        <v>0</v>
      </c>
      <c r="D11" s="43">
        <f>'1,1.sz.mell. '!D44</f>
        <v>2600</v>
      </c>
      <c r="E11" s="43">
        <f>'1,1.sz.mell. '!E44</f>
        <v>2600</v>
      </c>
      <c r="F11" s="12"/>
      <c r="G11" s="48"/>
      <c r="H11" s="228"/>
      <c r="I11" s="228"/>
    </row>
    <row r="12" spans="1:9" ht="13.5" thickBot="1">
      <c r="A12" s="91" t="s">
        <v>73</v>
      </c>
      <c r="B12" s="230"/>
      <c r="C12" s="231"/>
      <c r="D12" s="232"/>
      <c r="E12" s="232"/>
      <c r="F12" s="92" t="s">
        <v>94</v>
      </c>
      <c r="G12" s="80"/>
      <c r="H12" s="228"/>
      <c r="I12" s="228"/>
    </row>
    <row r="13" spans="1:9" ht="21.75" thickBot="1">
      <c r="A13" s="67" t="s">
        <v>74</v>
      </c>
      <c r="B13" s="28" t="s">
        <v>367</v>
      </c>
      <c r="C13" s="45">
        <f>+C6+C8+C9+C11</f>
        <v>0</v>
      </c>
      <c r="D13" s="45">
        <f>+D6+D8+D9+D11</f>
        <v>10585</v>
      </c>
      <c r="E13" s="45">
        <f>+E6+E8+E9+E11</f>
        <v>10585</v>
      </c>
      <c r="F13" s="28" t="s">
        <v>368</v>
      </c>
      <c r="G13" s="50">
        <f>+G6+G8+G10+G11</f>
        <v>0</v>
      </c>
      <c r="H13" s="50">
        <f>+H6+H8+H10+H11</f>
        <v>10307</v>
      </c>
      <c r="I13" s="50">
        <f>+I6+I8+I10+I11</f>
        <v>10307</v>
      </c>
    </row>
    <row r="14" spans="1:9" ht="23.25" thickBot="1">
      <c r="A14" s="62" t="s">
        <v>75</v>
      </c>
      <c r="B14" s="75" t="s">
        <v>29</v>
      </c>
      <c r="C14" s="79"/>
      <c r="D14" s="233"/>
      <c r="E14" s="233"/>
      <c r="F14" s="70" t="s">
        <v>174</v>
      </c>
      <c r="G14" s="24"/>
      <c r="H14" s="234"/>
      <c r="I14" s="234"/>
    </row>
    <row r="15" spans="1:9" ht="13.5" thickBot="1">
      <c r="A15" s="64" t="s">
        <v>76</v>
      </c>
      <c r="B15" s="76" t="s">
        <v>24</v>
      </c>
      <c r="C15" s="25"/>
      <c r="D15" s="235"/>
      <c r="E15" s="235"/>
      <c r="F15" s="70" t="s">
        <v>178</v>
      </c>
      <c r="G15" s="26"/>
      <c r="H15" s="234"/>
      <c r="I15" s="234"/>
    </row>
    <row r="16" spans="1:9" ht="13.5" thickBot="1">
      <c r="A16" s="62" t="s">
        <v>77</v>
      </c>
      <c r="B16" s="76" t="s">
        <v>25</v>
      </c>
      <c r="C16" s="25"/>
      <c r="D16" s="235"/>
      <c r="E16" s="235"/>
      <c r="F16" s="70" t="s">
        <v>148</v>
      </c>
      <c r="G16" s="26"/>
      <c r="H16" s="234"/>
      <c r="I16" s="234"/>
    </row>
    <row r="17" spans="1:9" ht="23.25" thickBot="1">
      <c r="A17" s="64" t="s">
        <v>78</v>
      </c>
      <c r="B17" s="76" t="s">
        <v>26</v>
      </c>
      <c r="C17" s="25"/>
      <c r="D17" s="235"/>
      <c r="E17" s="235"/>
      <c r="F17" s="70" t="s">
        <v>149</v>
      </c>
      <c r="G17" s="26"/>
      <c r="H17" s="234"/>
      <c r="I17" s="234"/>
    </row>
    <row r="18" spans="1:9" ht="13.5" thickBot="1">
      <c r="A18" s="62" t="s">
        <v>79</v>
      </c>
      <c r="B18" s="76" t="s">
        <v>27</v>
      </c>
      <c r="C18" s="25"/>
      <c r="D18" s="236"/>
      <c r="E18" s="236"/>
      <c r="F18" s="68" t="s">
        <v>15</v>
      </c>
      <c r="G18" s="26"/>
      <c r="H18" s="234"/>
      <c r="I18" s="234"/>
    </row>
    <row r="19" spans="1:9" ht="23.25" thickBot="1">
      <c r="A19" s="62" t="s">
        <v>81</v>
      </c>
      <c r="B19" s="77" t="s">
        <v>28</v>
      </c>
      <c r="C19" s="71"/>
      <c r="D19" s="233"/>
      <c r="E19" s="233"/>
      <c r="F19" s="78" t="s">
        <v>177</v>
      </c>
      <c r="G19" s="26"/>
      <c r="H19" s="234"/>
      <c r="I19" s="234"/>
    </row>
    <row r="20" spans="1:9" ht="42.75" thickBot="1">
      <c r="A20" s="67" t="s">
        <v>87</v>
      </c>
      <c r="B20" s="28" t="s">
        <v>369</v>
      </c>
      <c r="C20" s="45">
        <f>+C14+C19</f>
        <v>0</v>
      </c>
      <c r="D20" s="237"/>
      <c r="E20" s="237"/>
      <c r="F20" s="28" t="s">
        <v>370</v>
      </c>
      <c r="G20" s="50">
        <f>SUM(G14:G19)</f>
        <v>0</v>
      </c>
      <c r="H20" s="238"/>
      <c r="I20" s="238"/>
    </row>
    <row r="21" spans="1:9" ht="26.25" thickBot="1">
      <c r="A21" s="67" t="s">
        <v>88</v>
      </c>
      <c r="B21" s="73" t="s">
        <v>371</v>
      </c>
      <c r="C21" s="74">
        <f>+C13+C20</f>
        <v>0</v>
      </c>
      <c r="D21" s="74">
        <f>+D13+D20</f>
        <v>10585</v>
      </c>
      <c r="E21" s="74">
        <f>+E13+E20</f>
        <v>10585</v>
      </c>
      <c r="F21" s="73" t="s">
        <v>372</v>
      </c>
      <c r="G21" s="74">
        <f>+G13+G20</f>
        <v>0</v>
      </c>
      <c r="H21" s="74">
        <f>+H13+H20</f>
        <v>10307</v>
      </c>
      <c r="I21" s="74">
        <f>+I13+I20</f>
        <v>10307</v>
      </c>
    </row>
    <row r="22" spans="1:9" ht="13.5" thickBot="1">
      <c r="A22" s="67" t="s">
        <v>89</v>
      </c>
      <c r="B22" s="73" t="s">
        <v>152</v>
      </c>
      <c r="C22" s="74"/>
      <c r="D22" s="74"/>
      <c r="E22" s="74"/>
      <c r="F22" s="73" t="s">
        <v>153</v>
      </c>
      <c r="G22" s="74" t="str">
        <f>IF(C13-G13&gt;0,C13-G13,"-")</f>
        <v>-</v>
      </c>
      <c r="H22" s="74">
        <f t="shared" ref="H22:I22" si="0">IF(D13-H13&gt;0,D13-H13,"-")</f>
        <v>278</v>
      </c>
      <c r="I22" s="74">
        <f t="shared" si="0"/>
        <v>278</v>
      </c>
    </row>
    <row r="23" spans="1:9" ht="13.5" thickBot="1">
      <c r="A23" s="67" t="s">
        <v>90</v>
      </c>
      <c r="B23" s="73" t="s">
        <v>18</v>
      </c>
      <c r="C23" s="74"/>
      <c r="D23" s="74"/>
      <c r="E23" s="74"/>
      <c r="F23" s="73" t="s">
        <v>19</v>
      </c>
      <c r="G23" s="74" t="str">
        <f>IF(C13+C14-G21&gt;0,C13+C14-G21,"-")</f>
        <v>-</v>
      </c>
      <c r="H23" s="74">
        <f>IF(D13+D14-H21&gt;0,D13+D14-H21,"-")</f>
        <v>278</v>
      </c>
      <c r="I23" s="74">
        <f>IF(E13+E14-I21&gt;0,E13+E14-I21,"-")</f>
        <v>278</v>
      </c>
    </row>
  </sheetData>
  <mergeCells count="1">
    <mergeCell ref="A3:A4"/>
  </mergeCells>
  <pageMargins left="0.25" right="0.25" top="0.75" bottom="0.75" header="0.3" footer="0.3"/>
  <pageSetup paperSize="9" orientation="landscape" r:id="rId1"/>
  <headerFooter>
    <oddHeader>&amp;LBakonyság Község Önkormányzata&amp;R2.2. melléklet a 4/2016. (V. 26.)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F25"/>
  <sheetViews>
    <sheetView view="pageLayout" zoomScaleNormal="100" workbookViewId="0">
      <selection activeCell="A11" sqref="A11"/>
    </sheetView>
  </sheetViews>
  <sheetFormatPr defaultRowHeight="12.75"/>
  <cols>
    <col min="1" max="1" width="42.33203125" style="10" customWidth="1"/>
    <col min="2" max="6" width="15.6640625" style="9" customWidth="1"/>
    <col min="7" max="7" width="13.83203125" style="9" customWidth="1"/>
    <col min="8" max="16384" width="9.33203125" style="9"/>
  </cols>
  <sheetData>
    <row r="1" spans="1:6" ht="18" customHeight="1">
      <c r="A1" s="381" t="s">
        <v>480</v>
      </c>
      <c r="B1" s="381"/>
      <c r="C1" s="381"/>
      <c r="D1" s="381"/>
      <c r="E1" s="381"/>
      <c r="F1" s="381"/>
    </row>
    <row r="2" spans="1:6" ht="22.5" customHeight="1" thickBot="1">
      <c r="A2" s="31"/>
      <c r="B2" s="17"/>
      <c r="C2" s="17"/>
      <c r="D2" s="17"/>
      <c r="E2" s="17"/>
      <c r="F2" s="254" t="s">
        <v>102</v>
      </c>
    </row>
    <row r="3" spans="1:6" s="11" customFormat="1" ht="50.25" customHeight="1" thickBot="1">
      <c r="A3" s="32" t="s">
        <v>106</v>
      </c>
      <c r="B3" s="33" t="s">
        <v>107</v>
      </c>
      <c r="C3" s="33" t="s">
        <v>108</v>
      </c>
      <c r="D3" s="33" t="s">
        <v>447</v>
      </c>
      <c r="E3" s="33" t="s">
        <v>446</v>
      </c>
      <c r="F3" s="255" t="s">
        <v>448</v>
      </c>
    </row>
    <row r="4" spans="1:6" s="17" customFormat="1" ht="12" customHeight="1" thickBot="1">
      <c r="A4" s="14">
        <v>1</v>
      </c>
      <c r="B4" s="15">
        <v>2</v>
      </c>
      <c r="C4" s="15">
        <v>3</v>
      </c>
      <c r="D4" s="15">
        <v>4</v>
      </c>
      <c r="E4" s="15">
        <v>5</v>
      </c>
      <c r="F4" s="16">
        <v>7</v>
      </c>
    </row>
    <row r="5" spans="1:6" ht="15.95" customHeight="1">
      <c r="A5" s="256" t="s">
        <v>444</v>
      </c>
      <c r="B5" s="6">
        <v>216</v>
      </c>
      <c r="C5" s="257" t="s">
        <v>445</v>
      </c>
      <c r="D5" s="6"/>
      <c r="E5" s="6">
        <v>216</v>
      </c>
      <c r="F5" s="258"/>
    </row>
    <row r="6" spans="1:6" ht="15.95" customHeight="1">
      <c r="A6" s="256" t="s">
        <v>450</v>
      </c>
      <c r="B6" s="6">
        <v>10091</v>
      </c>
      <c r="C6" s="257" t="s">
        <v>445</v>
      </c>
      <c r="D6" s="6"/>
      <c r="E6" s="6">
        <v>10091</v>
      </c>
      <c r="F6" s="258">
        <f t="shared" ref="F6:F23" si="0">B6-D6-E6</f>
        <v>0</v>
      </c>
    </row>
    <row r="7" spans="1:6" ht="15.95" customHeight="1">
      <c r="A7" s="256"/>
      <c r="B7" s="6"/>
      <c r="C7" s="257"/>
      <c r="D7" s="6"/>
      <c r="E7" s="6"/>
      <c r="F7" s="258">
        <f t="shared" si="0"/>
        <v>0</v>
      </c>
    </row>
    <row r="8" spans="1:6" ht="15.95" customHeight="1">
      <c r="A8" s="259"/>
      <c r="B8" s="6"/>
      <c r="C8" s="257"/>
      <c r="D8" s="6"/>
      <c r="E8" s="6"/>
      <c r="F8" s="258">
        <f t="shared" si="0"/>
        <v>0</v>
      </c>
    </row>
    <row r="9" spans="1:6" ht="15.95" customHeight="1">
      <c r="A9" s="256"/>
      <c r="B9" s="6"/>
      <c r="C9" s="257"/>
      <c r="D9" s="6"/>
      <c r="E9" s="6"/>
      <c r="F9" s="258">
        <f t="shared" si="0"/>
        <v>0</v>
      </c>
    </row>
    <row r="10" spans="1:6" ht="15.95" customHeight="1">
      <c r="A10" s="259"/>
      <c r="B10" s="6"/>
      <c r="C10" s="257"/>
      <c r="D10" s="6"/>
      <c r="E10" s="6"/>
      <c r="F10" s="258">
        <f t="shared" si="0"/>
        <v>0</v>
      </c>
    </row>
    <row r="11" spans="1:6" ht="15.95" customHeight="1">
      <c r="A11" s="256"/>
      <c r="B11" s="6"/>
      <c r="C11" s="257"/>
      <c r="D11" s="6"/>
      <c r="E11" s="6"/>
      <c r="F11" s="258">
        <f t="shared" si="0"/>
        <v>0</v>
      </c>
    </row>
    <row r="12" spans="1:6" ht="15.95" customHeight="1">
      <c r="A12" s="256"/>
      <c r="B12" s="6"/>
      <c r="C12" s="257"/>
      <c r="D12" s="6"/>
      <c r="E12" s="6"/>
      <c r="F12" s="258">
        <f t="shared" si="0"/>
        <v>0</v>
      </c>
    </row>
    <row r="13" spans="1:6" ht="15.95" customHeight="1">
      <c r="A13" s="256"/>
      <c r="B13" s="6"/>
      <c r="C13" s="257"/>
      <c r="D13" s="6"/>
      <c r="E13" s="6"/>
      <c r="F13" s="258">
        <f t="shared" si="0"/>
        <v>0</v>
      </c>
    </row>
    <row r="14" spans="1:6" ht="15.95" customHeight="1">
      <c r="A14" s="256"/>
      <c r="B14" s="6"/>
      <c r="C14" s="257"/>
      <c r="D14" s="6"/>
      <c r="E14" s="6"/>
      <c r="F14" s="258">
        <f t="shared" si="0"/>
        <v>0</v>
      </c>
    </row>
    <row r="15" spans="1:6" ht="15.95" customHeight="1">
      <c r="A15" s="256"/>
      <c r="B15" s="6"/>
      <c r="C15" s="257"/>
      <c r="D15" s="6"/>
      <c r="E15" s="6"/>
      <c r="F15" s="258">
        <f t="shared" si="0"/>
        <v>0</v>
      </c>
    </row>
    <row r="16" spans="1:6" ht="15.95" customHeight="1">
      <c r="A16" s="256"/>
      <c r="B16" s="6"/>
      <c r="C16" s="257"/>
      <c r="D16" s="6"/>
      <c r="E16" s="6"/>
      <c r="F16" s="258">
        <f t="shared" si="0"/>
        <v>0</v>
      </c>
    </row>
    <row r="17" spans="1:6" ht="15.95" customHeight="1">
      <c r="A17" s="256"/>
      <c r="B17" s="6"/>
      <c r="C17" s="257"/>
      <c r="D17" s="6"/>
      <c r="E17" s="6"/>
      <c r="F17" s="258">
        <f t="shared" si="0"/>
        <v>0</v>
      </c>
    </row>
    <row r="18" spans="1:6" ht="15.95" customHeight="1">
      <c r="A18" s="256"/>
      <c r="B18" s="6"/>
      <c r="C18" s="257"/>
      <c r="D18" s="6"/>
      <c r="E18" s="6"/>
      <c r="F18" s="258">
        <f t="shared" si="0"/>
        <v>0</v>
      </c>
    </row>
    <row r="19" spans="1:6" ht="15.95" customHeight="1">
      <c r="A19" s="256"/>
      <c r="B19" s="6"/>
      <c r="C19" s="257"/>
      <c r="D19" s="6"/>
      <c r="E19" s="6"/>
      <c r="F19" s="258">
        <f t="shared" si="0"/>
        <v>0</v>
      </c>
    </row>
    <row r="20" spans="1:6" ht="15.95" customHeight="1">
      <c r="A20" s="256"/>
      <c r="B20" s="6"/>
      <c r="C20" s="257"/>
      <c r="D20" s="6"/>
      <c r="E20" s="6"/>
      <c r="F20" s="258">
        <f t="shared" si="0"/>
        <v>0</v>
      </c>
    </row>
    <row r="21" spans="1:6" ht="15.95" customHeight="1">
      <c r="A21" s="256"/>
      <c r="B21" s="6"/>
      <c r="C21" s="257"/>
      <c r="D21" s="6"/>
      <c r="E21" s="6"/>
      <c r="F21" s="258">
        <f t="shared" si="0"/>
        <v>0</v>
      </c>
    </row>
    <row r="22" spans="1:6" ht="15.95" customHeight="1">
      <c r="A22" s="256"/>
      <c r="B22" s="6"/>
      <c r="C22" s="257"/>
      <c r="D22" s="6"/>
      <c r="E22" s="6"/>
      <c r="F22" s="258">
        <f t="shared" si="0"/>
        <v>0</v>
      </c>
    </row>
    <row r="23" spans="1:6" ht="15.95" customHeight="1" thickBot="1">
      <c r="A23" s="18"/>
      <c r="B23" s="7"/>
      <c r="C23" s="260"/>
      <c r="D23" s="7"/>
      <c r="E23" s="7"/>
      <c r="F23" s="261">
        <f t="shared" si="0"/>
        <v>0</v>
      </c>
    </row>
    <row r="24" spans="1:6" s="21" customFormat="1" ht="18" customHeight="1" thickBot="1">
      <c r="A24" s="34" t="s">
        <v>105</v>
      </c>
      <c r="B24" s="19">
        <f>SUM(B5:B23)</f>
        <v>10307</v>
      </c>
      <c r="C24" s="27"/>
      <c r="D24" s="19">
        <f>SUM(D5:D23)</f>
        <v>0</v>
      </c>
      <c r="E24" s="19">
        <f>SUM(E5:E23)</f>
        <v>10307</v>
      </c>
      <c r="F24" s="20">
        <f>SUM(F5:F23)</f>
        <v>0</v>
      </c>
    </row>
    <row r="25" spans="1:6">
      <c r="F25" s="21"/>
    </row>
  </sheetData>
  <mergeCells count="1">
    <mergeCell ref="A1:F1"/>
  </mergeCells>
  <phoneticPr fontId="0" type="noConversion"/>
  <printOptions horizontalCentered="1"/>
  <pageMargins left="0.78740157480314965" right="0.78740157480314965" top="1" bottom="0.98425196850393704" header="0.78740157480314965" footer="0.78740157480314965"/>
  <pageSetup paperSize="9" scale="105" orientation="landscape" horizontalDpi="300" verticalDpi="300" r:id="rId1"/>
  <headerFooter alignWithMargins="0">
    <oddHeader>&amp;LBakonyság Község Önkormányzata&amp;R&amp;"Times New Roman CE,Félkövér dőlt"&amp;11 3. melléklet a 4/2016. (V. 26.)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F24"/>
  <sheetViews>
    <sheetView view="pageLayout" zoomScaleNormal="100" zoomScaleSheetLayoutView="130" workbookViewId="0">
      <selection activeCell="A18" sqref="A18:B18"/>
    </sheetView>
  </sheetViews>
  <sheetFormatPr defaultRowHeight="12.75"/>
  <cols>
    <col min="1" max="1" width="56.83203125" style="10" customWidth="1"/>
    <col min="2" max="6" width="15.83203125" style="9" customWidth="1"/>
    <col min="7" max="7" width="12.83203125" style="9" customWidth="1"/>
    <col min="8" max="8" width="13.83203125" style="9" customWidth="1"/>
    <col min="9" max="16384" width="9.33203125" style="9"/>
  </cols>
  <sheetData>
    <row r="1" spans="1:6" ht="24.75" customHeight="1">
      <c r="A1" s="381" t="s">
        <v>59</v>
      </c>
      <c r="B1" s="381"/>
      <c r="C1" s="381"/>
      <c r="D1" s="381"/>
      <c r="E1" s="381"/>
      <c r="F1" s="381"/>
    </row>
    <row r="2" spans="1:6" ht="23.25" customHeight="1" thickBot="1">
      <c r="A2" s="31"/>
      <c r="B2" s="17"/>
      <c r="C2" s="17"/>
      <c r="D2" s="17"/>
      <c r="E2" s="17"/>
      <c r="F2" s="254" t="s">
        <v>102</v>
      </c>
    </row>
    <row r="3" spans="1:6" s="11" customFormat="1" ht="48.75" customHeight="1" thickBot="1">
      <c r="A3" s="32" t="s">
        <v>109</v>
      </c>
      <c r="B3" s="33" t="s">
        <v>107</v>
      </c>
      <c r="C3" s="33" t="s">
        <v>108</v>
      </c>
      <c r="D3" s="33" t="s">
        <v>380</v>
      </c>
      <c r="E3" s="33" t="s">
        <v>358</v>
      </c>
      <c r="F3" s="255" t="s">
        <v>381</v>
      </c>
    </row>
    <row r="4" spans="1:6" s="17" customFormat="1" ht="15" customHeight="1" thickBot="1">
      <c r="A4" s="14">
        <v>1</v>
      </c>
      <c r="B4" s="15">
        <v>2</v>
      </c>
      <c r="C4" s="15">
        <v>3</v>
      </c>
      <c r="D4" s="15">
        <v>4</v>
      </c>
      <c r="E4" s="15">
        <v>5</v>
      </c>
      <c r="F4" s="16">
        <v>7</v>
      </c>
    </row>
    <row r="5" spans="1:6" ht="15.95" customHeight="1">
      <c r="A5" s="22" t="s">
        <v>449</v>
      </c>
      <c r="B5" s="262"/>
      <c r="C5" s="263"/>
      <c r="D5" s="262"/>
      <c r="E5" s="262"/>
      <c r="F5" s="264"/>
    </row>
    <row r="6" spans="1:6" ht="15.95" customHeight="1">
      <c r="A6" s="22"/>
      <c r="B6" s="262"/>
      <c r="C6" s="263"/>
      <c r="D6" s="262"/>
      <c r="E6" s="262"/>
      <c r="F6" s="264">
        <f t="shared" ref="F6:F23" si="0">B6-D6-E6</f>
        <v>0</v>
      </c>
    </row>
    <row r="7" spans="1:6" ht="15.95" customHeight="1">
      <c r="A7" s="22"/>
      <c r="B7" s="262"/>
      <c r="C7" s="263"/>
      <c r="D7" s="262"/>
      <c r="E7" s="262"/>
      <c r="F7" s="264">
        <f t="shared" si="0"/>
        <v>0</v>
      </c>
    </row>
    <row r="8" spans="1:6" ht="15.95" customHeight="1">
      <c r="A8" s="22"/>
      <c r="B8" s="262"/>
      <c r="C8" s="263"/>
      <c r="D8" s="262"/>
      <c r="E8" s="262"/>
      <c r="F8" s="264">
        <f t="shared" si="0"/>
        <v>0</v>
      </c>
    </row>
    <row r="9" spans="1:6" ht="15.95" customHeight="1">
      <c r="A9" s="22"/>
      <c r="B9" s="262"/>
      <c r="C9" s="263"/>
      <c r="D9" s="262"/>
      <c r="E9" s="262"/>
      <c r="F9" s="264">
        <f t="shared" si="0"/>
        <v>0</v>
      </c>
    </row>
    <row r="10" spans="1:6" ht="15.95" customHeight="1">
      <c r="A10" s="22"/>
      <c r="B10" s="262"/>
      <c r="C10" s="263"/>
      <c r="D10" s="262"/>
      <c r="E10" s="262"/>
      <c r="F10" s="264">
        <f t="shared" si="0"/>
        <v>0</v>
      </c>
    </row>
    <row r="11" spans="1:6" ht="15.95" customHeight="1">
      <c r="A11" s="22"/>
      <c r="B11" s="262"/>
      <c r="C11" s="263"/>
      <c r="D11" s="262"/>
      <c r="E11" s="262"/>
      <c r="F11" s="264">
        <f t="shared" si="0"/>
        <v>0</v>
      </c>
    </row>
    <row r="12" spans="1:6" ht="15.95" customHeight="1">
      <c r="A12" s="22"/>
      <c r="B12" s="262"/>
      <c r="C12" s="263"/>
      <c r="D12" s="262"/>
      <c r="E12" s="262"/>
      <c r="F12" s="264">
        <f t="shared" si="0"/>
        <v>0</v>
      </c>
    </row>
    <row r="13" spans="1:6" ht="15.95" customHeight="1">
      <c r="A13" s="22"/>
      <c r="B13" s="262"/>
      <c r="C13" s="263"/>
      <c r="D13" s="262"/>
      <c r="E13" s="262"/>
      <c r="F13" s="264">
        <f t="shared" si="0"/>
        <v>0</v>
      </c>
    </row>
    <row r="14" spans="1:6" ht="15.95" customHeight="1">
      <c r="A14" s="22"/>
      <c r="B14" s="262"/>
      <c r="C14" s="263"/>
      <c r="D14" s="262"/>
      <c r="E14" s="262"/>
      <c r="F14" s="264">
        <f t="shared" si="0"/>
        <v>0</v>
      </c>
    </row>
    <row r="15" spans="1:6" ht="15.95" customHeight="1">
      <c r="A15" s="22"/>
      <c r="B15" s="262"/>
      <c r="C15" s="263"/>
      <c r="D15" s="262"/>
      <c r="E15" s="262"/>
      <c r="F15" s="264">
        <f t="shared" si="0"/>
        <v>0</v>
      </c>
    </row>
    <row r="16" spans="1:6" ht="15.95" customHeight="1">
      <c r="A16" s="22"/>
      <c r="B16" s="262"/>
      <c r="C16" s="263"/>
      <c r="D16" s="262"/>
      <c r="E16" s="262"/>
      <c r="F16" s="264">
        <f t="shared" si="0"/>
        <v>0</v>
      </c>
    </row>
    <row r="17" spans="1:6" ht="15.95" customHeight="1">
      <c r="A17" s="22"/>
      <c r="B17" s="262"/>
      <c r="C17" s="263"/>
      <c r="D17" s="262"/>
      <c r="E17" s="262"/>
      <c r="F17" s="264">
        <f t="shared" si="0"/>
        <v>0</v>
      </c>
    </row>
    <row r="18" spans="1:6" ht="15.95" customHeight="1">
      <c r="A18" s="22"/>
      <c r="B18" s="262"/>
      <c r="C18" s="263"/>
      <c r="D18" s="262"/>
      <c r="E18" s="262"/>
      <c r="F18" s="264">
        <f t="shared" si="0"/>
        <v>0</v>
      </c>
    </row>
    <row r="19" spans="1:6" ht="15.95" customHeight="1">
      <c r="A19" s="22"/>
      <c r="B19" s="262"/>
      <c r="C19" s="263"/>
      <c r="D19" s="262"/>
      <c r="E19" s="262"/>
      <c r="F19" s="264">
        <f t="shared" si="0"/>
        <v>0</v>
      </c>
    </row>
    <row r="20" spans="1:6" ht="15.95" customHeight="1">
      <c r="A20" s="22"/>
      <c r="B20" s="262"/>
      <c r="C20" s="263"/>
      <c r="D20" s="262"/>
      <c r="E20" s="262"/>
      <c r="F20" s="264">
        <f t="shared" si="0"/>
        <v>0</v>
      </c>
    </row>
    <row r="21" spans="1:6" ht="15.95" customHeight="1">
      <c r="A21" s="22"/>
      <c r="B21" s="262"/>
      <c r="C21" s="263"/>
      <c r="D21" s="262"/>
      <c r="E21" s="262"/>
      <c r="F21" s="264">
        <f t="shared" si="0"/>
        <v>0</v>
      </c>
    </row>
    <row r="22" spans="1:6" ht="15.95" customHeight="1">
      <c r="A22" s="22"/>
      <c r="B22" s="262"/>
      <c r="C22" s="263"/>
      <c r="D22" s="262"/>
      <c r="E22" s="262"/>
      <c r="F22" s="264">
        <f t="shared" si="0"/>
        <v>0</v>
      </c>
    </row>
    <row r="23" spans="1:6" ht="15.95" customHeight="1" thickBot="1">
      <c r="A23" s="23"/>
      <c r="B23" s="265"/>
      <c r="C23" s="266"/>
      <c r="D23" s="265"/>
      <c r="E23" s="265"/>
      <c r="F23" s="267">
        <f t="shared" si="0"/>
        <v>0</v>
      </c>
    </row>
    <row r="24" spans="1:6" s="21" customFormat="1" ht="18" customHeight="1" thickBot="1">
      <c r="A24" s="34" t="s">
        <v>105</v>
      </c>
      <c r="B24" s="268">
        <f>SUM(B5:B23)</f>
        <v>0</v>
      </c>
      <c r="C24" s="269"/>
      <c r="D24" s="268">
        <f>SUM(D5:D23)</f>
        <v>0</v>
      </c>
      <c r="E24" s="268">
        <f>SUM(E5:E23)</f>
        <v>0</v>
      </c>
      <c r="F24" s="270">
        <f>SUM(F5:F23)</f>
        <v>0</v>
      </c>
    </row>
  </sheetData>
  <mergeCells count="1">
    <mergeCell ref="A1:F1"/>
  </mergeCells>
  <phoneticPr fontId="0" type="noConversion"/>
  <printOptions horizontalCentered="1"/>
  <pageMargins left="0.78740157480314965" right="0.78740157480314965" top="1" bottom="0.98425196850393704" header="0.78740157480314965" footer="0.78740157480314965"/>
  <pageSetup paperSize="9" scale="94" orientation="landscape" horizontalDpi="300" verticalDpi="300" r:id="rId1"/>
  <headerFooter alignWithMargins="0">
    <oddHeader>&amp;LBakonyság Község Önkormányzata&amp;R&amp;"Times New Roman CE,Félkövér dőlt"&amp;12 4. melléklet a 4/2016. (V. 26.)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F38"/>
  <sheetViews>
    <sheetView tabSelected="1" view="pageLayout" zoomScaleNormal="100" workbookViewId="0">
      <selection activeCell="C2" sqref="C2"/>
    </sheetView>
  </sheetViews>
  <sheetFormatPr defaultRowHeight="12.75"/>
  <cols>
    <col min="1" max="1" width="6.6640625" style="13" customWidth="1"/>
    <col min="2" max="2" width="32.83203125" style="13" customWidth="1"/>
    <col min="3" max="3" width="20.83203125" style="13" customWidth="1"/>
    <col min="4" max="5" width="12.83203125" style="13" customWidth="1"/>
    <col min="6" max="6" width="12.33203125" style="13" customWidth="1"/>
    <col min="7" max="16384" width="9.33203125" style="13"/>
  </cols>
  <sheetData>
    <row r="1" spans="1:6" ht="15.75">
      <c r="A1" s="382" t="s">
        <v>382</v>
      </c>
      <c r="B1" s="382"/>
      <c r="C1" s="382"/>
      <c r="D1" s="382"/>
      <c r="E1" s="271"/>
    </row>
    <row r="2" spans="1:6" ht="42.75" customHeight="1">
      <c r="A2" s="271"/>
      <c r="B2" s="271"/>
      <c r="C2" s="271"/>
      <c r="D2" s="271"/>
      <c r="E2" s="271"/>
    </row>
    <row r="3" spans="1:6" ht="15.95" customHeight="1" thickBot="1">
      <c r="A3" s="272"/>
      <c r="B3" s="272"/>
      <c r="C3" s="383" t="s">
        <v>96</v>
      </c>
      <c r="D3" s="383"/>
      <c r="E3" s="273"/>
    </row>
    <row r="4" spans="1:6" ht="58.5" customHeight="1">
      <c r="A4" s="274" t="s">
        <v>110</v>
      </c>
      <c r="B4" s="275" t="s">
        <v>32</v>
      </c>
      <c r="C4" s="275" t="s">
        <v>33</v>
      </c>
      <c r="D4" s="276" t="s">
        <v>383</v>
      </c>
      <c r="E4" s="277" t="s">
        <v>384</v>
      </c>
      <c r="F4" s="277" t="s">
        <v>451</v>
      </c>
    </row>
    <row r="5" spans="1:6" ht="15.95" customHeight="1">
      <c r="A5" s="278" t="s">
        <v>63</v>
      </c>
      <c r="B5" s="279" t="s">
        <v>179</v>
      </c>
      <c r="C5" s="279" t="s">
        <v>385</v>
      </c>
      <c r="D5" s="280">
        <v>60</v>
      </c>
      <c r="E5" s="357">
        <v>60</v>
      </c>
      <c r="F5" s="359">
        <v>60</v>
      </c>
    </row>
    <row r="6" spans="1:6" ht="15.95" customHeight="1">
      <c r="A6" s="278" t="s">
        <v>64</v>
      </c>
      <c r="B6" s="279" t="s">
        <v>452</v>
      </c>
      <c r="C6" s="279" t="s">
        <v>385</v>
      </c>
      <c r="D6" s="280">
        <v>10</v>
      </c>
      <c r="E6" s="357">
        <v>10</v>
      </c>
      <c r="F6" s="359">
        <v>10</v>
      </c>
    </row>
    <row r="7" spans="1:6" ht="15.95" customHeight="1">
      <c r="A7" s="278" t="s">
        <v>65</v>
      </c>
      <c r="B7" s="279" t="s">
        <v>453</v>
      </c>
      <c r="C7" s="279" t="s">
        <v>385</v>
      </c>
      <c r="D7" s="280">
        <v>10</v>
      </c>
      <c r="E7" s="357">
        <v>10</v>
      </c>
      <c r="F7" s="359">
        <v>8</v>
      </c>
    </row>
    <row r="8" spans="1:6" ht="15.95" customHeight="1">
      <c r="A8" s="278" t="s">
        <v>66</v>
      </c>
      <c r="B8" s="279" t="s">
        <v>454</v>
      </c>
      <c r="C8" s="279" t="s">
        <v>385</v>
      </c>
      <c r="D8" s="280">
        <v>29</v>
      </c>
      <c r="E8" s="357">
        <v>29</v>
      </c>
      <c r="F8" s="359">
        <v>29</v>
      </c>
    </row>
    <row r="9" spans="1:6" ht="15.95" customHeight="1">
      <c r="A9" s="278" t="s">
        <v>67</v>
      </c>
      <c r="B9" s="279" t="s">
        <v>455</v>
      </c>
      <c r="C9" s="279" t="s">
        <v>385</v>
      </c>
      <c r="D9" s="280">
        <v>48</v>
      </c>
      <c r="E9" s="357">
        <v>48</v>
      </c>
      <c r="F9" s="359">
        <v>49</v>
      </c>
    </row>
    <row r="10" spans="1:6" ht="15.95" customHeight="1">
      <c r="A10" s="278" t="s">
        <v>68</v>
      </c>
      <c r="B10" s="279" t="s">
        <v>456</v>
      </c>
      <c r="C10" s="279" t="s">
        <v>385</v>
      </c>
      <c r="D10" s="280">
        <v>20</v>
      </c>
      <c r="E10" s="357">
        <v>20</v>
      </c>
      <c r="F10" s="359">
        <v>20</v>
      </c>
    </row>
    <row r="11" spans="1:6" ht="15.95" customHeight="1">
      <c r="A11" s="278" t="s">
        <v>69</v>
      </c>
      <c r="B11" s="279" t="s">
        <v>457</v>
      </c>
      <c r="C11" s="279" t="s">
        <v>385</v>
      </c>
      <c r="D11" s="280">
        <v>30</v>
      </c>
      <c r="E11" s="357">
        <v>30</v>
      </c>
      <c r="F11" s="359">
        <v>30</v>
      </c>
    </row>
    <row r="12" spans="1:6" ht="15.95" customHeight="1">
      <c r="A12" s="278" t="s">
        <v>70</v>
      </c>
      <c r="B12" s="279" t="s">
        <v>458</v>
      </c>
      <c r="C12" s="279" t="s">
        <v>385</v>
      </c>
      <c r="D12" s="280">
        <v>5</v>
      </c>
      <c r="E12" s="357">
        <v>5</v>
      </c>
      <c r="F12" s="359">
        <v>5</v>
      </c>
    </row>
    <row r="13" spans="1:6" ht="15.95" customHeight="1">
      <c r="A13" s="278" t="s">
        <v>71</v>
      </c>
      <c r="B13" s="279" t="s">
        <v>462</v>
      </c>
      <c r="C13" s="279" t="s">
        <v>385</v>
      </c>
      <c r="D13" s="280"/>
      <c r="E13" s="357"/>
      <c r="F13" s="359">
        <v>50</v>
      </c>
    </row>
    <row r="14" spans="1:6" ht="15.95" customHeight="1">
      <c r="A14" s="278" t="s">
        <v>72</v>
      </c>
      <c r="B14" s="279"/>
      <c r="C14" s="279"/>
      <c r="D14" s="280"/>
      <c r="E14" s="357"/>
      <c r="F14" s="359"/>
    </row>
    <row r="15" spans="1:6" ht="15.95" customHeight="1">
      <c r="A15" s="278" t="s">
        <v>73</v>
      </c>
      <c r="B15" s="279"/>
      <c r="C15" s="279"/>
      <c r="D15" s="280"/>
      <c r="E15" s="357"/>
      <c r="F15" s="359"/>
    </row>
    <row r="16" spans="1:6" ht="15.95" customHeight="1">
      <c r="A16" s="278" t="s">
        <v>74</v>
      </c>
      <c r="B16" s="279"/>
      <c r="C16" s="279"/>
      <c r="D16" s="280"/>
      <c r="E16" s="357"/>
      <c r="F16" s="359"/>
    </row>
    <row r="17" spans="1:6" ht="15.95" customHeight="1">
      <c r="A17" s="278" t="s">
        <v>75</v>
      </c>
      <c r="B17" s="279"/>
      <c r="C17" s="279"/>
      <c r="D17" s="280"/>
      <c r="E17" s="357"/>
      <c r="F17" s="359"/>
    </row>
    <row r="18" spans="1:6" ht="15.95" customHeight="1">
      <c r="A18" s="278" t="s">
        <v>76</v>
      </c>
      <c r="B18" s="279"/>
      <c r="C18" s="279"/>
      <c r="D18" s="280"/>
      <c r="E18" s="357"/>
      <c r="F18" s="359"/>
    </row>
    <row r="19" spans="1:6" ht="15.95" customHeight="1">
      <c r="A19" s="278" t="s">
        <v>77</v>
      </c>
      <c r="B19" s="279"/>
      <c r="C19" s="279"/>
      <c r="D19" s="280"/>
      <c r="E19" s="357"/>
      <c r="F19" s="359"/>
    </row>
    <row r="20" spans="1:6" ht="15.95" customHeight="1">
      <c r="A20" s="278" t="s">
        <v>78</v>
      </c>
      <c r="B20" s="279"/>
      <c r="C20" s="279"/>
      <c r="D20" s="280"/>
      <c r="E20" s="357"/>
      <c r="F20" s="359"/>
    </row>
    <row r="21" spans="1:6" ht="15.95" customHeight="1">
      <c r="A21" s="278" t="s">
        <v>79</v>
      </c>
      <c r="B21" s="279"/>
      <c r="C21" s="279"/>
      <c r="D21" s="280"/>
      <c r="E21" s="357"/>
      <c r="F21" s="359"/>
    </row>
    <row r="22" spans="1:6" ht="15.95" customHeight="1">
      <c r="A22" s="278" t="s">
        <v>80</v>
      </c>
      <c r="B22" s="279"/>
      <c r="C22" s="279"/>
      <c r="D22" s="280"/>
      <c r="E22" s="357"/>
      <c r="F22" s="359"/>
    </row>
    <row r="23" spans="1:6" ht="15.95" customHeight="1">
      <c r="A23" s="278" t="s">
        <v>81</v>
      </c>
      <c r="B23" s="279"/>
      <c r="C23" s="279"/>
      <c r="D23" s="280"/>
      <c r="E23" s="357"/>
      <c r="F23" s="359"/>
    </row>
    <row r="24" spans="1:6" ht="15.95" customHeight="1">
      <c r="A24" s="278" t="s">
        <v>82</v>
      </c>
      <c r="B24" s="279"/>
      <c r="C24" s="279"/>
      <c r="D24" s="280"/>
      <c r="E24" s="357"/>
      <c r="F24" s="359"/>
    </row>
    <row r="25" spans="1:6" ht="15.95" customHeight="1">
      <c r="A25" s="278" t="s">
        <v>83</v>
      </c>
      <c r="B25" s="279"/>
      <c r="C25" s="279"/>
      <c r="D25" s="280"/>
      <c r="E25" s="357"/>
      <c r="F25" s="359"/>
    </row>
    <row r="26" spans="1:6" ht="15.95" customHeight="1">
      <c r="A26" s="278" t="s">
        <v>84</v>
      </c>
      <c r="B26" s="279"/>
      <c r="C26" s="279"/>
      <c r="D26" s="280"/>
      <c r="E26" s="357"/>
      <c r="F26" s="359"/>
    </row>
    <row r="27" spans="1:6" ht="15.95" customHeight="1">
      <c r="A27" s="278" t="s">
        <v>85</v>
      </c>
      <c r="B27" s="279"/>
      <c r="C27" s="279"/>
      <c r="D27" s="280"/>
      <c r="E27" s="357"/>
      <c r="F27" s="359"/>
    </row>
    <row r="28" spans="1:6" ht="15.95" customHeight="1">
      <c r="A28" s="278" t="s">
        <v>86</v>
      </c>
      <c r="B28" s="279"/>
      <c r="C28" s="279"/>
      <c r="D28" s="280"/>
      <c r="E28" s="357"/>
      <c r="F28" s="359"/>
    </row>
    <row r="29" spans="1:6" ht="15.95" customHeight="1">
      <c r="A29" s="278" t="s">
        <v>87</v>
      </c>
      <c r="B29" s="279"/>
      <c r="C29" s="279"/>
      <c r="D29" s="280"/>
      <c r="E29" s="357"/>
      <c r="F29" s="359"/>
    </row>
    <row r="30" spans="1:6" ht="15.95" customHeight="1">
      <c r="A30" s="278" t="s">
        <v>88</v>
      </c>
      <c r="B30" s="279"/>
      <c r="C30" s="279"/>
      <c r="D30" s="280"/>
      <c r="E30" s="357"/>
      <c r="F30" s="359"/>
    </row>
    <row r="31" spans="1:6" ht="15.95" customHeight="1">
      <c r="A31" s="278" t="s">
        <v>89</v>
      </c>
      <c r="B31" s="279"/>
      <c r="C31" s="279"/>
      <c r="D31" s="280"/>
      <c r="E31" s="357"/>
      <c r="F31" s="359"/>
    </row>
    <row r="32" spans="1:6" ht="15.95" customHeight="1">
      <c r="A32" s="278" t="s">
        <v>90</v>
      </c>
      <c r="B32" s="279"/>
      <c r="C32" s="279"/>
      <c r="D32" s="280"/>
      <c r="E32" s="357"/>
      <c r="F32" s="359"/>
    </row>
    <row r="33" spans="1:6" ht="15.95" customHeight="1">
      <c r="A33" s="278" t="s">
        <v>91</v>
      </c>
      <c r="B33" s="279"/>
      <c r="C33" s="279"/>
      <c r="D33" s="280"/>
      <c r="E33" s="357"/>
      <c r="F33" s="359"/>
    </row>
    <row r="34" spans="1:6" ht="15.95" customHeight="1">
      <c r="A34" s="278" t="s">
        <v>141</v>
      </c>
      <c r="B34" s="279"/>
      <c r="C34" s="279"/>
      <c r="D34" s="281"/>
      <c r="E34" s="358"/>
      <c r="F34" s="359"/>
    </row>
    <row r="35" spans="1:6" ht="15.95" customHeight="1">
      <c r="A35" s="278" t="s">
        <v>30</v>
      </c>
      <c r="B35" s="279"/>
      <c r="C35" s="279"/>
      <c r="D35" s="281"/>
      <c r="E35" s="358"/>
      <c r="F35" s="359"/>
    </row>
    <row r="36" spans="1:6" ht="15.95" customHeight="1">
      <c r="A36" s="278" t="s">
        <v>34</v>
      </c>
      <c r="B36" s="279"/>
      <c r="C36" s="279"/>
      <c r="D36" s="281"/>
      <c r="E36" s="358"/>
      <c r="F36" s="359"/>
    </row>
    <row r="37" spans="1:6">
      <c r="A37" s="278" t="s">
        <v>35</v>
      </c>
      <c r="B37" s="279"/>
      <c r="C37" s="279"/>
      <c r="D37" s="281"/>
      <c r="E37" s="358"/>
      <c r="F37" s="359"/>
    </row>
    <row r="38" spans="1:6" ht="13.5" thickBot="1">
      <c r="A38" s="384" t="s">
        <v>95</v>
      </c>
      <c r="B38" s="385"/>
      <c r="C38" s="282"/>
      <c r="D38" s="283">
        <f>SUM(D5:D37)</f>
        <v>212</v>
      </c>
      <c r="E38" s="283">
        <f>SUM(E5:E37)</f>
        <v>212</v>
      </c>
      <c r="F38" s="283">
        <f>SUM(F5:F37)</f>
        <v>261</v>
      </c>
    </row>
  </sheetData>
  <mergeCells count="3">
    <mergeCell ref="A1:D1"/>
    <mergeCell ref="C3:D3"/>
    <mergeCell ref="A38:B38"/>
  </mergeCells>
  <phoneticPr fontId="21" type="noConversion"/>
  <conditionalFormatting sqref="D38:F38">
    <cfRule type="cellIs" dxfId="2" priority="1" stopIfTrue="1" operator="equal">
      <formula>0</formula>
    </cfRule>
  </conditionalFormatting>
  <printOptions horizontalCentered="1"/>
  <pageMargins left="0.78740157480314965" right="0.78740157480314965" top="1.5748031496062993" bottom="0.98425196850393704" header="0.78740157480314965" footer="0.78740157480314965"/>
  <pageSetup paperSize="9" scale="95" fitToWidth="2" orientation="portrait" r:id="rId1"/>
  <headerFooter alignWithMargins="0">
    <oddHeader>&amp;C&amp;"Times New Roman CE,Félkövér"&amp;12
K I M U T A T Á S
a 2015. évi céljelleggel juttatott támogatások felhasználásáról&amp;R&amp;"Times New Roman CE,Félkövér dőlt"&amp;11 1. tájékoztató tábla a 4/2016. (V. 26.)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E40"/>
  <sheetViews>
    <sheetView view="pageLayout" zoomScaleNormal="100" workbookViewId="0">
      <selection activeCell="A8" sqref="A8"/>
    </sheetView>
  </sheetViews>
  <sheetFormatPr defaultRowHeight="12.75"/>
  <cols>
    <col min="1" max="1" width="71.1640625" style="97" customWidth="1"/>
    <col min="2" max="2" width="6.1640625" style="112" customWidth="1"/>
    <col min="3" max="3" width="18" style="96" customWidth="1"/>
    <col min="4" max="16384" width="9.33203125" style="96"/>
  </cols>
  <sheetData>
    <row r="1" spans="1:3" ht="32.25" customHeight="1">
      <c r="A1" s="387" t="s">
        <v>46</v>
      </c>
      <c r="B1" s="387"/>
      <c r="C1" s="387"/>
    </row>
    <row r="2" spans="1:3" ht="15.75">
      <c r="A2" s="388" t="s">
        <v>459</v>
      </c>
      <c r="B2" s="388"/>
      <c r="C2" s="388"/>
    </row>
    <row r="3" spans="1:3">
      <c r="A3" s="284"/>
      <c r="C3" s="285"/>
    </row>
    <row r="4" spans="1:3" ht="13.5" thickBot="1">
      <c r="A4" s="284"/>
      <c r="B4" s="389" t="s">
        <v>36</v>
      </c>
      <c r="C4" s="389"/>
    </row>
    <row r="5" spans="1:3" s="98" customFormat="1" ht="31.5" customHeight="1">
      <c r="A5" s="390" t="s">
        <v>47</v>
      </c>
      <c r="B5" s="392" t="s">
        <v>37</v>
      </c>
      <c r="C5" s="394" t="s">
        <v>48</v>
      </c>
    </row>
    <row r="6" spans="1:3" s="98" customFormat="1" ht="12.75" customHeight="1">
      <c r="A6" s="391"/>
      <c r="B6" s="393"/>
      <c r="C6" s="395"/>
    </row>
    <row r="7" spans="1:3" s="102" customFormat="1" ht="13.5" thickBot="1">
      <c r="A7" s="99" t="s">
        <v>49</v>
      </c>
      <c r="B7" s="100" t="s">
        <v>50</v>
      </c>
      <c r="C7" s="101" t="s">
        <v>51</v>
      </c>
    </row>
    <row r="8" spans="1:3" ht="15.75" customHeight="1">
      <c r="A8" s="103" t="s">
        <v>386</v>
      </c>
      <c r="B8" s="104" t="s">
        <v>38</v>
      </c>
      <c r="C8" s="105">
        <v>101830</v>
      </c>
    </row>
    <row r="9" spans="1:3" ht="15.75" customHeight="1">
      <c r="A9" s="106" t="s">
        <v>387</v>
      </c>
      <c r="B9" s="107" t="s">
        <v>39</v>
      </c>
      <c r="C9" s="108"/>
    </row>
    <row r="10" spans="1:3" ht="15.75" customHeight="1">
      <c r="A10" s="106" t="s">
        <v>388</v>
      </c>
      <c r="B10" s="107" t="s">
        <v>40</v>
      </c>
      <c r="C10" s="108">
        <v>823</v>
      </c>
    </row>
    <row r="11" spans="1:3" ht="15.75" customHeight="1">
      <c r="A11" s="286" t="s">
        <v>389</v>
      </c>
      <c r="B11" s="287" t="s">
        <v>41</v>
      </c>
      <c r="C11" s="288">
        <v>-24784</v>
      </c>
    </row>
    <row r="12" spans="1:3" ht="15.75" customHeight="1">
      <c r="A12" s="286" t="s">
        <v>390</v>
      </c>
      <c r="B12" s="107" t="s">
        <v>42</v>
      </c>
      <c r="C12" s="109"/>
    </row>
    <row r="13" spans="1:3" ht="15.75" customHeight="1">
      <c r="A13" s="106" t="s">
        <v>391</v>
      </c>
      <c r="B13" s="107" t="s">
        <v>43</v>
      </c>
      <c r="C13" s="108">
        <v>4271</v>
      </c>
    </row>
    <row r="14" spans="1:3" ht="15.75" customHeight="1">
      <c r="A14" s="289" t="s">
        <v>392</v>
      </c>
      <c r="B14" s="107" t="s">
        <v>44</v>
      </c>
      <c r="C14" s="290">
        <f>SUM(C8:C13)</f>
        <v>82140</v>
      </c>
    </row>
    <row r="15" spans="1:3" ht="15.75" customHeight="1">
      <c r="A15" s="106" t="s">
        <v>393</v>
      </c>
      <c r="B15" s="107" t="s">
        <v>45</v>
      </c>
      <c r="C15" s="108"/>
    </row>
    <row r="16" spans="1:3" s="110" customFormat="1" ht="15.75" customHeight="1">
      <c r="A16" s="106" t="s">
        <v>394</v>
      </c>
      <c r="B16" s="107" t="s">
        <v>72</v>
      </c>
      <c r="C16" s="108">
        <v>483</v>
      </c>
    </row>
    <row r="17" spans="1:3" ht="15.75" customHeight="1">
      <c r="A17" s="286" t="s">
        <v>395</v>
      </c>
      <c r="B17" s="287" t="s">
        <v>74</v>
      </c>
      <c r="C17" s="288">
        <v>4</v>
      </c>
    </row>
    <row r="18" spans="1:3" ht="15.75" customHeight="1">
      <c r="A18" s="289" t="s">
        <v>396</v>
      </c>
      <c r="B18" s="107" t="s">
        <v>75</v>
      </c>
      <c r="C18" s="290">
        <v>487</v>
      </c>
    </row>
    <row r="19" spans="1:3" ht="15.75" customHeight="1">
      <c r="A19" s="289" t="s">
        <v>397</v>
      </c>
      <c r="B19" s="107" t="s">
        <v>76</v>
      </c>
      <c r="C19" s="290">
        <v>614</v>
      </c>
    </row>
    <row r="20" spans="1:3" ht="15.75" customHeight="1">
      <c r="A20" s="291" t="s">
        <v>52</v>
      </c>
      <c r="B20" s="292" t="s">
        <v>90</v>
      </c>
      <c r="C20" s="293">
        <v>83241</v>
      </c>
    </row>
    <row r="21" spans="1:3" ht="15.75" customHeight="1">
      <c r="A21" s="294"/>
      <c r="B21" s="295"/>
      <c r="C21" s="296"/>
    </row>
    <row r="22" spans="1:3" ht="15.75" customHeight="1">
      <c r="A22" s="294"/>
      <c r="B22" s="295"/>
      <c r="C22" s="296"/>
    </row>
    <row r="23" spans="1:3" ht="15.75" customHeight="1">
      <c r="A23" s="294"/>
      <c r="B23" s="295"/>
      <c r="C23" s="296"/>
    </row>
    <row r="24" spans="1:3" ht="15.75" customHeight="1">
      <c r="A24" s="297"/>
      <c r="B24" s="295"/>
      <c r="C24" s="298"/>
    </row>
    <row r="25" spans="1:3" ht="15.75" customHeight="1">
      <c r="A25" s="294"/>
      <c r="B25" s="295"/>
      <c r="C25" s="296"/>
    </row>
    <row r="26" spans="1:3" ht="15.75" customHeight="1">
      <c r="A26" s="294"/>
      <c r="B26" s="295"/>
      <c r="C26" s="296"/>
    </row>
    <row r="27" spans="1:3" ht="15.75" customHeight="1">
      <c r="A27" s="294"/>
      <c r="B27" s="295"/>
      <c r="C27" s="296"/>
    </row>
    <row r="28" spans="1:3" ht="15.75" customHeight="1">
      <c r="A28" s="294"/>
      <c r="B28" s="295"/>
      <c r="C28" s="299"/>
    </row>
    <row r="29" spans="1:3" ht="15.75" customHeight="1">
      <c r="A29" s="300"/>
      <c r="B29" s="295"/>
      <c r="C29" s="296"/>
    </row>
    <row r="30" spans="1:3" ht="15.75" customHeight="1">
      <c r="A30" s="301"/>
      <c r="B30" s="295"/>
      <c r="C30" s="296"/>
    </row>
    <row r="31" spans="1:3" ht="15.75" customHeight="1">
      <c r="A31" s="301"/>
      <c r="B31" s="295"/>
      <c r="C31" s="296"/>
    </row>
    <row r="32" spans="1:3" ht="15.75" customHeight="1">
      <c r="A32" s="301"/>
      <c r="B32" s="295"/>
      <c r="C32" s="296"/>
    </row>
    <row r="33" spans="1:5" ht="15.75" customHeight="1">
      <c r="A33" s="297"/>
      <c r="B33" s="295"/>
      <c r="C33" s="302"/>
    </row>
    <row r="34" spans="1:5" ht="15.75" customHeight="1">
      <c r="A34" s="303"/>
      <c r="B34" s="295"/>
      <c r="C34" s="304"/>
    </row>
    <row r="35" spans="1:5" ht="15.75" customHeight="1">
      <c r="A35" s="305"/>
      <c r="B35" s="295"/>
      <c r="C35" s="304"/>
    </row>
    <row r="36" spans="1:5" ht="15.75">
      <c r="A36" s="93"/>
      <c r="B36" s="94"/>
      <c r="C36" s="95"/>
      <c r="D36" s="95"/>
      <c r="E36" s="95"/>
    </row>
    <row r="37" spans="1:5" ht="15.75">
      <c r="A37" s="93"/>
      <c r="B37" s="94"/>
      <c r="C37" s="95"/>
      <c r="D37" s="95"/>
      <c r="E37" s="95"/>
    </row>
    <row r="38" spans="1:5" ht="15.75">
      <c r="A38" s="94"/>
      <c r="B38" s="94"/>
      <c r="C38" s="95"/>
      <c r="D38" s="95"/>
      <c r="E38" s="95"/>
    </row>
    <row r="39" spans="1:5" ht="15.75">
      <c r="A39" s="386"/>
      <c r="B39" s="386"/>
      <c r="C39" s="386"/>
      <c r="D39" s="111"/>
      <c r="E39" s="111"/>
    </row>
    <row r="40" spans="1:5" ht="15.75">
      <c r="A40" s="386"/>
      <c r="B40" s="386"/>
      <c r="C40" s="386"/>
      <c r="D40" s="111"/>
      <c r="E40" s="111"/>
    </row>
  </sheetData>
  <mergeCells count="8">
    <mergeCell ref="A39:C39"/>
    <mergeCell ref="A40:C40"/>
    <mergeCell ref="A1:C1"/>
    <mergeCell ref="A2:C2"/>
    <mergeCell ref="B4:C4"/>
    <mergeCell ref="A5:A6"/>
    <mergeCell ref="B5:B6"/>
    <mergeCell ref="C5:C6"/>
  </mergeCells>
  <phoneticPr fontId="21" type="noConversion"/>
  <printOptions horizontalCentered="1"/>
  <pageMargins left="0.78740157480314965" right="0.78740157480314965" top="1.246875" bottom="0.98425196850393704" header="0.78740157480314965" footer="0.78740157480314965"/>
  <pageSetup paperSize="9" scale="95" orientation="portrait" verticalDpi="300" r:id="rId1"/>
  <headerFooter alignWithMargins="0">
    <oddHeader>&amp;L&amp;"Times New Roman,Félkövér dőlt"Bakonyság Község Önkormányzat&amp;R&amp;"Times New Roman CE,Félkövér dőlt"2. tájékoztató tábla a 4/2016. (V. 26.)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4</vt:i4>
      </vt:variant>
    </vt:vector>
  </HeadingPairs>
  <TitlesOfParts>
    <vt:vector size="18" baseType="lpstr">
      <vt:lpstr>1,1.sz.mell. </vt:lpstr>
      <vt:lpstr>1.2.sz.mell.</vt:lpstr>
      <vt:lpstr>1.3.sz.mell</vt:lpstr>
      <vt:lpstr>2.1.sz.mell</vt:lpstr>
      <vt:lpstr>2.2.sz.mell</vt:lpstr>
      <vt:lpstr>3.sz.mell.</vt:lpstr>
      <vt:lpstr>4.sz.mell.</vt:lpstr>
      <vt:lpstr>1. tájékoztató tábla</vt:lpstr>
      <vt:lpstr>2. tájékoztató tábla</vt:lpstr>
      <vt:lpstr>3. tájékoztató tábla</vt:lpstr>
      <vt:lpstr>4. tájékoztató tábla</vt:lpstr>
      <vt:lpstr>5. tájékoztató tábla</vt:lpstr>
      <vt:lpstr>6. tájékoztató tábla</vt:lpstr>
      <vt:lpstr>Munka4</vt:lpstr>
      <vt:lpstr>'1,1.sz.mell. '!Nyomtatási_terület</vt:lpstr>
      <vt:lpstr>'1.2.sz.mell.'!Nyomtatási_terület</vt:lpstr>
      <vt:lpstr>'1.3.sz.mell'!Nyomtatási_terület</vt:lpstr>
      <vt:lpstr>'2.1.sz.mell'!Nyomtatási_terület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Dell</cp:lastModifiedBy>
  <cp:lastPrinted>2016-06-16T09:23:31Z</cp:lastPrinted>
  <dcterms:created xsi:type="dcterms:W3CDTF">1999-10-30T10:30:45Z</dcterms:created>
  <dcterms:modified xsi:type="dcterms:W3CDTF">2016-06-16T09:24:32Z</dcterms:modified>
</cp:coreProperties>
</file>