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8800" windowHeight="12360" tabRatio="727" firstSheet="20" activeTab="27"/>
  </bookViews>
  <sheets>
    <sheet name="1.1.sz.mell." sheetId="1" r:id="rId1"/>
    <sheet name="1.2.sz.mell." sheetId="129" r:id="rId2"/>
    <sheet name="2.1.sz.mell  " sheetId="73" r:id="rId3"/>
    <sheet name="2.2.sz.mell  " sheetId="61" r:id="rId4"/>
    <sheet name="3.sz.mell. " sheetId="159" r:id="rId5"/>
    <sheet name="4.sz.mell." sheetId="160" r:id="rId6"/>
    <sheet name="5. sz. mell. " sheetId="132" r:id="rId7"/>
    <sheet name="6.1. ÖNKORM" sheetId="3" r:id="rId8"/>
    <sheet name="részletező" sheetId="161" r:id="rId9"/>
    <sheet name="6.1.1 ÖNKORM" sheetId="162" r:id="rId10"/>
    <sheet name="6.2. PH" sheetId="79" r:id="rId11"/>
    <sheet name="6.2.1 PH " sheetId="143" r:id="rId12"/>
    <sheet name="6.3. ÓVODA" sheetId="105" r:id="rId13"/>
    <sheet name="6.3.1 ÓVODA " sheetId="144" r:id="rId14"/>
    <sheet name="6.4.SZBIK" sheetId="142" r:id="rId15"/>
    <sheet name="6.4.1.1SZBIK " sheetId="145" r:id="rId16"/>
    <sheet name="9. sz. mell" sheetId="146" r:id="rId17"/>
    <sheet name="1.tájékoztató" sheetId="147" r:id="rId18"/>
    <sheet name="2. tájékoztató tábla" sheetId="148" r:id="rId19"/>
    <sheet name="3. tájékoztató tábla" sheetId="149" r:id="rId20"/>
    <sheet name="4. tájékoztató tábla" sheetId="150" r:id="rId21"/>
    <sheet name="5. tájékoztató tábla" sheetId="151" r:id="rId22"/>
    <sheet name="6. tájékoztató tábla" sheetId="152" r:id="rId23"/>
    <sheet name="7.1.tájékoztató" sheetId="163" r:id="rId24"/>
    <sheet name="7.2. tájékoztató tábla" sheetId="164" r:id="rId25"/>
    <sheet name="7.3. tájékoztató tábla" sheetId="165" r:id="rId26"/>
    <sheet name="7.4. tájékoztató tábla" sheetId="155" r:id="rId27"/>
    <sheet name="7.5. tájékoztató tábla" sheetId="166" r:id="rId28"/>
    <sheet name="8. tájékoztató tábla" sheetId="157" r:id="rId29"/>
    <sheet name="9. tájékoztató tábla" sheetId="158" r:id="rId30"/>
    <sheet name="Munka1" sheetId="94" r:id="rId31"/>
  </sheets>
  <externalReferences>
    <externalReference r:id="rId32"/>
  </externalReferences>
  <definedNames>
    <definedName name="_ftn1" localSheetId="26">'7.4. tájékoztató tábla'!$A$27</definedName>
    <definedName name="_ftnref1" localSheetId="26">'7.4. tájékoztató tábla'!$A$18</definedName>
    <definedName name="_xlnm.Print_Titles" localSheetId="7">'6.1. ÖNKORM'!$1:$6</definedName>
    <definedName name="_xlnm.Print_Titles" localSheetId="9">'6.1.1 ÖNKORM'!$1:$6</definedName>
    <definedName name="_xlnm.Print_Titles" localSheetId="10">'6.2. PH'!$1:$6</definedName>
    <definedName name="_xlnm.Print_Titles" localSheetId="11">'6.2.1 PH '!$1:$6</definedName>
    <definedName name="_xlnm.Print_Titles" localSheetId="12">'6.3. ÓVODA'!$1:$6</definedName>
    <definedName name="_xlnm.Print_Titles" localSheetId="13">'6.3.1 ÓVODA '!$1:$6</definedName>
    <definedName name="_xlnm.Print_Titles" localSheetId="15">'6.4.1.1SZBIK '!$1:$6</definedName>
    <definedName name="_xlnm.Print_Titles" localSheetId="14">'6.4.SZBIK'!$1:$6</definedName>
    <definedName name="_xlnm.Print_Titles" localSheetId="24">'7.2. tájékoztató tábla'!$2:$6</definedName>
    <definedName name="_xlnm.Print_Area" localSheetId="0">'1.1.sz.mell.'!$A$1:$E$161</definedName>
    <definedName name="_xlnm.Print_Area" localSheetId="1">'1.2.sz.mell.'!$A$1:$E$161</definedName>
    <definedName name="_xlnm.Print_Area" localSheetId="17">'1.tájékoztató'!$A$1:$E$145</definedName>
  </definedNames>
  <calcPr calcId="125725"/>
</workbook>
</file>

<file path=xl/calcChain.xml><?xml version="1.0" encoding="utf-8"?>
<calcChain xmlns="http://schemas.openxmlformats.org/spreadsheetml/2006/main">
  <c r="C21" i="165"/>
  <c r="D14" i="166"/>
  <c r="D8"/>
  <c r="D38" s="1"/>
  <c r="C18" i="165"/>
  <c r="C9" i="164"/>
  <c r="C8" s="1"/>
  <c r="C51" s="1"/>
  <c r="C68" s="1"/>
  <c r="E9"/>
  <c r="E8" s="1"/>
  <c r="E51" s="1"/>
  <c r="E68" s="1"/>
  <c r="C14"/>
  <c r="E14"/>
  <c r="C19"/>
  <c r="D19"/>
  <c r="E19"/>
  <c r="C24"/>
  <c r="D24"/>
  <c r="E24"/>
  <c r="C29"/>
  <c r="D29"/>
  <c r="E29"/>
  <c r="C35"/>
  <c r="C34" s="1"/>
  <c r="E35"/>
  <c r="E34" s="1"/>
  <c r="C40"/>
  <c r="D40"/>
  <c r="E40"/>
  <c r="C45"/>
  <c r="D45"/>
  <c r="E45"/>
  <c r="C54"/>
  <c r="E54"/>
  <c r="C59"/>
  <c r="E59"/>
  <c r="C63"/>
  <c r="D63"/>
  <c r="E63"/>
  <c r="C66"/>
  <c r="D68"/>
  <c r="E66"/>
  <c r="E146" i="162"/>
  <c r="D146"/>
  <c r="C146"/>
  <c r="E140"/>
  <c r="D140"/>
  <c r="C140"/>
  <c r="E133"/>
  <c r="D133"/>
  <c r="C133"/>
  <c r="E129"/>
  <c r="E154" s="1"/>
  <c r="D129"/>
  <c r="D154" s="1"/>
  <c r="C129"/>
  <c r="C154" s="1"/>
  <c r="E114"/>
  <c r="D114"/>
  <c r="C114"/>
  <c r="E93"/>
  <c r="E128" s="1"/>
  <c r="E155" s="1"/>
  <c r="D93"/>
  <c r="D128" s="1"/>
  <c r="D155" s="1"/>
  <c r="C93"/>
  <c r="C128" s="1"/>
  <c r="C155" s="1"/>
  <c r="E82"/>
  <c r="D82"/>
  <c r="C82"/>
  <c r="E78"/>
  <c r="D78"/>
  <c r="C78"/>
  <c r="E75"/>
  <c r="D75"/>
  <c r="C75"/>
  <c r="E70"/>
  <c r="D70"/>
  <c r="D89" s="1"/>
  <c r="C70"/>
  <c r="E66"/>
  <c r="E89" s="1"/>
  <c r="D66"/>
  <c r="C66"/>
  <c r="C89" s="1"/>
  <c r="E60"/>
  <c r="D60"/>
  <c r="C60"/>
  <c r="E55"/>
  <c r="D55"/>
  <c r="C55"/>
  <c r="E49"/>
  <c r="D49"/>
  <c r="C49"/>
  <c r="E37"/>
  <c r="D37"/>
  <c r="C37"/>
  <c r="E29"/>
  <c r="D29"/>
  <c r="C29"/>
  <c r="E22"/>
  <c r="D22"/>
  <c r="C22"/>
  <c r="E15"/>
  <c r="D15"/>
  <c r="C15"/>
  <c r="E8"/>
  <c r="E65" s="1"/>
  <c r="E90" s="1"/>
  <c r="D8"/>
  <c r="D65" s="1"/>
  <c r="D90" s="1"/>
  <c r="C8"/>
  <c r="C65" s="1"/>
  <c r="C90" s="1"/>
  <c r="H35" i="161" l="1"/>
  <c r="G35"/>
  <c r="F35"/>
  <c r="E35"/>
  <c r="D35"/>
  <c r="C35"/>
  <c r="B35"/>
  <c r="I31"/>
  <c r="I26"/>
  <c r="I25"/>
  <c r="I24"/>
  <c r="I23"/>
  <c r="I22"/>
  <c r="I20"/>
  <c r="I8"/>
  <c r="I19"/>
  <c r="I18"/>
  <c r="I32"/>
  <c r="I21"/>
  <c r="I17"/>
  <c r="I16"/>
  <c r="I30"/>
  <c r="I29"/>
  <c r="I28"/>
  <c r="I6"/>
  <c r="I27"/>
  <c r="I13"/>
  <c r="I14"/>
  <c r="I12"/>
  <c r="I11"/>
  <c r="I10"/>
  <c r="I9"/>
  <c r="I7"/>
  <c r="I5"/>
  <c r="I4"/>
  <c r="I35" s="1"/>
  <c r="C28" i="147"/>
  <c r="D18" i="73"/>
  <c r="E147" i="129"/>
  <c r="D147"/>
  <c r="C147"/>
  <c r="E142"/>
  <c r="D142"/>
  <c r="C142"/>
  <c r="E135"/>
  <c r="D135"/>
  <c r="C135"/>
  <c r="E131"/>
  <c r="E155" s="1"/>
  <c r="D131"/>
  <c r="D155" s="1"/>
  <c r="C131"/>
  <c r="C155" s="1"/>
  <c r="D130"/>
  <c r="D156" s="1"/>
  <c r="E116"/>
  <c r="D116"/>
  <c r="C116"/>
  <c r="E80"/>
  <c r="D80"/>
  <c r="C80"/>
  <c r="E76"/>
  <c r="D76"/>
  <c r="C76"/>
  <c r="E73"/>
  <c r="D73"/>
  <c r="C73"/>
  <c r="E68"/>
  <c r="D68"/>
  <c r="C68"/>
  <c r="C87"/>
  <c r="E64"/>
  <c r="E87" s="1"/>
  <c r="D64"/>
  <c r="D87" s="1"/>
  <c r="D161" s="1"/>
  <c r="C64"/>
  <c r="E58"/>
  <c r="D58"/>
  <c r="C58"/>
  <c r="E53"/>
  <c r="D53"/>
  <c r="C53"/>
  <c r="E47"/>
  <c r="D47"/>
  <c r="C47"/>
  <c r="E35"/>
  <c r="D35"/>
  <c r="C35"/>
  <c r="E27"/>
  <c r="D27"/>
  <c r="C27"/>
  <c r="E20"/>
  <c r="D20"/>
  <c r="C20"/>
  <c r="C63"/>
  <c r="C160" s="1"/>
  <c r="E13"/>
  <c r="D13"/>
  <c r="C13"/>
  <c r="F24" i="160"/>
  <c r="E24"/>
  <c r="D24"/>
  <c r="B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24" s="1"/>
  <c r="F24" i="159"/>
  <c r="E24"/>
  <c r="D24"/>
  <c r="B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24" s="1"/>
  <c r="C6" i="158"/>
  <c r="C11" s="1"/>
  <c r="E22" i="157"/>
  <c r="D22"/>
  <c r="D18" i="155"/>
  <c r="D14"/>
  <c r="D9"/>
  <c r="D38"/>
  <c r="E36" i="152"/>
  <c r="D36"/>
  <c r="D29" i="151"/>
  <c r="C29"/>
  <c r="G18" i="150"/>
  <c r="F18"/>
  <c r="E18"/>
  <c r="D18"/>
  <c r="C18"/>
  <c r="H17"/>
  <c r="I17"/>
  <c r="H16"/>
  <c r="H18"/>
  <c r="G14"/>
  <c r="G19"/>
  <c r="F14"/>
  <c r="F19"/>
  <c r="E14"/>
  <c r="E19"/>
  <c r="D14"/>
  <c r="D19"/>
  <c r="C14"/>
  <c r="C19"/>
  <c r="H13"/>
  <c r="I13" s="1"/>
  <c r="H12"/>
  <c r="I12" s="1"/>
  <c r="H11"/>
  <c r="I11" s="1"/>
  <c r="H10"/>
  <c r="I10" s="1"/>
  <c r="H9"/>
  <c r="H8"/>
  <c r="I8" s="1"/>
  <c r="H7"/>
  <c r="I7" s="1"/>
  <c r="H12" i="149"/>
  <c r="G12"/>
  <c r="F12"/>
  <c r="E12"/>
  <c r="H5"/>
  <c r="H19"/>
  <c r="G5"/>
  <c r="G19"/>
  <c r="F5"/>
  <c r="F19"/>
  <c r="E5"/>
  <c r="E19"/>
  <c r="G3"/>
  <c r="F3"/>
  <c r="H2"/>
  <c r="E2"/>
  <c r="J17" i="148"/>
  <c r="J16"/>
  <c r="I15"/>
  <c r="H15"/>
  <c r="G15"/>
  <c r="F15"/>
  <c r="J15"/>
  <c r="E15"/>
  <c r="D15"/>
  <c r="J14"/>
  <c r="I13"/>
  <c r="H13"/>
  <c r="G13"/>
  <c r="F13"/>
  <c r="J13"/>
  <c r="E13"/>
  <c r="D13"/>
  <c r="I11"/>
  <c r="H11"/>
  <c r="G11"/>
  <c r="F11"/>
  <c r="E11"/>
  <c r="D11"/>
  <c r="J10"/>
  <c r="I8"/>
  <c r="H8"/>
  <c r="G8"/>
  <c r="F8"/>
  <c r="E8"/>
  <c r="D8"/>
  <c r="J7"/>
  <c r="J6"/>
  <c r="I5"/>
  <c r="I18" s="1"/>
  <c r="H5"/>
  <c r="G5"/>
  <c r="J5" s="1"/>
  <c r="J18" s="1"/>
  <c r="F5"/>
  <c r="F18"/>
  <c r="E5"/>
  <c r="D5"/>
  <c r="D18" s="1"/>
  <c r="I3"/>
  <c r="H3"/>
  <c r="G3"/>
  <c r="F3"/>
  <c r="E2"/>
  <c r="E139" i="147"/>
  <c r="D139"/>
  <c r="C139"/>
  <c r="E134"/>
  <c r="D134"/>
  <c r="C134"/>
  <c r="E129"/>
  <c r="D129"/>
  <c r="C129"/>
  <c r="E125"/>
  <c r="E144"/>
  <c r="D125"/>
  <c r="D144"/>
  <c r="C125"/>
  <c r="C144"/>
  <c r="E121"/>
  <c r="D121"/>
  <c r="C121"/>
  <c r="E107"/>
  <c r="D107"/>
  <c r="C107"/>
  <c r="E91"/>
  <c r="D91"/>
  <c r="C91"/>
  <c r="C88"/>
  <c r="E78"/>
  <c r="D78"/>
  <c r="C78"/>
  <c r="E74"/>
  <c r="D74"/>
  <c r="C74"/>
  <c r="E71"/>
  <c r="D71"/>
  <c r="C71"/>
  <c r="E66"/>
  <c r="D66"/>
  <c r="C66"/>
  <c r="E62"/>
  <c r="E84" s="1"/>
  <c r="D62"/>
  <c r="D84"/>
  <c r="C62"/>
  <c r="E56"/>
  <c r="D56"/>
  <c r="C56"/>
  <c r="E51"/>
  <c r="D51"/>
  <c r="C51"/>
  <c r="E45"/>
  <c r="D45"/>
  <c r="C45"/>
  <c r="E34"/>
  <c r="D34"/>
  <c r="C34"/>
  <c r="D27"/>
  <c r="E27"/>
  <c r="C27"/>
  <c r="E20"/>
  <c r="D20"/>
  <c r="C20"/>
  <c r="E13"/>
  <c r="D13"/>
  <c r="C13"/>
  <c r="E6"/>
  <c r="D6"/>
  <c r="C6"/>
  <c r="D88"/>
  <c r="G36" i="146"/>
  <c r="F36"/>
  <c r="D36"/>
  <c r="C36"/>
  <c r="E35"/>
  <c r="E34"/>
  <c r="E33"/>
  <c r="E32"/>
  <c r="E31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8"/>
  <c r="E7"/>
  <c r="E6"/>
  <c r="E5"/>
  <c r="E36" s="1"/>
  <c r="E51" i="145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E36"/>
  <c r="E41" s="1"/>
  <c r="D8"/>
  <c r="D36" s="1"/>
  <c r="D41" s="1"/>
  <c r="C8"/>
  <c r="C36"/>
  <c r="C41" s="1"/>
  <c r="E51" i="144"/>
  <c r="D51"/>
  <c r="C51"/>
  <c r="E45"/>
  <c r="E57" s="1"/>
  <c r="D45"/>
  <c r="C45"/>
  <c r="C57" s="1"/>
  <c r="E37"/>
  <c r="D37"/>
  <c r="C37"/>
  <c r="E30"/>
  <c r="D30"/>
  <c r="C30"/>
  <c r="E26"/>
  <c r="D26"/>
  <c r="C26"/>
  <c r="E20"/>
  <c r="D20"/>
  <c r="C20"/>
  <c r="E8"/>
  <c r="E36" s="1"/>
  <c r="E41"/>
  <c r="D8"/>
  <c r="D36"/>
  <c r="D41" s="1"/>
  <c r="C8"/>
  <c r="C36" s="1"/>
  <c r="C41"/>
  <c r="E52" i="143"/>
  <c r="D52"/>
  <c r="C52"/>
  <c r="E46"/>
  <c r="E58"/>
  <c r="D46"/>
  <c r="D58"/>
  <c r="C46"/>
  <c r="C58"/>
  <c r="E38"/>
  <c r="D38"/>
  <c r="C38"/>
  <c r="E31"/>
  <c r="D31"/>
  <c r="C31"/>
  <c r="E26"/>
  <c r="D26"/>
  <c r="C26"/>
  <c r="E20"/>
  <c r="D20"/>
  <c r="C20"/>
  <c r="E8"/>
  <c r="E37"/>
  <c r="E42" s="1"/>
  <c r="D8"/>
  <c r="C8"/>
  <c r="C37"/>
  <c r="C42" s="1"/>
  <c r="E5"/>
  <c r="E51" i="142"/>
  <c r="D51"/>
  <c r="C51"/>
  <c r="E45"/>
  <c r="E57" s="1"/>
  <c r="D45"/>
  <c r="D57" s="1"/>
  <c r="C45"/>
  <c r="C57" s="1"/>
  <c r="E37"/>
  <c r="D37"/>
  <c r="C37"/>
  <c r="E30"/>
  <c r="D30"/>
  <c r="C30"/>
  <c r="E26"/>
  <c r="D26"/>
  <c r="C26"/>
  <c r="E20"/>
  <c r="D20"/>
  <c r="D36" s="1"/>
  <c r="D41" s="1"/>
  <c r="C20"/>
  <c r="E8"/>
  <c r="E36" s="1"/>
  <c r="E41" s="1"/>
  <c r="D8"/>
  <c r="C8"/>
  <c r="C36" s="1"/>
  <c r="C41" s="1"/>
  <c r="D29" i="3"/>
  <c r="E29"/>
  <c r="C29"/>
  <c r="J6" i="132"/>
  <c r="D45" i="105"/>
  <c r="E45"/>
  <c r="D51"/>
  <c r="E51"/>
  <c r="D57"/>
  <c r="E57"/>
  <c r="D8"/>
  <c r="E8"/>
  <c r="D20"/>
  <c r="E20"/>
  <c r="D26"/>
  <c r="E26"/>
  <c r="D30"/>
  <c r="E30"/>
  <c r="D36"/>
  <c r="E36"/>
  <c r="D37"/>
  <c r="E37"/>
  <c r="D41"/>
  <c r="E41"/>
  <c r="D46" i="79"/>
  <c r="E46"/>
  <c r="D52"/>
  <c r="E52"/>
  <c r="D58"/>
  <c r="E58"/>
  <c r="D8"/>
  <c r="E8"/>
  <c r="D20"/>
  <c r="E20"/>
  <c r="D26"/>
  <c r="E26"/>
  <c r="D31"/>
  <c r="E31"/>
  <c r="D37"/>
  <c r="E37"/>
  <c r="D38"/>
  <c r="E38"/>
  <c r="D42"/>
  <c r="E42"/>
  <c r="E5"/>
  <c r="D93" i="3"/>
  <c r="E93"/>
  <c r="D114"/>
  <c r="E114"/>
  <c r="D128"/>
  <c r="E128"/>
  <c r="D129"/>
  <c r="E129"/>
  <c r="D133"/>
  <c r="E133"/>
  <c r="D140"/>
  <c r="E140"/>
  <c r="D146"/>
  <c r="E146"/>
  <c r="D154"/>
  <c r="E154"/>
  <c r="D155"/>
  <c r="E155"/>
  <c r="D8"/>
  <c r="E8"/>
  <c r="D15"/>
  <c r="E15"/>
  <c r="D22"/>
  <c r="E22"/>
  <c r="D37"/>
  <c r="E37"/>
  <c r="D49"/>
  <c r="E49"/>
  <c r="D55"/>
  <c r="E55"/>
  <c r="D60"/>
  <c r="E60"/>
  <c r="D66"/>
  <c r="E66"/>
  <c r="D70"/>
  <c r="E70"/>
  <c r="D75"/>
  <c r="E75"/>
  <c r="D78"/>
  <c r="E78"/>
  <c r="D82"/>
  <c r="E82"/>
  <c r="D89"/>
  <c r="E89"/>
  <c r="K6" i="132"/>
  <c r="H6"/>
  <c r="M32"/>
  <c r="L32"/>
  <c r="K32"/>
  <c r="K24"/>
  <c r="J24"/>
  <c r="I24"/>
  <c r="H24"/>
  <c r="G24"/>
  <c r="F24"/>
  <c r="E24"/>
  <c r="D24"/>
  <c r="C24"/>
  <c r="M24"/>
  <c r="B24"/>
  <c r="M23"/>
  <c r="L23"/>
  <c r="M22"/>
  <c r="L22"/>
  <c r="M21"/>
  <c r="L21"/>
  <c r="M20"/>
  <c r="L20"/>
  <c r="M19"/>
  <c r="L19"/>
  <c r="M18"/>
  <c r="L18"/>
  <c r="L24"/>
  <c r="K15"/>
  <c r="J15"/>
  <c r="I15"/>
  <c r="H15"/>
  <c r="G15"/>
  <c r="F15"/>
  <c r="E15"/>
  <c r="D15"/>
  <c r="C15"/>
  <c r="M15"/>
  <c r="B15"/>
  <c r="M14"/>
  <c r="L14"/>
  <c r="M13"/>
  <c r="L13"/>
  <c r="M12"/>
  <c r="L12"/>
  <c r="M11"/>
  <c r="L11"/>
  <c r="M10"/>
  <c r="L10"/>
  <c r="M9"/>
  <c r="L9"/>
  <c r="M8"/>
  <c r="L8"/>
  <c r="L15"/>
  <c r="H17" i="61"/>
  <c r="I17"/>
  <c r="H30"/>
  <c r="I30"/>
  <c r="H31"/>
  <c r="I31"/>
  <c r="D17"/>
  <c r="H32" s="1"/>
  <c r="E17"/>
  <c r="I32"/>
  <c r="D18"/>
  <c r="E18"/>
  <c r="D24"/>
  <c r="E24"/>
  <c r="D30"/>
  <c r="E30"/>
  <c r="E33" s="1"/>
  <c r="D31"/>
  <c r="H18" i="73"/>
  <c r="I18"/>
  <c r="I29"/>
  <c r="I30"/>
  <c r="E18"/>
  <c r="I31"/>
  <c r="D19"/>
  <c r="E19"/>
  <c r="D24"/>
  <c r="E24"/>
  <c r="D29"/>
  <c r="E29"/>
  <c r="E32" s="1"/>
  <c r="E95" i="129"/>
  <c r="E130"/>
  <c r="E156" s="1"/>
  <c r="D95"/>
  <c r="C95"/>
  <c r="C130"/>
  <c r="C156" s="1"/>
  <c r="E6"/>
  <c r="E63" s="1"/>
  <c r="E160" s="1"/>
  <c r="D6"/>
  <c r="D63"/>
  <c r="D160" s="1"/>
  <c r="C6"/>
  <c r="D95" i="1"/>
  <c r="E95"/>
  <c r="E130"/>
  <c r="D116"/>
  <c r="E116"/>
  <c r="D131"/>
  <c r="E131"/>
  <c r="D135"/>
  <c r="E135"/>
  <c r="D142"/>
  <c r="E142"/>
  <c r="D147"/>
  <c r="E147"/>
  <c r="D155"/>
  <c r="E155"/>
  <c r="D6"/>
  <c r="E6"/>
  <c r="E63" s="1"/>
  <c r="D13"/>
  <c r="E13"/>
  <c r="D20"/>
  <c r="E20"/>
  <c r="D27"/>
  <c r="E27"/>
  <c r="D35"/>
  <c r="E35"/>
  <c r="D47"/>
  <c r="E47"/>
  <c r="D53"/>
  <c r="E53"/>
  <c r="D58"/>
  <c r="E58"/>
  <c r="D64"/>
  <c r="E64"/>
  <c r="D68"/>
  <c r="E68"/>
  <c r="D73"/>
  <c r="E73"/>
  <c r="D76"/>
  <c r="E76"/>
  <c r="D80"/>
  <c r="E80"/>
  <c r="D87"/>
  <c r="C18" i="73"/>
  <c r="C31" s="1"/>
  <c r="C140" i="3"/>
  <c r="C51" i="105"/>
  <c r="C45"/>
  <c r="C57" s="1"/>
  <c r="C26" i="79"/>
  <c r="C146" i="3"/>
  <c r="C133"/>
  <c r="C154" s="1"/>
  <c r="C93"/>
  <c r="G29" i="73"/>
  <c r="C147" i="1"/>
  <c r="C135"/>
  <c r="C95"/>
  <c r="C27"/>
  <c r="C37" i="105"/>
  <c r="C30"/>
  <c r="C26"/>
  <c r="C20"/>
  <c r="C8"/>
  <c r="C36"/>
  <c r="C41" s="1"/>
  <c r="C52" i="79"/>
  <c r="C38"/>
  <c r="C31"/>
  <c r="C20"/>
  <c r="C129" i="3"/>
  <c r="C114"/>
  <c r="C82"/>
  <c r="C78"/>
  <c r="C75"/>
  <c r="C70"/>
  <c r="C66"/>
  <c r="C60"/>
  <c r="C55"/>
  <c r="C49"/>
  <c r="C37"/>
  <c r="C22"/>
  <c r="C15"/>
  <c r="C8"/>
  <c r="G17" i="61"/>
  <c r="C17"/>
  <c r="C142" i="1"/>
  <c r="C131"/>
  <c r="C155" s="1"/>
  <c r="C116"/>
  <c r="C80"/>
  <c r="C76"/>
  <c r="C73"/>
  <c r="C68"/>
  <c r="C64"/>
  <c r="C87" s="1"/>
  <c r="C58"/>
  <c r="C53"/>
  <c r="C47"/>
  <c r="C35"/>
  <c r="C20"/>
  <c r="C13"/>
  <c r="C6"/>
  <c r="C63" s="1"/>
  <c r="G30" i="61"/>
  <c r="G31"/>
  <c r="C18"/>
  <c r="G18" i="73"/>
  <c r="C24" i="61"/>
  <c r="C30" s="1"/>
  <c r="C33" s="1"/>
  <c r="C24" i="73"/>
  <c r="C29" s="1"/>
  <c r="C46" i="79"/>
  <c r="C58" s="1"/>
  <c r="C8"/>
  <c r="C37" s="1"/>
  <c r="C42" s="1"/>
  <c r="C89" i="3"/>
  <c r="H33" i="61"/>
  <c r="E65" i="3"/>
  <c r="E90" s="1"/>
  <c r="D4" i="73"/>
  <c r="H4" s="1"/>
  <c r="C4"/>
  <c r="G4" s="1"/>
  <c r="C4" i="61"/>
  <c r="G4" s="1"/>
  <c r="D4"/>
  <c r="H4" s="1"/>
  <c r="D130" i="1"/>
  <c r="D161"/>
  <c r="C130"/>
  <c r="E87"/>
  <c r="E161"/>
  <c r="D63"/>
  <c r="D160"/>
  <c r="C128" i="3"/>
  <c r="C155" s="1"/>
  <c r="D65"/>
  <c r="D90" s="1"/>
  <c r="C65"/>
  <c r="C90" s="1"/>
  <c r="D88" i="1"/>
  <c r="E124" i="147"/>
  <c r="E145" s="1"/>
  <c r="C124"/>
  <c r="C145"/>
  <c r="D124"/>
  <c r="D145"/>
  <c r="C84"/>
  <c r="D61"/>
  <c r="D85" s="1"/>
  <c r="E61"/>
  <c r="E85" s="1"/>
  <c r="C61"/>
  <c r="C85" s="1"/>
  <c r="D32" i="61"/>
  <c r="I33"/>
  <c r="E32"/>
  <c r="E30" i="73"/>
  <c r="D31"/>
  <c r="D30"/>
  <c r="E31"/>
  <c r="I32"/>
  <c r="H31"/>
  <c r="H30"/>
  <c r="H32" s="1"/>
  <c r="C161" i="129"/>
  <c r="E161"/>
  <c r="D88"/>
  <c r="C88"/>
  <c r="E88"/>
  <c r="G32" i="61"/>
  <c r="G30" i="73"/>
  <c r="G31"/>
  <c r="I14" i="150"/>
  <c r="I16"/>
  <c r="I18"/>
  <c r="D32" i="73"/>
  <c r="I19" i="150"/>
  <c r="D33" i="61" l="1"/>
  <c r="C32" i="73"/>
  <c r="C88" i="1"/>
  <c r="C160"/>
  <c r="C161"/>
  <c r="C156"/>
  <c r="G33" i="61"/>
  <c r="E88" i="1"/>
  <c r="E160"/>
  <c r="G18" i="148"/>
  <c r="G32" i="73"/>
  <c r="H14" i="150"/>
  <c r="H19" s="1"/>
  <c r="C30" i="73"/>
  <c r="C32" i="61"/>
  <c r="C31"/>
  <c r="E31"/>
  <c r="D156" i="1"/>
  <c r="E156"/>
  <c r="D37" i="143"/>
  <c r="D42" s="1"/>
  <c r="D57" i="144"/>
  <c r="E18" i="148"/>
  <c r="H18"/>
</calcChain>
</file>

<file path=xl/sharedStrings.xml><?xml version="1.0" encoding="utf-8"?>
<sst xmlns="http://schemas.openxmlformats.org/spreadsheetml/2006/main" count="3341" uniqueCount="964">
  <si>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</si>
  <si>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</si>
  <si>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</si>
  <si>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</si>
  <si>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</si>
  <si>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</si>
  <si>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</si>
  <si>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</si>
  <si>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</si>
  <si>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</si>
  <si>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</si>
  <si>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</si>
  <si>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</si>
  <si>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</si>
  <si>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</si>
  <si>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</si>
  <si>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</si>
  <si>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</si>
  <si>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</si>
  <si>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</si>
  <si>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</si>
  <si>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</si>
  <si>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</si>
  <si>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</si>
  <si>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</si>
  <si>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</si>
  <si>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</si>
  <si>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</si>
  <si>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</si>
  <si>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</si>
  <si>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</si>
  <si>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</si>
  <si>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</si>
  <si>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</si>
  <si>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</si>
  <si>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</si>
  <si>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</si>
  <si>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</si>
  <si>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</si>
  <si>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</t>
  </si>
  <si>
    <t>Összesen:</t>
  </si>
  <si>
    <t>01</t>
  </si>
  <si>
    <t>Ezer forintban !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</si>
  <si>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</si>
  <si>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</si>
  <si>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</si>
  <si>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</si>
  <si>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</si>
  <si>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</si>
  <si>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</si>
  <si>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</si>
  <si>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</si>
  <si>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</si>
  <si>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</si>
  <si>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</si>
  <si>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</si>
  <si>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</si>
  <si>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</si>
  <si>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</si>
  <si>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</si>
  <si>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</si>
  <si>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</si>
  <si>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</si>
  <si>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</si>
  <si>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</si>
  <si>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</si>
  <si>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</si>
  <si>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</si>
  <si>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</si>
  <si>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</si>
  <si>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</si>
  <si>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</si>
  <si>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</si>
  <si>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</si>
  <si>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</si>
  <si>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</si>
  <si>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</si>
  <si>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</si>
  <si>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</si>
  <si>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</si>
  <si>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</si>
  <si>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</si>
  <si>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</si>
  <si>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</si>
  <si>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</si>
  <si>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</si>
  <si>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</si>
  <si>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</si>
  <si>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</si>
  <si>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</si>
  <si>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</si>
  <si>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</si>
  <si>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</si>
  <si>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</si>
  <si>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</si>
  <si>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</si>
  <si>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</si>
  <si>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</si>
  <si>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</si>
  <si>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</si>
  <si>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</si>
  <si>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</si>
  <si>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</si>
  <si>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</si>
  <si>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</si>
  <si>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</si>
  <si>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</si>
  <si>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</si>
  <si>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</si>
  <si>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</si>
  <si>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</si>
  <si>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</si>
  <si>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</si>
  <si>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</si>
  <si>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</si>
  <si>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</si>
  <si>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</si>
  <si>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</si>
  <si>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</si>
  <si>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</si>
  <si>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</si>
  <si>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</si>
  <si>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</si>
  <si>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</si>
  <si>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</si>
  <si>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</si>
  <si>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</si>
  <si>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</si>
  <si>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</si>
  <si>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</si>
  <si>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</si>
  <si>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</si>
  <si>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</si>
  <si>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</si>
  <si>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</si>
  <si>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</si>
  <si>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</si>
  <si>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</si>
  <si>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</si>
  <si>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</si>
  <si>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</si>
  <si>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</si>
  <si>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</si>
  <si>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</si>
  <si>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</si>
  <si>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</si>
  <si>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</si>
  <si>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</si>
  <si>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</si>
  <si>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</si>
  <si>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</si>
  <si>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</si>
  <si>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</si>
  <si>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</si>
  <si>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</si>
  <si>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</si>
  <si>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</si>
  <si>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</si>
  <si>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</si>
  <si>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</si>
  <si>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</si>
  <si>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</si>
  <si>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</si>
  <si>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</si>
  <si>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</si>
  <si>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</si>
  <si>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</si>
  <si>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</si>
  <si>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</si>
  <si>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</si>
  <si>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</si>
  <si>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</si>
  <si>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</si>
  <si>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</si>
  <si>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</si>
  <si>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</si>
  <si>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</si>
  <si>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</si>
  <si>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</si>
  <si>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</si>
  <si>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</si>
  <si>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</si>
  <si>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</si>
  <si>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</si>
  <si>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</si>
  <si>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</si>
  <si>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</si>
  <si>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</si>
  <si>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</si>
  <si>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</si>
  <si>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</si>
  <si>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</si>
  <si>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</si>
  <si>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</si>
  <si>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</si>
  <si>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</si>
  <si>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</si>
  <si>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</si>
  <si>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</si>
  <si>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</si>
  <si>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</si>
  <si>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</si>
  <si>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</si>
  <si>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</si>
  <si>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</si>
  <si>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</si>
  <si>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</si>
  <si>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</si>
  <si>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</si>
  <si>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</si>
  <si>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</si>
  <si>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</si>
  <si>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</si>
  <si>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</si>
  <si>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</si>
  <si>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</si>
  <si>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</si>
  <si>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</si>
  <si>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</si>
  <si>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</si>
  <si>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</si>
  <si>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</si>
  <si>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</si>
  <si>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</si>
  <si>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</si>
  <si>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</si>
  <si>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</si>
  <si>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</si>
  <si>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</si>
  <si>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</si>
  <si>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</si>
  <si>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</si>
  <si>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</si>
  <si>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</si>
  <si>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</si>
  <si>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</si>
  <si>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</si>
  <si>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</si>
  <si>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</si>
  <si>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</si>
  <si>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</si>
  <si>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</si>
  <si>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</si>
  <si>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</si>
  <si>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</si>
  <si>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</si>
  <si>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</si>
  <si>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</si>
  <si>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</si>
  <si>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</si>
  <si>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</si>
  <si>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</si>
  <si>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</si>
  <si>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</si>
  <si>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</si>
  <si>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</si>
  <si>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</si>
  <si>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</si>
  <si>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</si>
  <si>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</si>
  <si>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</si>
  <si>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</si>
  <si>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</si>
  <si>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</si>
  <si>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</si>
  <si>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</si>
  <si>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</si>
  <si>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</si>
  <si>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</si>
  <si>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</si>
  <si>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</si>
  <si>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</si>
  <si>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</si>
  <si>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</si>
  <si>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</si>
  <si>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</si>
  <si>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</si>
  <si>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</si>
  <si>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</si>
  <si>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</si>
  <si>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</si>
  <si>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</si>
  <si>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</si>
  <si>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</si>
  <si>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</si>
  <si>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</si>
  <si>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</si>
  <si>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</si>
  <si>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</si>
  <si>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</si>
  <si>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</si>
  <si>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</si>
  <si>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</si>
  <si>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</si>
  <si>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</si>
  <si>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</si>
  <si>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</si>
  <si>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</si>
  <si>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</si>
  <si>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</si>
  <si>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</si>
  <si>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</si>
  <si>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</si>
  <si>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</si>
  <si>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</si>
  <si>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</si>
  <si>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</si>
  <si>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</si>
  <si>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</si>
  <si>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</si>
  <si>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</si>
  <si>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</si>
  <si>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</si>
  <si>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</si>
  <si>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</si>
  <si>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</si>
  <si>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</si>
  <si>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</si>
  <si>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</si>
  <si>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</si>
  <si>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</si>
  <si>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</si>
  <si>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</si>
  <si>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</si>
  <si>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</si>
  <si>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</si>
  <si>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</si>
  <si>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</si>
  <si>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</si>
  <si>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</si>
  <si>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</si>
  <si>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</si>
  <si>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</si>
  <si>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</si>
  <si>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</si>
  <si>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</si>
  <si>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</si>
  <si>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</si>
  <si>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</si>
  <si>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</si>
  <si>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</si>
  <si>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</si>
  <si>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</si>
  <si>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</si>
  <si>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</si>
  <si>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</si>
  <si>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</si>
  <si>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</si>
  <si>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</si>
  <si>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</si>
  <si>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</si>
  <si>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</si>
  <si>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</si>
  <si>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</si>
  <si>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</si>
  <si>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</si>
  <si>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</si>
  <si>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</si>
  <si>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</si>
  <si>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</si>
  <si>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</si>
  <si>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</si>
  <si>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</si>
  <si>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</si>
  <si>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</si>
  <si>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</si>
  <si>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</si>
  <si>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</si>
  <si>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</si>
  <si>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</si>
  <si>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</si>
  <si>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</si>
  <si>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</si>
  <si>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</si>
  <si>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</si>
  <si>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</si>
  <si>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</si>
  <si>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</si>
  <si>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</si>
  <si>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</si>
  <si>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</si>
  <si>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</si>
  <si>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</si>
  <si>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</si>
  <si>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</si>
  <si>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</si>
  <si>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</si>
  <si>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</si>
  <si>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</si>
  <si>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</si>
  <si>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</si>
  <si>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</si>
  <si>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</si>
  <si>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</si>
  <si>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</si>
  <si>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</si>
  <si>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</si>
  <si>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</si>
  <si>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</si>
  <si>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</si>
  <si>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</si>
  <si>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</si>
  <si>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</si>
  <si>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</si>
  <si>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</si>
  <si>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</si>
  <si>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</si>
  <si>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</si>
  <si>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</si>
  <si>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</si>
  <si>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</si>
  <si>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</si>
  <si>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</si>
  <si>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</si>
  <si>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</si>
  <si>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</si>
  <si>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</si>
  <si>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</si>
  <si>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</si>
  <si>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</si>
  <si>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</si>
  <si>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</si>
  <si>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</si>
  <si>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</si>
  <si>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</si>
  <si>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</si>
  <si>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</si>
  <si>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</si>
  <si>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</si>
  <si>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</si>
  <si>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</si>
  <si>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</si>
  <si>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</si>
  <si>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</si>
  <si>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Eredeti
előirányzat</t>
  </si>
  <si>
    <t>Módosított
előirányzat</t>
  </si>
  <si>
    <t>Kiadási jogcím</t>
  </si>
  <si>
    <t>Hitel-, kölcsöntörlesztés államházt-on kívülre (4.1. + … + 4.3.)</t>
  </si>
  <si>
    <t xml:space="preserve">F </t>
  </si>
  <si>
    <t>I</t>
  </si>
  <si>
    <t>G=(D+F)</t>
  </si>
  <si>
    <r>
      <t>EU-s projekt neve, azonosítója:</t>
    </r>
    <r>
      <rPr>
        <sz val="12"/>
        <rFont val="Times New Roman"/>
        <family val="1"/>
        <charset val="238"/>
      </rPr>
      <t>*</t>
    </r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</si>
  <si>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</si>
  <si>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</si>
  <si>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</si>
  <si>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</si>
  <si>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</si>
  <si>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</si>
  <si>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J</t>
  </si>
  <si>
    <t>K</t>
  </si>
  <si>
    <t>L=(J+K)</t>
  </si>
  <si>
    <t>M=(L/C)</t>
  </si>
  <si>
    <t>* Amennyiben több projekt megvalósítása történi egy időben akkor azokat külön-külön, projektenként be kell mutatni!</t>
  </si>
  <si>
    <t>Eredeti ei.</t>
  </si>
  <si>
    <t>Módosított ei.</t>
  </si>
  <si>
    <t>Eredeti előirányzat</t>
  </si>
  <si>
    <t>Módosított előirányzat</t>
  </si>
  <si>
    <t>Költségvetési szerv</t>
  </si>
  <si>
    <t>Közhatalmi bevételek (4.1.+…+4.7.)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</si>
  <si>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</si>
  <si>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</si>
  <si>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</si>
  <si>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</si>
  <si>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</si>
  <si>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</si>
  <si>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</si>
  <si>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</si>
  <si>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</si>
  <si>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</si>
  <si>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</si>
  <si>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>teljesítés</t>
  </si>
  <si>
    <t>2015.évi</t>
  </si>
  <si>
    <t>Mádi Polgármesteri Hivatal</t>
  </si>
  <si>
    <t>11./10</t>
  </si>
  <si>
    <t>Mádi Napköziotthonos Óvoda és Bölcsöde</t>
  </si>
  <si>
    <t>14./12</t>
  </si>
  <si>
    <t>Szállást Biztosító Idősek Klubja</t>
  </si>
  <si>
    <t>6./6</t>
  </si>
  <si>
    <t>kötelező feladatok bevételei, kiadásai</t>
  </si>
  <si>
    <t>23./15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</si>
  <si>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</si>
  <si>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</si>
  <si>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</si>
  <si>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</si>
  <si>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</si>
  <si>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</si>
  <si>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</si>
  <si>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</si>
  <si>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Mád Község Önkormányzata</t>
  </si>
  <si>
    <t>29.</t>
  </si>
  <si>
    <t>30.</t>
  </si>
  <si>
    <t>31.</t>
  </si>
  <si>
    <t>Működési célú központosított előirányzatok</t>
  </si>
  <si>
    <t>Helyi önkormányzatok kiegészítő támogatásai</t>
  </si>
  <si>
    <t>Közhatalmi bevételek (4.1.+4.2.+4.3.+4.4.)</t>
  </si>
  <si>
    <t>Helyi adók  (4.1.1.+4.1.2.)</t>
  </si>
  <si>
    <t>4.1.1.</t>
  </si>
  <si>
    <t>- Vagyoni típusú adók</t>
  </si>
  <si>
    <t>4.1.2.</t>
  </si>
  <si>
    <t>- Termékek és szolgáltatások adói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</si>
  <si>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</si>
  <si>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</si>
  <si>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</si>
  <si>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</si>
  <si>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FINANSZÍROZÁSI BEVÉTELEK ÖSSZESEN: (10. + … +15.)</t>
  </si>
  <si>
    <t>KÖLTSÉGVETÉSI ÉS FINANSZÍROZÁSI BEVÉTELEK ÖSSZESEN: (9+16)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</si>
  <si>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</si>
  <si>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</si>
  <si>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</si>
  <si>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</si>
  <si>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</si>
  <si>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</si>
  <si>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</si>
  <si>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</si>
  <si>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>Belföldi értékpapírok kiadásai (6.1. + … + 6.4.)</t>
  </si>
  <si>
    <t>Forgatási célú belföldi értékpapírok beváltása</t>
  </si>
  <si>
    <t>Befektetési célú belföldi értékpapírok beváltása</t>
  </si>
  <si>
    <t>Belföldi finanszírozás kiadásai (7.1. + … + 7.4.)</t>
  </si>
  <si>
    <t xml:space="preserve">Pénzeszközök betétként elhelyezése 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</si>
  <si>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</si>
  <si>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</si>
  <si>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</si>
  <si>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</si>
  <si>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</si>
  <si>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</si>
  <si>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</si>
  <si>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</si>
  <si>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</si>
  <si>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</si>
  <si>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</si>
  <si>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</si>
  <si>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 xml:space="preserve">B </t>
  </si>
  <si>
    <t>J=(F+…+I)</t>
  </si>
  <si>
    <t>Működési célú
hiteltörlesztés (tőke+kamat)</t>
  </si>
  <si>
    <t>............................</t>
  </si>
  <si>
    <t>Felhalmozási célú
hiteltörlesztés (tőke+kamat)</t>
  </si>
  <si>
    <t>MFB kamatmentes lakossági kölcsön</t>
  </si>
  <si>
    <t>Beruházás feladatonként</t>
  </si>
  <si>
    <t>ELMIB részvényvás.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</si>
  <si>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</si>
  <si>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</si>
  <si>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</si>
  <si>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</si>
  <si>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</si>
  <si>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</si>
  <si>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</si>
  <si>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</si>
  <si>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</si>
  <si>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Lakossági kamatmentes kölcsön 2005. évi árvíz helyreáll.</t>
  </si>
  <si>
    <t>Összesen (1+8)</t>
  </si>
  <si>
    <t>Ezer forintban!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</si>
  <si>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</si>
  <si>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</si>
  <si>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</si>
  <si>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</si>
  <si>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</si>
  <si>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</si>
  <si>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</si>
  <si>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</si>
  <si>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</si>
  <si>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</si>
  <si>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</si>
  <si>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</si>
  <si>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</si>
  <si>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NEMLEGES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</si>
  <si>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</si>
  <si>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</si>
  <si>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</si>
  <si>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</si>
  <si>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</si>
  <si>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</si>
  <si>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</si>
  <si>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</si>
  <si>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</si>
  <si>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</si>
  <si>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</si>
  <si>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</si>
  <si>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</si>
  <si>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</si>
  <si>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</si>
  <si>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</si>
  <si>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</si>
  <si>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</si>
  <si>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</si>
  <si>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</si>
  <si>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</si>
  <si>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</si>
  <si>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</si>
  <si>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</si>
  <si>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</si>
  <si>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 xml:space="preserve">             N  E  M  L  E  G  E  S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</si>
  <si>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</si>
  <si>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</si>
  <si>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</si>
  <si>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</si>
  <si>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</si>
  <si>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Mádi Sportkör</t>
  </si>
  <si>
    <t>működés</t>
  </si>
  <si>
    <t xml:space="preserve">Borsodvíz </t>
  </si>
  <si>
    <t>ivóvíz tám.</t>
  </si>
  <si>
    <t>Mádért Kult. Nonpr.</t>
  </si>
  <si>
    <t>32.</t>
  </si>
  <si>
    <t>33.</t>
  </si>
  <si>
    <t>Sorszám</t>
  </si>
  <si>
    <t>Mennyiség
(db)</t>
  </si>
  <si>
    <t>Értéke
(E 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</si>
  <si>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</si>
  <si>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</si>
  <si>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</si>
  <si>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</si>
  <si>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</si>
  <si>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</si>
  <si>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</si>
  <si>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</si>
  <si>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</si>
  <si>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</si>
  <si>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</si>
  <si>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</si>
  <si>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</si>
  <si>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</si>
  <si>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</si>
  <si>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</si>
  <si>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</si>
  <si>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</si>
  <si>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</si>
  <si>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</si>
  <si>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</si>
  <si>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</si>
  <si>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</si>
  <si>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</si>
  <si>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N  E  M  L  E  G  E  S</t>
  </si>
  <si>
    <t xml:space="preserve">       ÖSSZESEN:</t>
  </si>
  <si>
    <t>PÉNZESZKÖZÖK VÁLTOZÁSÁNAK LEVEZETÉSE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</si>
  <si>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</si>
  <si>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</si>
  <si>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</si>
  <si>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</si>
  <si>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</si>
  <si>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</t>
  </si>
  <si>
    <t xml:space="preserve">2014.12.31-ig felhsaználás </t>
  </si>
  <si>
    <t>2015.évi mód.ei</t>
  </si>
  <si>
    <t>2015.évi teljesítés</t>
  </si>
  <si>
    <t>összes teljesítés 2015.12.31-ig</t>
  </si>
  <si>
    <t>felhasználás 2014.12.31-ig</t>
  </si>
  <si>
    <t>2015.évi mód.ei.</t>
  </si>
  <si>
    <t xml:space="preserve"> betétlekötés, államházt.belüli megelőleg.</t>
  </si>
  <si>
    <t xml:space="preserve">  államházt.belüli megelőlegezés</t>
  </si>
  <si>
    <t>2014.évi tény</t>
  </si>
  <si>
    <t>"Adósság állomány alakulása lejárat, eszközök, bel- és külföldi hitelezők szerinti bontásban "2015.december 31.</t>
  </si>
  <si>
    <t>EFt</t>
  </si>
  <si>
    <t>szem.jutt.</t>
  </si>
  <si>
    <t>járulék</t>
  </si>
  <si>
    <t>dologi</t>
  </si>
  <si>
    <t>ell.pénzb.</t>
  </si>
  <si>
    <t>fejl.kiad</t>
  </si>
  <si>
    <t>mg.feladatok</t>
  </si>
  <si>
    <t>út-híd</t>
  </si>
  <si>
    <t>konyha</t>
  </si>
  <si>
    <t>város és községgazd</t>
  </si>
  <si>
    <t>temetőfenntartás</t>
  </si>
  <si>
    <t>közvilágítás</t>
  </si>
  <si>
    <t>önk.jogalkotás</t>
  </si>
  <si>
    <t>orvosi ügyelet</t>
  </si>
  <si>
    <t>anya-és gyermekvédelem</t>
  </si>
  <si>
    <t>háziorvosi szolg.</t>
  </si>
  <si>
    <t>szociális ellátások</t>
  </si>
  <si>
    <t>/lakásfennt.tám.</t>
  </si>
  <si>
    <t>/FHT</t>
  </si>
  <si>
    <t>művelődési ház</t>
  </si>
  <si>
    <t>könyvtár</t>
  </si>
  <si>
    <t>sportkör</t>
  </si>
  <si>
    <t>korm.funkció</t>
  </si>
  <si>
    <t>2015.évi kiadások</t>
  </si>
  <si>
    <t>finansz.kiad</t>
  </si>
  <si>
    <t>összes</t>
  </si>
  <si>
    <t>önkormányzati vagyon</t>
  </si>
  <si>
    <t>közfoglalkoztatás</t>
  </si>
  <si>
    <t>ár-belvízvéd.(2015.évi hitelfelv)</t>
  </si>
  <si>
    <t>zöldterület kezelés</t>
  </si>
  <si>
    <t>egy.szoc.pénzbeni term.-beni</t>
  </si>
  <si>
    <t>gyermekvédelmi ellátások</t>
  </si>
  <si>
    <t>szociális étkeztetés</t>
  </si>
  <si>
    <t>óvoda</t>
  </si>
  <si>
    <t>iskola</t>
  </si>
  <si>
    <t>egy.műk.c.</t>
  </si>
  <si>
    <t>önk.előző évi elszámolásai</t>
  </si>
  <si>
    <t>intézményfinanszírozás</t>
  </si>
  <si>
    <t>körny.véd.progr.-napelem</t>
  </si>
  <si>
    <t>Mádi Katolikus Egyház</t>
  </si>
  <si>
    <t>Mádi Református Egyház</t>
  </si>
  <si>
    <t>Abaúj Zemplén Szilárdhulladék ZRt</t>
  </si>
  <si>
    <t>Ökomenikus Segélyszervezet</t>
  </si>
  <si>
    <t>Mádi Kör</t>
  </si>
  <si>
    <t>Interkultúr Hungária</t>
  </si>
  <si>
    <t>Tállyáért Egyesület</t>
  </si>
  <si>
    <t>Mádi Gyermekekért Alapítvány</t>
  </si>
  <si>
    <t>Kereskedelmi és Iparkamara</t>
  </si>
  <si>
    <t>Zempléni településszövetség</t>
  </si>
  <si>
    <t>Borsay, Művelődési Ház, Siecherma ház</t>
  </si>
  <si>
    <t>lakásvásárlás</t>
  </si>
  <si>
    <t>napelem</t>
  </si>
  <si>
    <t>informatikai eszközbesz.</t>
  </si>
  <si>
    <t xml:space="preserve">  hűtőkamra</t>
  </si>
  <si>
    <t>zöldségvágó</t>
  </si>
  <si>
    <t>bozótvágó, rézsűkasza</t>
  </si>
  <si>
    <t>elektromos autó</t>
  </si>
  <si>
    <t>hallásvizsgáló</t>
  </si>
  <si>
    <t>ELMIB részvény</t>
  </si>
  <si>
    <t>bútor, elektromos berendezések</t>
  </si>
  <si>
    <t>kötelező feladatok bevétel, kiadás</t>
  </si>
  <si>
    <t>2015. teljesítés</t>
  </si>
  <si>
    <t>2015.teljesítés</t>
  </si>
  <si>
    <t>12/A - Mérleg</t>
  </si>
  <si>
    <t>#</t>
  </si>
  <si>
    <t>Előző időszak</t>
  </si>
  <si>
    <t>Módosítások (+/-)</t>
  </si>
  <si>
    <t>Tárgyi időszak</t>
  </si>
  <si>
    <t>05</t>
  </si>
  <si>
    <t>A/II/1 Ingatlanok és a kapcsolódó vagyoni értékű jogok</t>
  </si>
  <si>
    <t>06</t>
  </si>
  <si>
    <t>A/II/2 Gépek, berendezések, felszerelések, járművek</t>
  </si>
  <si>
    <t>10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</si>
  <si>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</si>
  <si>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</si>
  <si>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</si>
  <si>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</si>
  <si>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</si>
  <si>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21</t>
  </si>
  <si>
    <t>A/III Befektetett pénzügyi eszközök (=A/III/1+A/III/2+A/III/3)</t>
  </si>
  <si>
    <t>22</t>
  </si>
  <si>
    <t>A/IV/1 Koncesszióba, vagyonkezelésbe adott eszközök (=A/IV/1a+A/IV/1b+A/IV/1c)</t>
  </si>
  <si>
    <t>24</t>
  </si>
  <si>
    <t>A/IV/1b - ebből: tárgyi eszközök</t>
  </si>
  <si>
    <t>27</t>
  </si>
  <si>
    <t>A/IV Koncesszióba, vagyonkezelésbe adott eszközök (=A/IV/1+A/IV/2)</t>
  </si>
  <si>
    <t>28</t>
  </si>
  <si>
    <t>A) NEMZETI VAGYONBA TARTOZÓ BEFEKTETETT ESZKÖZÖK (=A/I+A/II+A/III+A/IV)</t>
  </si>
  <si>
    <t>29</t>
  </si>
  <si>
    <t>B/I/1 Vásárolt készletek</t>
  </si>
  <si>
    <t>30</t>
  </si>
  <si>
    <t>B/I/2 Átsorolt, követelés fejében átvett készletek</t>
  </si>
  <si>
    <t>34</t>
  </si>
  <si>
    <t>B/I Készletek (=B/I/1+…+B/I/5)</t>
  </si>
  <si>
    <t>43</t>
  </si>
  <si>
    <t>B) NEMZETI VAGYONBA TARTOZÓ FORGÓESZKÖZÖK (= B/I+B/II)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</si>
  <si>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</si>
  <si>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</si>
  <si>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</si>
  <si>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</si>
  <si>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</si>
  <si>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</si>
  <si>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</si>
  <si>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</si>
  <si>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</si>
  <si>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</si>
  <si>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</si>
  <si>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</si>
  <si>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67</t>
  </si>
  <si>
    <t>D/I/3e - ebből: költségvetési évben esedékes követelések termékek és szolgáltatások adóira</t>
  </si>
  <si>
    <t>101</t>
  </si>
  <si>
    <t>D/I Költségvetési évben esedékes követelések (=D/I/1+…+D/I/8)</t>
  </si>
  <si>
    <t>158</t>
  </si>
  <si>
    <t>D) KÖVETELÉSEK  (=D/I+D/II+D/III)</t>
  </si>
  <si>
    <t>159</t>
  </si>
  <si>
    <t>E/I December havi illetmények, munkabérek elszámolása</t>
  </si>
  <si>
    <t>161</t>
  </si>
  <si>
    <t>E) EGYÉB SAJÁTOS ESZKÖZOLDALI  ELSZÁMOLÁSOK (=E/I+…+E/II)</t>
  </si>
  <si>
    <t>166</t>
  </si>
  <si>
    <t>ESZKÖZÖK ÖSSZESEN (=A+B+C+D+E+F)</t>
  </si>
  <si>
    <t>167</t>
  </si>
  <si>
    <t>G/I  Nemzeti vagyon induláskori értéke</t>
  </si>
  <si>
    <t>169</t>
  </si>
  <si>
    <t>G/III Egyéb eszközök induláskori értéke és változásai</t>
  </si>
  <si>
    <t>170</t>
  </si>
  <si>
    <t>G/IV Felhalmozott eredmény</t>
  </si>
  <si>
    <t>172</t>
  </si>
  <si>
    <t>G/VI Mérleg szerinti eredmény</t>
  </si>
  <si>
    <t>173</t>
  </si>
  <si>
    <t>G/ SAJÁT TŐKE  (= G/I+…+G/VI)</t>
  </si>
  <si>
    <t>212</t>
  </si>
  <si>
    <t>H/II/9 Költségvetési évet követően esedékes kötelezettségek finanszírozási kiadásokra (&gt;=H/II/9a+…+H/II/9i)</t>
  </si>
  <si>
    <t>213</t>
  </si>
  <si>
    <t>H/II/9a - ebből: költségvetési évet követően esedékes kötelezettségek hosszú lejáratú hitelek, kölcsönök törlesztésére pénzügyi vállalkozásnak</t>
  </si>
  <si>
    <t>222</t>
  </si>
  <si>
    <t>H/II Költségvetési évet követően esedékes kötelezettségek (=H/II/1+…+H/II/9)</t>
  </si>
  <si>
    <t>223</t>
  </si>
  <si>
    <t>H/III/1 Kapott előlegek (=H/III/1a+H/III/1b+H/III/1c)</t>
  </si>
  <si>
    <t>226</t>
  </si>
  <si>
    <t>H/III/1c - ebből: egyéb túlfizetések, téves és visszajáró befizetések, egyéb kapott előlegek</t>
  </si>
  <si>
    <t>236</t>
  </si>
  <si>
    <t>H/III Kötelezettség jellegű sajátos elszámolások (=H/III/1+…+H/III/10)</t>
  </si>
  <si>
    <t>237</t>
  </si>
  <si>
    <t>H) KÖTELEZETTSÉGEK (=H/I+H/II+H/III)</t>
  </si>
  <si>
    <t>240</t>
  </si>
  <si>
    <t>J/2 Költségek, ráfordítások passzív időbeli elhatárolása</t>
  </si>
  <si>
    <t>242</t>
  </si>
  <si>
    <t>J) PASSZÍV IDŐBELI ELHATÁROLÁSOK (=J/1+J/2+J/3)</t>
  </si>
  <si>
    <t>243</t>
  </si>
  <si>
    <t>FORRÁSOK ÖSSZESEN (=G+H+I+J)</t>
  </si>
  <si>
    <t>pénzkészlet 2015.január 1-én</t>
  </si>
  <si>
    <t>záró pénzkészlet 2015.december 31.</t>
  </si>
  <si>
    <t>2014.</t>
  </si>
  <si>
    <t>teljesítés % 2015.</t>
  </si>
  <si>
    <t>Kötelező feladatok  bevétel, kiadás</t>
  </si>
  <si>
    <t>összes  bevétel, kiadás</t>
  </si>
  <si>
    <t>4.melléklet a 8/2016.(V.5.) önkormányzati rendelethez</t>
  </si>
  <si>
    <t>5. melléklet a 8/2016.(V.5.) önkormányzati rendelethez</t>
  </si>
  <si>
    <t>6.1. melléklet a 8/2016.(V.5.) önkormányzati rendelethez</t>
  </si>
  <si>
    <t>VAGYONKIMUTATÁS
az érték nélkül nyilvántartott eszközökről
2015.</t>
  </si>
  <si>
    <t>A Mád község Önkormányzat tulajdonában álló gazdálkodó szervezetek működéséből származó
kötelezettségek és részesedések alakulása 2015. évben</t>
  </si>
  <si>
    <t>2.1. melléklet a 8/2016.(V.11.) önkormányzati rendelethez</t>
  </si>
  <si>
    <t>2.2. melléklet a 8/2016.(V.11.) önkormányzati rendelethez</t>
  </si>
  <si>
    <t>3.melléklet a 8/2016.(V.11.) önkormányzati rendelethez</t>
  </si>
  <si>
    <t>6.1.1. melléklet a 8/2016.(V.11.) önkormányzati rendelethez</t>
  </si>
  <si>
    <t>6.2. melléklet a 8/2016.(V.11.) önkormányzati rendelethez</t>
  </si>
  <si>
    <t>6.2.1. melléklet a 8/2016.(V.11.) önkormányzati rendelethez</t>
  </si>
  <si>
    <t>6.3. melléklet a 8/2016.(V.11.) önkormányzati rendelethez</t>
  </si>
  <si>
    <t>6.3. 1. melléklet a 8/2016.(V.11.) önkormányzati rendelethez</t>
  </si>
  <si>
    <t>6.4. melléklet a 8/2016.(V.11.) önkormányzati rendelethez</t>
  </si>
  <si>
    <t>6.4.1. melléklet a 8/2016.(V.11) önkormányzati rendelethez</t>
  </si>
  <si>
    <t>2.tájékoztató tábla a 8/2016.(V.11.)  önkormányzati rendelethez</t>
  </si>
  <si>
    <t>3. tájékoztató tábla a 8/2016.(V.11.) önkormányzati rendelethez</t>
  </si>
  <si>
    <t>4.melléklet a 8/2016.(V.11.) önkormányzati rendelethez</t>
  </si>
  <si>
    <t>8.tájékoztató tábla a 8/2016.(V.11.) önkormányzati rendelethez</t>
  </si>
  <si>
    <t>9. tájékoztató tábla a 8/2016.(V.11.) önkormányzati rendelethez</t>
  </si>
  <si>
    <t>62.</t>
  </si>
  <si>
    <t>ESZKÖZÖK ÖSSZESEN  (45+48+53+57+60+61)</t>
  </si>
  <si>
    <t>61.</t>
  </si>
  <si>
    <t>F) AKTÍV IDŐBELI ELHATÁROLÁSOK</t>
  </si>
  <si>
    <t>60.</t>
  </si>
  <si>
    <t>E) EGYÉB SAJÁTOS ESZKÖZOLDALI ELSZÁMOLÁSOK (58+59)</t>
  </si>
  <si>
    <t>59.</t>
  </si>
  <si>
    <t>II. Utalványok, bérletek és más hasonló, készpénz-helyettesítő fizetési 
     eszköznek nem minősülő eszközök elszámolásai</t>
  </si>
  <si>
    <t>58.</t>
  </si>
  <si>
    <t>I. December havi illetmények, munkabérek elszámolása</t>
  </si>
  <si>
    <t>57.</t>
  </si>
  <si>
    <t>D) KÖVETELÉSEK (54+55+56)</t>
  </si>
  <si>
    <t>56.</t>
  </si>
  <si>
    <t>III. Követelés jellegű sajátos elszámolások</t>
  </si>
  <si>
    <t>55.</t>
  </si>
  <si>
    <t>II. Költségvetési évet követően esedékes követelések</t>
  </si>
  <si>
    <t>54.</t>
  </si>
  <si>
    <t>I. Költségvetési évben esedékes követelések</t>
  </si>
  <si>
    <t>53.</t>
  </si>
  <si>
    <t>C) PÉNZESZKÖZÖK (49+50+51+52)</t>
  </si>
  <si>
    <t>52.</t>
  </si>
  <si>
    <t>IV. Devizaszámlák</t>
  </si>
  <si>
    <t>51.</t>
  </si>
  <si>
    <t>III. Forintszámlák</t>
  </si>
  <si>
    <t>50.</t>
  </si>
  <si>
    <t>II. Pénztárak, csekkek, betétkönyvek</t>
  </si>
  <si>
    <t>49.</t>
  </si>
  <si>
    <t>I. Lekötött bankbetétek</t>
  </si>
  <si>
    <t>48.</t>
  </si>
  <si>
    <t>B) NEMZETI VAGYONBA TARTOZÓ FORGÓESZKÖZÖK (46+47)</t>
  </si>
  <si>
    <t>47.</t>
  </si>
  <si>
    <t>II. Értékpapírok</t>
  </si>
  <si>
    <t>46.</t>
  </si>
  <si>
    <t>I. Készletek</t>
  </si>
  <si>
    <t>45.</t>
  </si>
  <si>
    <t>A) NEMZETI VAGYONBA TARTOZÓ BEFEKTETETT ESZKÖZÖK 
     (01+02+28+44)</t>
  </si>
  <si>
    <t>44.</t>
  </si>
  <si>
    <t>IV. Koncesszióba, vagyonkezelésbe adott eszközök</t>
  </si>
  <si>
    <t>43.</t>
  </si>
  <si>
    <t>3.4. Üzleti befektetett pénzügyi eszközök értékhelyesbítése</t>
  </si>
  <si>
    <t>42.</t>
  </si>
  <si>
    <t>3.3. Korlátozottan forgalomképes befektetett pénzügyi eszközök értékhelyesbítése</t>
  </si>
  <si>
    <t>41.</t>
  </si>
  <si>
    <t>3.2. Nemzetgazdasági szempontból kiemelt jelentőségű befektetett pénzügyi 
       eszközök értékhelyesbítése</t>
  </si>
  <si>
    <t>40.</t>
  </si>
  <si>
    <t>3.1. Forgalomképtelen befektetett pénzügyi eszközök értékhelyesbítése</t>
  </si>
  <si>
    <t>39.</t>
  </si>
  <si>
    <t>3. Befektetett pénzügyi eszközök értékhelyesbítése (40+41+42+43)</t>
  </si>
  <si>
    <t>38.</t>
  </si>
  <si>
    <t>2.4. Üzleti tartós hitelviszonyt megtestesítő értékpapírok</t>
  </si>
  <si>
    <t>37.</t>
  </si>
  <si>
    <t>2.3. Korlátozottan forgalomképes tartós hitelviszonyt megtestesítő értékpapírok</t>
  </si>
  <si>
    <t>36.</t>
  </si>
  <si>
    <t>2.2. Nemzetgazdasági szempontból kiemelt jelentőségű tartós hitelviszonyt 
       megtestesítő értékpapírok</t>
  </si>
  <si>
    <t>35.</t>
  </si>
  <si>
    <t>2.1. Forgalomképtelen tartós hitelviszonyt megtestesítő értékpapírok</t>
  </si>
  <si>
    <t>34.</t>
  </si>
  <si>
    <t>2. Tartós hitelviszonyt megtestesítő értékpapírok (35+36+37+38)</t>
  </si>
  <si>
    <t>1.4. Üzleti tartós részesedések</t>
  </si>
  <si>
    <t>1.3. Korlátozottan forgalomképes tartós részesedések</t>
  </si>
  <si>
    <t>1.2. Nemzetgazdasági szempontból kiemelt jelentőségű tartós részesedések</t>
  </si>
  <si>
    <t>1.1. Forgalomképtelen tartós részesedések</t>
  </si>
  <si>
    <t>1. Tartós részesedések (30+31+32+33)</t>
  </si>
  <si>
    <t>III. Befektetett pénzügyi eszközök (29+34+39)</t>
  </si>
  <si>
    <t>5.4. Üzleti tárgyi eszközök értékhelyesbítése</t>
  </si>
  <si>
    <t>5.3. Korlátozottan forgalomképes tárgyi eszközök értékhelyesbítése</t>
  </si>
  <si>
    <t>5.2. Nemzetgazdasági szempontból kiemelt jelentőségű tárgyi eszközök 
       értékhelyesbítése</t>
  </si>
  <si>
    <t>5.1. Forgalomképtelen tárgyi eszközök értékhelyesbítése</t>
  </si>
  <si>
    <t>5. Tárgyi eszközök értékhelyesbítése (24+25+26+27)</t>
  </si>
  <si>
    <t>4.4. Üzleti beruházások, felújítások</t>
  </si>
  <si>
    <t>4.3. Korlátozottan forgalomképes beruházások, felújítások</t>
  </si>
  <si>
    <t>4.2. Nemzetgazdasági szempontból kiemelt jelentőségű beruházások, felújítások</t>
  </si>
  <si>
    <t>4.1. Forgalomképtelen beruházások, felújítások</t>
  </si>
  <si>
    <t>4. Beruházások, felújítások (19+20+21+22)</t>
  </si>
  <si>
    <t>3.4. Üzleti tenyészállatok</t>
  </si>
  <si>
    <t>3.3. Korlátozottan forgalomképes tenyészállatok</t>
  </si>
  <si>
    <t>3.2. Nemzetgazdasági szempontból kiemelt jelentőségű tenyészállatok</t>
  </si>
  <si>
    <t>3.1. Forgalomképtelen tenyészállatok</t>
  </si>
  <si>
    <t>3. Tenyészállatok (14+15+16+17)</t>
  </si>
  <si>
    <t>2.4. Üzleti gépek, berendezések, felszerelések, járművek</t>
  </si>
  <si>
    <t>2.3. Korlátozottan forgalomképes gépek, berendezések, felszerelések, járművek</t>
  </si>
  <si>
    <t>2.2. Nemzetgazdasági szempontból kiemelt jelentőségű gépek, berendezések, 
       felszerelések, járművek</t>
  </si>
  <si>
    <t>09.</t>
  </si>
  <si>
    <t>2.1. Forgalomképtelen gépek, berendezések, felszerelések, járművek</t>
  </si>
  <si>
    <t>08.</t>
  </si>
  <si>
    <t>2. Gépek, berendezések, felszerelések, járművek (09+10+11+12)</t>
  </si>
  <si>
    <t>07.</t>
  </si>
  <si>
    <t>1.4. Üzleti ingatlanok és kapcsolódó vagyoni értékű jogok</t>
  </si>
  <si>
    <t>06.</t>
  </si>
  <si>
    <t>1.3. Korlátozottan forgalomképes ingatlanok és kapcsolódó vagyoni értékű jogok</t>
  </si>
  <si>
    <t>05.</t>
  </si>
  <si>
    <t>1.2. Nemzetgazdasági szempontból kiemelt jelentőségű ingatlanok és kapcsolódó 
       vagyoni értékű jogok</t>
  </si>
  <si>
    <t>04.</t>
  </si>
  <si>
    <t>1.1. Forgalomképtelen ingatlanok és kapcsolódó vagyoni értékű jogok</t>
  </si>
  <si>
    <t>03.</t>
  </si>
  <si>
    <t>1. Ingatlanok és kapcsolódó vagyoni értékű jogok   (04+05+06+07)</t>
  </si>
  <si>
    <t>02.</t>
  </si>
  <si>
    <t>II. Tárgyi eszközök (03+08+13+18+23)</t>
  </si>
  <si>
    <t>01.</t>
  </si>
  <si>
    <t xml:space="preserve"> I. Immateriális javak </t>
  </si>
  <si>
    <t xml:space="preserve">A </t>
  </si>
  <si>
    <t>állományi érték</t>
  </si>
  <si>
    <t xml:space="preserve">Becsült </t>
  </si>
  <si>
    <t xml:space="preserve">Könyv szerinti </t>
  </si>
  <si>
    <t>Bruttó</t>
  </si>
  <si>
    <t>ESZKÖZÖK</t>
  </si>
  <si>
    <t>Adatok: ezer forintban!</t>
  </si>
  <si>
    <t>VAGYONKIMUTATÁS
a könyvviteli mérlegben értékkel szereplő forrásokról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</si>
  <si>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</si>
  <si>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</si>
  <si>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</si>
  <si>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</si>
  <si>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</si>
  <si>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</si>
  <si>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</si>
  <si>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</si>
  <si>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</si>
  <si>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</si>
  <si>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</si>
  <si>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</si>
  <si>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</si>
  <si>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</si>
  <si>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</si>
  <si>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</si>
  <si>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</si>
  <si>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</si>
  <si>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</si>
  <si>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</si>
  <si>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</si>
  <si>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</si>
  <si>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</si>
  <si>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</si>
  <si>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</si>
  <si>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</si>
  <si>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</si>
  <si>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</si>
  <si>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2015.</t>
  </si>
  <si>
    <t>VAGYONKIMUTATÁS
 a könyvviteli mérlegben szereplő eszközökről 
2015.</t>
  </si>
  <si>
    <t>7.5. tájékoztató tábla a 8/2016.(V.11.) önkormányzati rendelethez
VAGYONKIMUTATÁS
a függő követelésekről és kötelezettségekről, a biztos (jövőbeni) követelésekről
2015</t>
  </si>
</sst>
</file>

<file path=xl/styles.xml><?xml version="1.0" encoding="utf-8"?>
<styleSheet xmlns="http://schemas.openxmlformats.org/spreadsheetml/2006/main">
  <numFmts count="9">
    <numFmt numFmtId="164" formatCode="_-* #,##0.00\ _F_t_-;\-* #,##0.00\ _F_t_-;_-* &quot;-&quot;??\ _F_t_-;_-@_-"/>
    <numFmt numFmtId="165" formatCode="#,###"/>
    <numFmt numFmtId="166" formatCode="#"/>
    <numFmt numFmtId="167" formatCode="_-* #,##0\ _F_t_-;\-* #,##0\ _F_t_-;_-* &quot;-&quot;??\ _F_t_-;_-@_-"/>
    <numFmt numFmtId="168" formatCode="#,##0.0"/>
    <numFmt numFmtId="169" formatCode="#,###\ _F_t;\-#,###\ _F_t"/>
    <numFmt numFmtId="170" formatCode="#,###__"/>
    <numFmt numFmtId="171" formatCode="#,###__;\-#,###__"/>
    <numFmt numFmtId="172" formatCode="00"/>
  </numFmts>
  <fonts count="64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8"/>
      <name val="Arial"/>
      <family val="2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2"/>
      <color indexed="10"/>
      <name val="Times New Roman"/>
      <family val="1"/>
      <charset val="238"/>
    </font>
    <font>
      <b/>
      <i/>
      <sz val="4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rgb="FFFF0000"/>
      <name val="Times New Roman CE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8"/>
      <name val="Times New Roman"/>
      <family val="1"/>
    </font>
    <font>
      <i/>
      <sz val="8"/>
      <name val="Times New Roman"/>
      <family val="1"/>
      <charset val="238"/>
    </font>
    <font>
      <b/>
      <i/>
      <sz val="8"/>
      <name val="Times New Roman"/>
      <family val="1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  <fill>
      <patternFill patternType="solid">
        <fgColor indexed="49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3">
    <xf numFmtId="0" fontId="0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51" fillId="0" borderId="0"/>
    <xf numFmtId="0" fontId="14" fillId="0" borderId="0"/>
    <xf numFmtId="0" fontId="33" fillId="0" borderId="0"/>
    <xf numFmtId="9" fontId="14" fillId="0" borderId="0" applyFont="0" applyFill="0" applyBorder="0" applyAlignment="0" applyProtection="0"/>
    <xf numFmtId="0" fontId="55" fillId="0" borderId="0"/>
    <xf numFmtId="0" fontId="1" fillId="0" borderId="0"/>
    <xf numFmtId="0" fontId="1" fillId="0" borderId="0"/>
  </cellStyleXfs>
  <cellXfs count="856">
    <xf numFmtId="0" fontId="0" fillId="0" borderId="0" xfId="0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165" fontId="18" fillId="0" borderId="2" xfId="0" applyNumberFormat="1" applyFont="1" applyFill="1" applyBorder="1" applyAlignment="1" applyProtection="1">
      <alignment vertical="center" wrapText="1"/>
      <protection locked="0"/>
    </xf>
    <xf numFmtId="165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5" fontId="17" fillId="0" borderId="17" xfId="0" applyNumberFormat="1" applyFont="1" applyFill="1" applyBorder="1" applyAlignment="1" applyProtection="1">
      <alignment horizontal="center" vertical="center" wrapText="1"/>
    </xf>
    <xf numFmtId="165" fontId="17" fillId="0" borderId="18" xfId="0" applyNumberFormat="1" applyFont="1" applyFill="1" applyBorder="1" applyAlignment="1" applyProtection="1">
      <alignment horizontal="center" vertical="center" wrapText="1"/>
    </xf>
    <xf numFmtId="165" fontId="17" fillId="0" borderId="19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14" xfId="0" applyNumberFormat="1" applyFont="1" applyFill="1" applyBorder="1" applyAlignment="1" applyProtection="1">
      <alignment vertical="center" wrapText="1"/>
    </xf>
    <xf numFmtId="165" fontId="17" fillId="0" borderId="20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Alignment="1">
      <alignment horizontal="center" vertical="center" wrapText="1"/>
    </xf>
    <xf numFmtId="165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5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5" fontId="17" fillId="2" borderId="14" xfId="0" applyNumberFormat="1" applyFont="1" applyFill="1" applyBorder="1" applyAlignment="1" applyProtection="1">
      <alignment vertical="center" wrapText="1"/>
    </xf>
    <xf numFmtId="165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5" fontId="24" fillId="0" borderId="13" xfId="0" applyNumberFormat="1" applyFont="1" applyFill="1" applyBorder="1" applyAlignment="1" applyProtection="1">
      <alignment horizontal="left" vertical="center" wrapText="1" indent="1"/>
    </xf>
    <xf numFmtId="165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3" xfId="0" applyFont="1" applyFill="1" applyBorder="1" applyAlignment="1" applyProtection="1">
      <alignment horizontal="right"/>
    </xf>
    <xf numFmtId="0" fontId="25" fillId="0" borderId="18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1" xfId="5" applyFont="1" applyFill="1" applyBorder="1" applyAlignment="1" applyProtection="1">
      <alignment horizontal="left" vertical="center" wrapText="1" indent="6"/>
    </xf>
    <xf numFmtId="0" fontId="0" fillId="0" borderId="0" xfId="0" applyFill="1" applyProtection="1">
      <protection locked="0"/>
    </xf>
    <xf numFmtId="165" fontId="25" fillId="0" borderId="2" xfId="0" applyNumberFormat="1" applyFont="1" applyFill="1" applyBorder="1" applyAlignment="1" applyProtection="1">
      <alignment vertical="center"/>
      <protection locked="0"/>
    </xf>
    <xf numFmtId="165" fontId="25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center" vertical="center" wrapText="1"/>
    </xf>
    <xf numFmtId="165" fontId="7" fillId="0" borderId="14" xfId="0" applyNumberFormat="1" applyFont="1" applyFill="1" applyBorder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1" fillId="0" borderId="24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5" fillId="0" borderId="8" xfId="0" applyFont="1" applyFill="1" applyBorder="1" applyAlignment="1" applyProtection="1">
      <alignment horizontal="center" vertical="center"/>
    </xf>
    <xf numFmtId="165" fontId="24" fillId="0" borderId="25" xfId="0" applyNumberFormat="1" applyFont="1" applyFill="1" applyBorder="1" applyAlignment="1" applyProtection="1">
      <alignment vertical="center"/>
    </xf>
    <xf numFmtId="0" fontId="25" fillId="0" borderId="10" xfId="0" applyFont="1" applyFill="1" applyBorder="1" applyAlignment="1" applyProtection="1">
      <alignment horizontal="center" vertical="center"/>
    </xf>
    <xf numFmtId="0" fontId="25" fillId="0" borderId="6" xfId="0" applyFont="1" applyFill="1" applyBorder="1" applyAlignment="1" applyProtection="1">
      <alignment vertical="center" wrapText="1"/>
    </xf>
    <xf numFmtId="165" fontId="24" fillId="0" borderId="14" xfId="0" applyNumberFormat="1" applyFont="1" applyFill="1" applyBorder="1" applyAlignment="1" applyProtection="1">
      <alignment vertical="center"/>
    </xf>
    <xf numFmtId="165" fontId="24" fillId="0" borderId="20" xfId="0" applyNumberFormat="1" applyFont="1" applyFill="1" applyBorder="1" applyAlignment="1" applyProtection="1">
      <alignment vertical="center"/>
    </xf>
    <xf numFmtId="165" fontId="17" fillId="0" borderId="26" xfId="5" applyNumberFormat="1" applyFont="1" applyFill="1" applyBorder="1" applyAlignment="1" applyProtection="1">
      <alignment horizontal="right" vertical="center" wrapText="1" indent="1"/>
    </xf>
    <xf numFmtId="165" fontId="18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9" xfId="5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9" xfId="5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left" vertical="center" wrapText="1" indent="1"/>
    </xf>
    <xf numFmtId="165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3" xfId="0" applyFont="1" applyFill="1" applyBorder="1" applyAlignment="1" applyProtection="1">
      <alignment horizontal="right" vertical="center"/>
    </xf>
    <xf numFmtId="165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4" xfId="0" applyNumberFormat="1" applyFont="1" applyFill="1" applyBorder="1" applyAlignment="1" applyProtection="1">
      <alignment horizontal="right" vertical="center" wrapText="1" indent="1"/>
    </xf>
    <xf numFmtId="165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0" xfId="0" applyNumberFormat="1" applyFont="1" applyFill="1" applyBorder="1" applyAlignment="1" applyProtection="1">
      <alignment horizontal="right" vertical="center" wrapText="1" indent="1"/>
    </xf>
    <xf numFmtId="165" fontId="6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5" fillId="0" borderId="0" xfId="0" applyNumberFormat="1" applyFont="1" applyFill="1" applyAlignment="1" applyProtection="1">
      <alignment horizontal="right" vertical="center"/>
    </xf>
    <xf numFmtId="165" fontId="7" fillId="0" borderId="13" xfId="0" applyNumberFormat="1" applyFont="1" applyFill="1" applyBorder="1" applyAlignment="1" applyProtection="1">
      <alignment horizontal="centerContinuous" vertical="center" wrapText="1"/>
    </xf>
    <xf numFmtId="165" fontId="7" fillId="0" borderId="14" xfId="0" applyNumberFormat="1" applyFont="1" applyFill="1" applyBorder="1" applyAlignment="1" applyProtection="1">
      <alignment horizontal="centerContinuous" vertical="center" wrapText="1"/>
    </xf>
    <xf numFmtId="165" fontId="7" fillId="0" borderId="20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4" fillId="0" borderId="31" xfId="0" applyNumberFormat="1" applyFont="1" applyFill="1" applyBorder="1" applyAlignment="1" applyProtection="1">
      <alignment horizontal="center" vertical="center" wrapText="1"/>
    </xf>
    <xf numFmtId="165" fontId="24" fillId="0" borderId="13" xfId="0" applyNumberFormat="1" applyFont="1" applyFill="1" applyBorder="1" applyAlignment="1" applyProtection="1">
      <alignment horizontal="center" vertical="center" wrapText="1"/>
    </xf>
    <xf numFmtId="165" fontId="24" fillId="0" borderId="14" xfId="0" applyNumberFormat="1" applyFont="1" applyFill="1" applyBorder="1" applyAlignment="1" applyProtection="1">
      <alignment horizontal="center" vertical="center" wrapText="1"/>
    </xf>
    <xf numFmtId="165" fontId="24" fillId="0" borderId="0" xfId="0" applyNumberFormat="1" applyFont="1" applyFill="1" applyAlignment="1" applyProtection="1">
      <alignment horizontal="center" vertical="center" wrapText="1"/>
    </xf>
    <xf numFmtId="165" fontId="0" fillId="0" borderId="32" xfId="0" applyNumberFormat="1" applyFill="1" applyBorder="1" applyAlignment="1" applyProtection="1">
      <alignment horizontal="left" vertical="center" wrapText="1" indent="1"/>
    </xf>
    <xf numFmtId="165" fontId="18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33" xfId="0" applyNumberFormat="1" applyFill="1" applyBorder="1" applyAlignment="1" applyProtection="1">
      <alignment horizontal="left" vertical="center" wrapText="1" indent="1"/>
    </xf>
    <xf numFmtId="165" fontId="18" fillId="0" borderId="8" xfId="0" applyNumberFormat="1" applyFont="1" applyFill="1" applyBorder="1" applyAlignment="1" applyProtection="1">
      <alignment horizontal="left" vertical="center" wrapText="1" indent="1"/>
    </xf>
    <xf numFmtId="165" fontId="18" fillId="0" borderId="34" xfId="0" applyNumberFormat="1" applyFont="1" applyFill="1" applyBorder="1" applyAlignment="1" applyProtection="1">
      <alignment horizontal="left" vertical="center" wrapText="1" indent="1"/>
    </xf>
    <xf numFmtId="165" fontId="27" fillId="0" borderId="31" xfId="0" applyNumberFormat="1" applyFont="1" applyFill="1" applyBorder="1" applyAlignment="1" applyProtection="1">
      <alignment horizontal="left" vertical="center" wrapText="1" indent="1"/>
    </xf>
    <xf numFmtId="165" fontId="1" fillId="0" borderId="35" xfId="0" applyNumberFormat="1" applyFont="1" applyFill="1" applyBorder="1" applyAlignment="1" applyProtection="1">
      <alignment horizontal="left" vertical="center" wrapText="1" indent="1"/>
    </xf>
    <xf numFmtId="165" fontId="25" fillId="0" borderId="7" xfId="0" applyNumberFormat="1" applyFont="1" applyFill="1" applyBorder="1" applyAlignment="1" applyProtection="1">
      <alignment horizontal="left" vertical="center" wrapText="1" indent="1"/>
    </xf>
    <xf numFmtId="165" fontId="25" fillId="0" borderId="8" xfId="0" applyNumberFormat="1" applyFont="1" applyFill="1" applyBorder="1" applyAlignment="1" applyProtection="1">
      <alignment horizontal="left" vertical="center" wrapText="1" indent="1"/>
    </xf>
    <xf numFmtId="165" fontId="1" fillId="0" borderId="33" xfId="0" applyNumberFormat="1" applyFont="1" applyFill="1" applyBorder="1" applyAlignment="1" applyProtection="1">
      <alignment horizontal="left" vertical="center" wrapText="1" indent="1"/>
    </xf>
    <xf numFmtId="165" fontId="28" fillId="0" borderId="2" xfId="0" applyNumberFormat="1" applyFont="1" applyFill="1" applyBorder="1" applyAlignment="1" applyProtection="1">
      <alignment horizontal="right" vertical="center" wrapText="1" indent="1"/>
    </xf>
    <xf numFmtId="165" fontId="27" fillId="0" borderId="13" xfId="0" applyNumberFormat="1" applyFont="1" applyFill="1" applyBorder="1" applyAlignment="1" applyProtection="1">
      <alignment horizontal="left" vertical="center" wrapText="1" indent="1"/>
    </xf>
    <xf numFmtId="165" fontId="27" fillId="0" borderId="26" xfId="0" applyNumberFormat="1" applyFont="1" applyFill="1" applyBorder="1" applyAlignment="1" applyProtection="1">
      <alignment horizontal="right" vertical="center" wrapText="1" indent="1"/>
    </xf>
    <xf numFmtId="165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28" fillId="0" borderId="7" xfId="0" applyNumberFormat="1" applyFont="1" applyFill="1" applyBorder="1" applyAlignment="1" applyProtection="1">
      <alignment horizontal="left" vertical="center" wrapText="1" indent="1"/>
    </xf>
    <xf numFmtId="165" fontId="25" fillId="0" borderId="8" xfId="0" applyNumberFormat="1" applyFont="1" applyFill="1" applyBorder="1" applyAlignment="1" applyProtection="1">
      <alignment horizontal="left" vertical="center" wrapText="1" indent="2"/>
    </xf>
    <xf numFmtId="165" fontId="25" fillId="0" borderId="2" xfId="0" applyNumberFormat="1" applyFont="1" applyFill="1" applyBorder="1" applyAlignment="1" applyProtection="1">
      <alignment horizontal="left" vertical="center" wrapText="1" indent="2"/>
    </xf>
    <xf numFmtId="165" fontId="28" fillId="0" borderId="2" xfId="0" applyNumberFormat="1" applyFont="1" applyFill="1" applyBorder="1" applyAlignment="1" applyProtection="1">
      <alignment horizontal="left" vertical="center" wrapText="1" indent="1"/>
    </xf>
    <xf numFmtId="165" fontId="25" fillId="0" borderId="9" xfId="0" applyNumberFormat="1" applyFont="1" applyFill="1" applyBorder="1" applyAlignment="1" applyProtection="1">
      <alignment horizontal="left" vertical="center" wrapText="1" indent="1"/>
    </xf>
    <xf numFmtId="165" fontId="18" fillId="0" borderId="9" xfId="0" applyNumberFormat="1" applyFont="1" applyFill="1" applyBorder="1" applyAlignment="1" applyProtection="1">
      <alignment horizontal="left" vertical="center" wrapText="1" indent="2"/>
    </xf>
    <xf numFmtId="165" fontId="18" fillId="0" borderId="10" xfId="0" applyNumberFormat="1" applyFont="1" applyFill="1" applyBorder="1" applyAlignment="1" applyProtection="1">
      <alignment horizontal="left" vertical="center" wrapText="1" indent="2"/>
    </xf>
    <xf numFmtId="165" fontId="28" fillId="0" borderId="3" xfId="0" applyNumberFormat="1" applyFont="1" applyFill="1" applyBorder="1" applyAlignment="1" applyProtection="1">
      <alignment horizontal="right" vertical="center" wrapText="1" indent="1"/>
    </xf>
    <xf numFmtId="165" fontId="1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6" xfId="0" applyNumberFormat="1" applyFont="1" applyFill="1" applyBorder="1" applyAlignment="1" applyProtection="1">
      <alignment horizontal="right" vertical="center" wrapText="1" indent="1"/>
    </xf>
    <xf numFmtId="165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5" fontId="17" fillId="0" borderId="26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1" fillId="0" borderId="18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2" fillId="0" borderId="0" xfId="0" applyFont="1" applyFill="1" applyAlignment="1" applyProtection="1">
      <alignment horizontal="left" vertical="center" wrapText="1"/>
    </xf>
    <xf numFmtId="0" fontId="32" fillId="0" borderId="0" xfId="0" applyFont="1" applyFill="1" applyAlignment="1" applyProtection="1">
      <alignment vertical="center" wrapText="1"/>
    </xf>
    <xf numFmtId="0" fontId="32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5" fontId="0" fillId="0" borderId="35" xfId="0" applyNumberFormat="1" applyFill="1" applyBorder="1" applyAlignment="1" applyProtection="1">
      <alignment horizontal="left" vertical="center" wrapText="1" indent="1"/>
    </xf>
    <xf numFmtId="165" fontId="18" fillId="0" borderId="7" xfId="0" applyNumberFormat="1" applyFont="1" applyFill="1" applyBorder="1" applyAlignment="1" applyProtection="1">
      <alignment horizontal="left" vertical="center" wrapText="1" indent="1"/>
    </xf>
    <xf numFmtId="165" fontId="1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6" xfId="5" applyNumberFormat="1" applyFont="1" applyFill="1" applyBorder="1" applyAlignment="1" applyProtection="1">
      <alignment horizontal="right" vertical="center" wrapText="1" indent="1"/>
    </xf>
    <xf numFmtId="165" fontId="17" fillId="0" borderId="14" xfId="5" applyNumberFormat="1" applyFont="1" applyFill="1" applyBorder="1" applyAlignment="1" applyProtection="1">
      <alignment horizontal="right" vertical="center" wrapText="1" indent="1"/>
    </xf>
    <xf numFmtId="165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8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8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5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7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165" fontId="24" fillId="0" borderId="26" xfId="5" applyNumberFormat="1" applyFont="1" applyFill="1" applyBorder="1" applyAlignment="1" applyProtection="1">
      <alignment horizontal="right" vertical="center" wrapText="1" inden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5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7" xfId="0" applyFont="1" applyBorder="1" applyAlignment="1" applyProtection="1">
      <alignment vertical="center" wrapText="1"/>
    </xf>
    <xf numFmtId="165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6" xfId="0" applyFont="1" applyBorder="1" applyAlignment="1" applyProtection="1">
      <alignment vertical="center" wrapText="1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vertical="center" wrapText="1"/>
    </xf>
    <xf numFmtId="0" fontId="18" fillId="0" borderId="21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5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5" fontId="17" fillId="0" borderId="39" xfId="5" applyNumberFormat="1" applyFont="1" applyFill="1" applyBorder="1" applyAlignment="1" applyProtection="1">
      <alignment horizontal="right" vertical="center" wrapText="1" indent="1"/>
    </xf>
    <xf numFmtId="165" fontId="18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2" xfId="5" applyNumberFormat="1" applyFont="1" applyFill="1" applyBorder="1" applyAlignment="1" applyProtection="1">
      <alignment horizontal="right" vertical="center" wrapText="1" indent="1"/>
    </xf>
    <xf numFmtId="165" fontId="23" fillId="0" borderId="26" xfId="0" applyNumberFormat="1" applyFont="1" applyBorder="1" applyAlignment="1" applyProtection="1">
      <alignment horizontal="right" vertical="center" wrapText="1" indent="1"/>
    </xf>
    <xf numFmtId="165" fontId="23" fillId="0" borderId="26" xfId="0" applyNumberFormat="1" applyFont="1" applyBorder="1" applyAlignment="1" applyProtection="1">
      <alignment horizontal="right" vertical="center" wrapText="1" indent="1"/>
      <protection locked="0"/>
    </xf>
    <xf numFmtId="165" fontId="21" fillId="0" borderId="26" xfId="0" quotePrefix="1" applyNumberFormat="1" applyFont="1" applyBorder="1" applyAlignment="1" applyProtection="1">
      <alignment horizontal="right" vertical="center" wrapText="1" indent="1"/>
    </xf>
    <xf numFmtId="165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8" xfId="5" applyNumberFormat="1" applyFont="1" applyFill="1" applyBorder="1" applyAlignment="1" applyProtection="1">
      <alignment horizontal="right" vertical="center" wrapText="1" indent="1"/>
    </xf>
    <xf numFmtId="165" fontId="23" fillId="0" borderId="14" xfId="0" applyNumberFormat="1" applyFont="1" applyBorder="1" applyAlignment="1" applyProtection="1">
      <alignment horizontal="right" vertical="center" wrapText="1" indent="1"/>
    </xf>
    <xf numFmtId="165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0" fontId="7" fillId="0" borderId="21" xfId="5" applyFont="1" applyFill="1" applyBorder="1" applyAlignment="1" applyProtection="1">
      <alignment horizontal="center" vertical="center" wrapText="1"/>
    </xf>
    <xf numFmtId="0" fontId="7" fillId="0" borderId="43" xfId="5" applyFont="1" applyFill="1" applyBorder="1" applyAlignment="1" applyProtection="1">
      <alignment horizontal="center" vertical="center" wrapText="1"/>
    </xf>
    <xf numFmtId="0" fontId="7" fillId="0" borderId="44" xfId="5" applyFont="1" applyFill="1" applyBorder="1" applyAlignment="1" applyProtection="1">
      <alignment horizontal="center" vertical="center" wrapText="1"/>
    </xf>
    <xf numFmtId="0" fontId="17" fillId="0" borderId="45" xfId="5" applyFont="1" applyFill="1" applyBorder="1" applyAlignment="1" applyProtection="1">
      <alignment horizontal="center" vertical="center" wrapText="1"/>
    </xf>
    <xf numFmtId="165" fontId="17" fillId="0" borderId="46" xfId="5" applyNumberFormat="1" applyFont="1" applyFill="1" applyBorder="1" applyAlignment="1" applyProtection="1">
      <alignment horizontal="right" vertical="center" wrapText="1" indent="1"/>
    </xf>
    <xf numFmtId="165" fontId="17" fillId="0" borderId="24" xfId="5" applyNumberFormat="1" applyFont="1" applyFill="1" applyBorder="1" applyAlignment="1" applyProtection="1">
      <alignment horizontal="right" vertical="center" wrapText="1" indent="1"/>
    </xf>
    <xf numFmtId="165" fontId="18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7" xfId="5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4" xfId="5" applyNumberFormat="1" applyFont="1" applyFill="1" applyBorder="1" applyAlignment="1" applyProtection="1">
      <alignment horizontal="right" vertical="center" wrapText="1" indent="1"/>
    </xf>
    <xf numFmtId="165" fontId="23" fillId="0" borderId="24" xfId="0" applyNumberFormat="1" applyFont="1" applyBorder="1" applyAlignment="1" applyProtection="1">
      <alignment horizontal="right" vertical="center" wrapText="1" indent="1"/>
    </xf>
    <xf numFmtId="165" fontId="23" fillId="0" borderId="24" xfId="0" applyNumberFormat="1" applyFont="1" applyBorder="1" applyAlignment="1" applyProtection="1">
      <alignment horizontal="right" vertical="center" wrapText="1" indent="1"/>
      <protection locked="0"/>
    </xf>
    <xf numFmtId="165" fontId="21" fillId="0" borderId="24" xfId="0" quotePrefix="1" applyNumberFormat="1" applyFont="1" applyBorder="1" applyAlignment="1" applyProtection="1">
      <alignment horizontal="right" vertical="center" wrapText="1" indent="1"/>
    </xf>
    <xf numFmtId="0" fontId="17" fillId="0" borderId="24" xfId="5" applyFont="1" applyFill="1" applyBorder="1" applyAlignment="1" applyProtection="1">
      <alignment horizontal="center" vertical="center" wrapText="1"/>
    </xf>
    <xf numFmtId="165" fontId="7" fillId="0" borderId="24" xfId="0" applyNumberFormat="1" applyFont="1" applyFill="1" applyBorder="1" applyAlignment="1" applyProtection="1">
      <alignment horizontal="centerContinuous" vertical="center" wrapText="1"/>
    </xf>
    <xf numFmtId="165" fontId="7" fillId="0" borderId="24" xfId="0" applyNumberFormat="1" applyFont="1" applyFill="1" applyBorder="1" applyAlignment="1" applyProtection="1">
      <alignment horizontal="center" vertical="center" wrapText="1"/>
    </xf>
    <xf numFmtId="165" fontId="24" fillId="0" borderId="24" xfId="0" applyNumberFormat="1" applyFont="1" applyFill="1" applyBorder="1" applyAlignment="1" applyProtection="1">
      <alignment horizontal="center" vertical="center" wrapText="1"/>
    </xf>
    <xf numFmtId="165" fontId="1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4" xfId="0" applyNumberFormat="1" applyFont="1" applyFill="1" applyBorder="1" applyAlignment="1" applyProtection="1">
      <alignment horizontal="right" vertical="center" wrapText="1" indent="1"/>
    </xf>
    <xf numFmtId="165" fontId="25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49" xfId="0" applyNumberFormat="1" applyFont="1" applyFill="1" applyBorder="1" applyAlignment="1" applyProtection="1">
      <alignment horizontal="centerContinuous" vertical="center" wrapText="1"/>
    </xf>
    <xf numFmtId="165" fontId="7" fillId="0" borderId="39" xfId="0" applyNumberFormat="1" applyFont="1" applyFill="1" applyBorder="1" applyAlignment="1" applyProtection="1">
      <alignment horizontal="centerContinuous" vertical="center" wrapText="1"/>
    </xf>
    <xf numFmtId="165" fontId="24" fillId="0" borderId="26" xfId="0" applyNumberFormat="1" applyFont="1" applyFill="1" applyBorder="1" applyAlignment="1" applyProtection="1">
      <alignment horizontal="center" vertical="center" wrapText="1"/>
    </xf>
    <xf numFmtId="165" fontId="27" fillId="0" borderId="14" xfId="0" applyNumberFormat="1" applyFont="1" applyFill="1" applyBorder="1" applyAlignment="1" applyProtection="1">
      <alignment horizontal="right" vertical="center" wrapText="1" indent="1"/>
    </xf>
    <xf numFmtId="165" fontId="7" fillId="0" borderId="26" xfId="0" applyNumberFormat="1" applyFont="1" applyFill="1" applyBorder="1" applyAlignment="1" applyProtection="1">
      <alignment horizontal="center" vertical="center" wrapText="1"/>
    </xf>
    <xf numFmtId="165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5" xfId="0" applyNumberFormat="1" applyFont="1" applyFill="1" applyBorder="1" applyAlignment="1" applyProtection="1">
      <alignment horizontal="center" vertical="center" wrapText="1"/>
    </xf>
    <xf numFmtId="165" fontId="1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6" xfId="0" applyNumberFormat="1" applyFont="1" applyFill="1" applyBorder="1" applyAlignment="1" applyProtection="1">
      <alignment horizontal="center" vertical="center" wrapText="1"/>
    </xf>
    <xf numFmtId="165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1" xfId="0" applyNumberFormat="1" applyFont="1" applyFill="1" applyBorder="1" applyAlignment="1">
      <alignment horizontal="center" vertical="center"/>
    </xf>
    <xf numFmtId="165" fontId="17" fillId="0" borderId="31" xfId="0" applyNumberFormat="1" applyFont="1" applyFill="1" applyBorder="1" applyAlignment="1">
      <alignment horizontal="center" vertical="center" wrapText="1"/>
    </xf>
    <xf numFmtId="165" fontId="17" fillId="0" borderId="50" xfId="0" applyNumberFormat="1" applyFont="1" applyFill="1" applyBorder="1" applyAlignment="1">
      <alignment horizontal="center" vertical="center"/>
    </xf>
    <xf numFmtId="165" fontId="17" fillId="0" borderId="51" xfId="0" applyNumberFormat="1" applyFont="1" applyFill="1" applyBorder="1" applyAlignment="1">
      <alignment horizontal="center" vertical="center"/>
    </xf>
    <xf numFmtId="165" fontId="17" fillId="0" borderId="51" xfId="0" applyNumberFormat="1" applyFont="1" applyFill="1" applyBorder="1" applyAlignment="1">
      <alignment horizontal="center" vertical="center" wrapText="1"/>
    </xf>
    <xf numFmtId="49" fontId="25" fillId="0" borderId="52" xfId="0" applyNumberFormat="1" applyFont="1" applyFill="1" applyBorder="1" applyAlignment="1">
      <alignment horizontal="left" vertical="center"/>
    </xf>
    <xf numFmtId="3" fontId="25" fillId="0" borderId="53" xfId="0" applyNumberFormat="1" applyFont="1" applyFill="1" applyBorder="1" applyAlignment="1" applyProtection="1">
      <alignment horizontal="right" vertical="center"/>
      <protection locked="0"/>
    </xf>
    <xf numFmtId="3" fontId="25" fillId="0" borderId="53" xfId="0" applyNumberFormat="1" applyFont="1" applyFill="1" applyBorder="1" applyAlignment="1" applyProtection="1">
      <alignment horizontal="right" vertical="center" wrapText="1"/>
      <protection locked="0"/>
    </xf>
    <xf numFmtId="3" fontId="25" fillId="0" borderId="54" xfId="0" applyNumberFormat="1" applyFont="1" applyFill="1" applyBorder="1" applyAlignment="1" applyProtection="1">
      <alignment horizontal="right" vertical="center" wrapText="1"/>
      <protection locked="0"/>
    </xf>
    <xf numFmtId="165" fontId="24" fillId="0" borderId="54" xfId="0" applyNumberFormat="1" applyFont="1" applyFill="1" applyBorder="1" applyAlignment="1">
      <alignment horizontal="right" vertical="center" wrapText="1"/>
    </xf>
    <xf numFmtId="4" fontId="17" fillId="0" borderId="54" xfId="0" applyNumberFormat="1" applyFont="1" applyFill="1" applyBorder="1" applyAlignment="1">
      <alignment horizontal="right" vertical="center" wrapText="1"/>
    </xf>
    <xf numFmtId="49" fontId="28" fillId="0" borderId="55" xfId="0" quotePrefix="1" applyNumberFormat="1" applyFont="1" applyFill="1" applyBorder="1" applyAlignment="1">
      <alignment horizontal="left" vertical="center" indent="1"/>
    </xf>
    <xf numFmtId="3" fontId="28" fillId="0" borderId="33" xfId="0" applyNumberFormat="1" applyFont="1" applyFill="1" applyBorder="1" applyAlignment="1" applyProtection="1">
      <alignment horizontal="right" vertical="center"/>
      <protection locked="0"/>
    </xf>
    <xf numFmtId="3" fontId="28" fillId="0" borderId="33" xfId="0" applyNumberFormat="1" applyFont="1" applyFill="1" applyBorder="1" applyAlignment="1" applyProtection="1">
      <alignment horizontal="right" vertical="center" wrapText="1"/>
      <protection locked="0"/>
    </xf>
    <xf numFmtId="165" fontId="24" fillId="0" borderId="33" xfId="0" applyNumberFormat="1" applyFont="1" applyFill="1" applyBorder="1" applyAlignment="1">
      <alignment horizontal="right" vertical="center" wrapText="1"/>
    </xf>
    <xf numFmtId="4" fontId="17" fillId="0" borderId="33" xfId="0" applyNumberFormat="1" applyFont="1" applyFill="1" applyBorder="1" applyAlignment="1">
      <alignment horizontal="right" vertical="center" wrapText="1"/>
    </xf>
    <xf numFmtId="49" fontId="25" fillId="0" borderId="55" xfId="0" applyNumberFormat="1" applyFont="1" applyFill="1" applyBorder="1" applyAlignment="1">
      <alignment horizontal="left" vertical="center"/>
    </xf>
    <xf numFmtId="3" fontId="25" fillId="0" borderId="33" xfId="0" applyNumberFormat="1" applyFont="1" applyFill="1" applyBorder="1" applyAlignment="1" applyProtection="1">
      <alignment horizontal="right" vertical="center"/>
      <protection locked="0"/>
    </xf>
    <xf numFmtId="3" fontId="25" fillId="0" borderId="33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56" xfId="0" applyNumberFormat="1" applyFont="1" applyFill="1" applyBorder="1" applyAlignment="1" applyProtection="1">
      <alignment horizontal="left" vertical="center"/>
      <protection locked="0"/>
    </xf>
    <xf numFmtId="3" fontId="25" fillId="0" borderId="57" xfId="0" applyNumberFormat="1" applyFont="1" applyFill="1" applyBorder="1" applyAlignment="1" applyProtection="1">
      <alignment horizontal="right" vertical="center"/>
      <protection locked="0"/>
    </xf>
    <xf numFmtId="3" fontId="25" fillId="0" borderId="57" xfId="0" applyNumberFormat="1" applyFont="1" applyFill="1" applyBorder="1" applyAlignment="1" applyProtection="1">
      <alignment horizontal="right" vertical="center" wrapText="1"/>
      <protection locked="0"/>
    </xf>
    <xf numFmtId="4" fontId="17" fillId="0" borderId="58" xfId="0" applyNumberFormat="1" applyFont="1" applyFill="1" applyBorder="1" applyAlignment="1">
      <alignment horizontal="right" vertical="center" wrapText="1"/>
    </xf>
    <xf numFmtId="49" fontId="24" fillId="0" borderId="38" xfId="0" applyNumberFormat="1" applyFont="1" applyFill="1" applyBorder="1" applyAlignment="1" applyProtection="1">
      <alignment horizontal="left" vertical="center" indent="1"/>
      <protection locked="0"/>
    </xf>
    <xf numFmtId="165" fontId="24" fillId="0" borderId="31" xfId="0" applyNumberFormat="1" applyFont="1" applyFill="1" applyBorder="1" applyAlignment="1">
      <alignment vertical="center"/>
    </xf>
    <xf numFmtId="4" fontId="18" fillId="0" borderId="31" xfId="0" applyNumberFormat="1" applyFont="1" applyFill="1" applyBorder="1" applyAlignment="1" applyProtection="1">
      <alignment vertical="center" wrapText="1"/>
      <protection locked="0"/>
    </xf>
    <xf numFmtId="49" fontId="24" fillId="0" borderId="49" xfId="0" applyNumberFormat="1" applyFont="1" applyFill="1" applyBorder="1" applyAlignment="1" applyProtection="1">
      <alignment vertical="center"/>
      <protection locked="0"/>
    </xf>
    <xf numFmtId="49" fontId="24" fillId="0" borderId="49" xfId="0" applyNumberFormat="1" applyFont="1" applyFill="1" applyBorder="1" applyAlignment="1" applyProtection="1">
      <alignment horizontal="right" vertical="center"/>
      <protection locked="0"/>
    </xf>
    <xf numFmtId="3" fontId="18" fillId="0" borderId="49" xfId="0" applyNumberFormat="1" applyFont="1" applyFill="1" applyBorder="1" applyAlignment="1" applyProtection="1">
      <alignment horizontal="right" vertical="center" wrapText="1"/>
      <protection locked="0"/>
    </xf>
    <xf numFmtId="49" fontId="24" fillId="0" borderId="23" xfId="0" applyNumberFormat="1" applyFont="1" applyFill="1" applyBorder="1" applyAlignment="1" applyProtection="1">
      <alignment vertical="center"/>
      <protection locked="0"/>
    </xf>
    <xf numFmtId="49" fontId="24" fillId="0" borderId="23" xfId="0" applyNumberFormat="1" applyFont="1" applyFill="1" applyBorder="1" applyAlignment="1" applyProtection="1">
      <alignment horizontal="right" vertical="center"/>
      <protection locked="0"/>
    </xf>
    <xf numFmtId="3" fontId="18" fillId="0" borderId="23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9" xfId="0" applyNumberFormat="1" applyFont="1" applyFill="1" applyBorder="1" applyAlignment="1">
      <alignment horizontal="left" vertical="center"/>
    </xf>
    <xf numFmtId="165" fontId="17" fillId="0" borderId="53" xfId="0" applyNumberFormat="1" applyFont="1" applyFill="1" applyBorder="1" applyAlignment="1" applyProtection="1">
      <alignment horizontal="right" vertical="center" wrapText="1"/>
    </xf>
    <xf numFmtId="49" fontId="25" fillId="0" borderId="8" xfId="0" applyNumberFormat="1" applyFont="1" applyFill="1" applyBorder="1" applyAlignment="1">
      <alignment horizontal="left" vertical="center"/>
    </xf>
    <xf numFmtId="165" fontId="24" fillId="0" borderId="33" xfId="0" applyNumberFormat="1" applyFont="1" applyFill="1" applyBorder="1" applyAlignment="1" applyProtection="1">
      <alignment horizontal="right" vertical="center" wrapText="1"/>
    </xf>
    <xf numFmtId="49" fontId="25" fillId="0" borderId="8" xfId="0" applyNumberFormat="1" applyFont="1" applyFill="1" applyBorder="1" applyAlignment="1" applyProtection="1">
      <alignment horizontal="left" vertical="center"/>
      <protection locked="0"/>
    </xf>
    <xf numFmtId="49" fontId="25" fillId="0" borderId="10" xfId="0" applyNumberFormat="1" applyFont="1" applyFill="1" applyBorder="1" applyAlignment="1" applyProtection="1">
      <alignment horizontal="left" vertical="center"/>
      <protection locked="0"/>
    </xf>
    <xf numFmtId="168" fontId="17" fillId="0" borderId="31" xfId="0" applyNumberFormat="1" applyFont="1" applyFill="1" applyBorder="1" applyAlignment="1">
      <alignment horizontal="left" vertical="center" wrapText="1" indent="1"/>
    </xf>
    <xf numFmtId="168" fontId="34" fillId="0" borderId="0" xfId="0" applyNumberFormat="1" applyFont="1" applyFill="1" applyBorder="1" applyAlignment="1">
      <alignment horizontal="left" vertical="center" wrapText="1"/>
    </xf>
    <xf numFmtId="165" fontId="24" fillId="0" borderId="31" xfId="0" applyNumberFormat="1" applyFont="1" applyFill="1" applyBorder="1" applyAlignment="1">
      <alignment horizontal="center" vertical="center" wrapText="1"/>
    </xf>
    <xf numFmtId="3" fontId="25" fillId="0" borderId="32" xfId="0" applyNumberFormat="1" applyFont="1" applyFill="1" applyBorder="1" applyAlignment="1" applyProtection="1">
      <alignment horizontal="right" vertical="center" wrapText="1"/>
      <protection locked="0"/>
    </xf>
    <xf numFmtId="3" fontId="25" fillId="0" borderId="58" xfId="0" applyNumberFormat="1" applyFont="1" applyFill="1" applyBorder="1" applyAlignment="1" applyProtection="1">
      <alignment horizontal="right" vertical="center" wrapText="1"/>
      <protection locked="0"/>
    </xf>
    <xf numFmtId="165" fontId="24" fillId="0" borderId="31" xfId="0" applyNumberFormat="1" applyFont="1" applyFill="1" applyBorder="1" applyAlignment="1">
      <alignment horizontal="right" vertical="center" wrapText="1"/>
    </xf>
    <xf numFmtId="0" fontId="35" fillId="0" borderId="0" xfId="0" applyFont="1" applyAlignment="1" applyProtection="1">
      <alignment horizontal="right" vertical="top"/>
      <protection locked="0"/>
    </xf>
    <xf numFmtId="0" fontId="7" fillId="0" borderId="31" xfId="0" applyFont="1" applyFill="1" applyBorder="1" applyAlignment="1" applyProtection="1">
      <alignment horizontal="center" vertical="center" wrapText="1"/>
    </xf>
    <xf numFmtId="0" fontId="7" fillId="0" borderId="31" xfId="0" quotePrefix="1" applyFont="1" applyFill="1" applyBorder="1" applyAlignment="1" applyProtection="1">
      <alignment horizontal="right" vertical="center" indent="1"/>
    </xf>
    <xf numFmtId="49" fontId="7" fillId="0" borderId="31" xfId="0" applyNumberFormat="1" applyFont="1" applyFill="1" applyBorder="1" applyAlignment="1" applyProtection="1">
      <alignment horizontal="right" vertical="center" indent="1"/>
    </xf>
    <xf numFmtId="0" fontId="7" fillId="0" borderId="39" xfId="0" applyFont="1" applyFill="1" applyBorder="1" applyAlignment="1" applyProtection="1">
      <alignment horizontal="center" vertical="center" wrapText="1"/>
    </xf>
    <xf numFmtId="0" fontId="17" fillId="0" borderId="59" xfId="0" applyFont="1" applyFill="1" applyBorder="1" applyAlignment="1" applyProtection="1">
      <alignment horizontal="center" vertical="center" wrapText="1"/>
    </xf>
    <xf numFmtId="165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7" xfId="5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4" xfId="0" applyNumberFormat="1" applyFont="1" applyFill="1" applyBorder="1" applyAlignment="1" applyProtection="1">
      <alignment horizontal="right" vertical="center" wrapText="1" indent="1"/>
    </xf>
    <xf numFmtId="49" fontId="7" fillId="0" borderId="26" xfId="0" applyNumberFormat="1" applyFont="1" applyFill="1" applyBorder="1" applyAlignment="1" applyProtection="1">
      <alignment horizontal="right" vertical="center" indent="1"/>
    </xf>
    <xf numFmtId="165" fontId="1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4" xfId="0" applyNumberFormat="1" applyFont="1" applyFill="1" applyBorder="1" applyAlignment="1" applyProtection="1">
      <alignment horizontal="right" vertical="center" wrapText="1" indent="1"/>
    </xf>
    <xf numFmtId="165" fontId="2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6" xfId="0" applyFont="1" applyBorder="1" applyAlignment="1" applyProtection="1">
      <alignment horizontal="left" indent="1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17" xfId="0" applyFont="1" applyBorder="1" applyAlignment="1">
      <alignment horizontal="left" vertical="center"/>
    </xf>
    <xf numFmtId="0" fontId="4" fillId="0" borderId="60" xfId="0" applyFont="1" applyBorder="1" applyAlignment="1">
      <alignment vertical="center" wrapText="1"/>
    </xf>
    <xf numFmtId="165" fontId="7" fillId="0" borderId="31" xfId="0" applyNumberFormat="1" applyFont="1" applyFill="1" applyBorder="1" applyAlignment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8" fillId="0" borderId="9" xfId="0" applyFont="1" applyFill="1" applyBorder="1" applyAlignment="1" applyProtection="1">
      <alignment horizontal="right" vertical="center" wrapText="1" indent="1"/>
    </xf>
    <xf numFmtId="0" fontId="18" fillId="0" borderId="3" xfId="0" applyFont="1" applyFill="1" applyBorder="1" applyAlignment="1" applyProtection="1">
      <alignment horizontal="left" vertical="center" wrapText="1"/>
      <protection locked="0"/>
    </xf>
    <xf numFmtId="165" fontId="18" fillId="0" borderId="3" xfId="0" applyNumberFormat="1" applyFont="1" applyFill="1" applyBorder="1" applyAlignment="1" applyProtection="1">
      <alignment vertical="center" wrapText="1"/>
      <protection locked="0"/>
    </xf>
    <xf numFmtId="165" fontId="18" fillId="0" borderId="3" xfId="0" applyNumberFormat="1" applyFont="1" applyFill="1" applyBorder="1" applyAlignment="1" applyProtection="1">
      <alignment vertical="center" wrapText="1"/>
    </xf>
    <xf numFmtId="165" fontId="18" fillId="0" borderId="61" xfId="0" applyNumberFormat="1" applyFont="1" applyFill="1" applyBorder="1" applyAlignment="1" applyProtection="1">
      <alignment vertical="center" wrapText="1"/>
      <protection locked="0"/>
    </xf>
    <xf numFmtId="0" fontId="18" fillId="0" borderId="8" xfId="0" applyFont="1" applyFill="1" applyBorder="1" applyAlignment="1" applyProtection="1">
      <alignment horizontal="right" vertical="center" wrapText="1" indent="1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165" fontId="18" fillId="0" borderId="25" xfId="0" applyNumberFormat="1" applyFont="1" applyFill="1" applyBorder="1" applyAlignment="1" applyProtection="1">
      <alignment vertical="center" wrapText="1"/>
      <protection locked="0"/>
    </xf>
    <xf numFmtId="0" fontId="18" fillId="0" borderId="6" xfId="0" applyFont="1" applyFill="1" applyBorder="1" applyAlignment="1" applyProtection="1">
      <alignment horizontal="left" vertical="center" wrapText="1"/>
      <protection locked="0"/>
    </xf>
    <xf numFmtId="165" fontId="18" fillId="0" borderId="62" xfId="0" applyNumberFormat="1" applyFont="1" applyFill="1" applyBorder="1" applyAlignment="1" applyProtection="1">
      <alignment vertical="center" wrapText="1"/>
      <protection locked="0"/>
    </xf>
    <xf numFmtId="165" fontId="29" fillId="0" borderId="23" xfId="5" applyNumberFormat="1" applyFont="1" applyFill="1" applyBorder="1" applyAlignment="1" applyProtection="1">
      <alignment vertical="center"/>
    </xf>
    <xf numFmtId="0" fontId="17" fillId="0" borderId="20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left" vertical="center" wrapText="1"/>
    </xf>
    <xf numFmtId="0" fontId="22" fillId="0" borderId="3" xfId="0" applyFont="1" applyBorder="1" applyAlignment="1" applyProtection="1">
      <alignment horizontal="left" vertical="center" wrapText="1"/>
    </xf>
    <xf numFmtId="0" fontId="22" fillId="0" borderId="2" xfId="0" applyFont="1" applyBorder="1" applyAlignment="1" applyProtection="1">
      <alignment horizontal="left" vertical="center" wrapText="1"/>
    </xf>
    <xf numFmtId="0" fontId="22" fillId="0" borderId="6" xfId="0" applyFont="1" applyBorder="1" applyAlignment="1" applyProtection="1">
      <alignment horizontal="left" vertical="center" wrapText="1"/>
    </xf>
    <xf numFmtId="0" fontId="23" fillId="0" borderId="14" xfId="0" applyFont="1" applyBorder="1" applyAlignment="1" applyProtection="1">
      <alignment horizontal="left" vertical="center" wrapText="1"/>
    </xf>
    <xf numFmtId="165" fontId="18" fillId="0" borderId="3" xfId="5" applyNumberFormat="1" applyFont="1" applyFill="1" applyBorder="1" applyAlignment="1" applyProtection="1">
      <alignment horizontal="right" vertical="center" wrapText="1" indent="1"/>
    </xf>
    <xf numFmtId="165" fontId="18" fillId="0" borderId="28" xfId="5" applyNumberFormat="1" applyFont="1" applyFill="1" applyBorder="1" applyAlignment="1" applyProtection="1">
      <alignment horizontal="right" vertical="center" wrapText="1" indent="1"/>
    </xf>
    <xf numFmtId="0" fontId="22" fillId="0" borderId="9" xfId="0" applyFont="1" applyBorder="1" applyAlignment="1" applyProtection="1">
      <alignment vertical="center" wrapText="1"/>
    </xf>
    <xf numFmtId="0" fontId="22" fillId="0" borderId="8" xfId="0" applyFont="1" applyBorder="1" applyAlignment="1" applyProtection="1">
      <alignment vertical="center" wrapText="1"/>
    </xf>
    <xf numFmtId="0" fontId="22" fillId="0" borderId="10" xfId="0" applyFont="1" applyBorder="1" applyAlignment="1" applyProtection="1">
      <alignment vertical="center" wrapText="1"/>
    </xf>
    <xf numFmtId="0" fontId="23" fillId="0" borderId="14" xfId="0" applyFont="1" applyBorder="1" applyAlignment="1" applyProtection="1">
      <alignment vertical="center" wrapText="1"/>
    </xf>
    <xf numFmtId="0" fontId="23" fillId="0" borderId="18" xfId="0" applyFont="1" applyBorder="1" applyAlignment="1" applyProtection="1">
      <alignment vertical="center" wrapText="1"/>
    </xf>
    <xf numFmtId="165" fontId="29" fillId="0" borderId="23" xfId="5" applyNumberFormat="1" applyFont="1" applyFill="1" applyBorder="1" applyAlignment="1" applyProtection="1"/>
    <xf numFmtId="0" fontId="17" fillId="0" borderId="26" xfId="5" applyFont="1" applyFill="1" applyBorder="1" applyAlignment="1" applyProtection="1">
      <alignment horizontal="center" vertical="center" wrapText="1"/>
    </xf>
    <xf numFmtId="0" fontId="18" fillId="0" borderId="4" xfId="5" applyFont="1" applyFill="1" applyBorder="1" applyAlignment="1" applyProtection="1">
      <alignment horizontal="left" vertical="center" wrapText="1"/>
    </xf>
    <xf numFmtId="0" fontId="18" fillId="0" borderId="2" xfId="5" applyFont="1" applyFill="1" applyBorder="1" applyAlignment="1" applyProtection="1">
      <alignment horizontal="left" vertical="center" wrapText="1"/>
    </xf>
    <xf numFmtId="0" fontId="18" fillId="0" borderId="5" xfId="5" applyFont="1" applyFill="1" applyBorder="1" applyAlignment="1" applyProtection="1">
      <alignment horizontal="left" vertical="center" wrapText="1"/>
    </xf>
    <xf numFmtId="0" fontId="18" fillId="0" borderId="0" xfId="5" applyFont="1" applyFill="1" applyBorder="1" applyAlignment="1" applyProtection="1">
      <alignment horizontal="left" vertical="center" wrapText="1"/>
    </xf>
    <xf numFmtId="0" fontId="18" fillId="0" borderId="2" xfId="5" applyFont="1" applyFill="1" applyBorder="1" applyAlignment="1" applyProtection="1">
      <alignment horizontal="left" vertical="center"/>
    </xf>
    <xf numFmtId="0" fontId="18" fillId="0" borderId="6" xfId="5" applyFont="1" applyFill="1" applyBorder="1" applyAlignment="1" applyProtection="1">
      <alignment horizontal="left" vertical="center" wrapText="1"/>
    </xf>
    <xf numFmtId="0" fontId="18" fillId="0" borderId="21" xfId="5" applyFont="1" applyFill="1" applyBorder="1" applyAlignment="1" applyProtection="1">
      <alignment horizontal="left" vertical="center" wrapText="1"/>
    </xf>
    <xf numFmtId="0" fontId="18" fillId="0" borderId="3" xfId="5" applyFont="1" applyFill="1" applyBorder="1" applyAlignment="1" applyProtection="1">
      <alignment horizontal="left" vertical="center" wrapText="1"/>
    </xf>
    <xf numFmtId="0" fontId="10" fillId="0" borderId="0" xfId="5" applyFill="1" applyAlignment="1" applyProtection="1">
      <alignment horizontal="left" vertical="center" indent="1"/>
    </xf>
    <xf numFmtId="0" fontId="24" fillId="0" borderId="14" xfId="5" applyFont="1" applyFill="1" applyBorder="1" applyAlignment="1" applyProtection="1">
      <alignment horizontal="left" vertical="center" wrapText="1"/>
    </xf>
    <xf numFmtId="0" fontId="18" fillId="0" borderId="1" xfId="5" applyFont="1" applyFill="1" applyBorder="1" applyAlignment="1" applyProtection="1">
      <alignment horizontal="left" vertical="center" wrapText="1"/>
    </xf>
    <xf numFmtId="0" fontId="21" fillId="0" borderId="18" xfId="0" applyFont="1" applyBorder="1" applyAlignment="1" applyProtection="1">
      <alignment horizontal="left" vertical="center" wrapText="1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0" fillId="0" borderId="0" xfId="0" applyNumberFormat="1" applyFill="1" applyAlignment="1" applyProtection="1">
      <alignment vertical="center" wrapText="1"/>
      <protection locked="0"/>
    </xf>
    <xf numFmtId="165" fontId="5" fillId="0" borderId="0" xfId="0" applyNumberFormat="1" applyFont="1" applyFill="1" applyAlignment="1" applyProtection="1">
      <alignment horizontal="right" vertical="center"/>
      <protection locked="0"/>
    </xf>
    <xf numFmtId="165" fontId="7" fillId="0" borderId="63" xfId="0" applyNumberFormat="1" applyFont="1" applyFill="1" applyBorder="1" applyAlignment="1" applyProtection="1">
      <alignment horizontal="centerContinuous" vertical="center"/>
    </xf>
    <xf numFmtId="165" fontId="7" fillId="0" borderId="64" xfId="0" applyNumberFormat="1" applyFont="1" applyFill="1" applyBorder="1" applyAlignment="1" applyProtection="1">
      <alignment horizontal="centerContinuous" vertical="center"/>
    </xf>
    <xf numFmtId="165" fontId="7" fillId="0" borderId="40" xfId="0" applyNumberFormat="1" applyFont="1" applyFill="1" applyBorder="1" applyAlignment="1" applyProtection="1">
      <alignment horizontal="centerContinuous" vertical="center"/>
    </xf>
    <xf numFmtId="165" fontId="37" fillId="0" borderId="0" xfId="0" applyNumberFormat="1" applyFont="1" applyFill="1" applyAlignment="1">
      <alignment vertical="center"/>
    </xf>
    <xf numFmtId="165" fontId="7" fillId="0" borderId="65" xfId="0" applyNumberFormat="1" applyFont="1" applyFill="1" applyBorder="1" applyAlignment="1" applyProtection="1">
      <alignment horizontal="center" vertical="center"/>
    </xf>
    <xf numFmtId="165" fontId="7" fillId="0" borderId="66" xfId="0" applyNumberFormat="1" applyFont="1" applyFill="1" applyBorder="1" applyAlignment="1" applyProtection="1">
      <alignment horizontal="center" vertical="center"/>
    </xf>
    <xf numFmtId="165" fontId="7" fillId="0" borderId="43" xfId="0" applyNumberFormat="1" applyFont="1" applyFill="1" applyBorder="1" applyAlignment="1" applyProtection="1">
      <alignment horizontal="center" vertical="center" wrapText="1"/>
    </xf>
    <xf numFmtId="165" fontId="37" fillId="0" borderId="0" xfId="0" applyNumberFormat="1" applyFont="1" applyFill="1" applyAlignment="1">
      <alignment horizontal="center" vertical="center"/>
    </xf>
    <xf numFmtId="165" fontId="17" fillId="0" borderId="38" xfId="0" applyNumberFormat="1" applyFont="1" applyFill="1" applyBorder="1" applyAlignment="1" applyProtection="1">
      <alignment horizontal="center" vertical="center" wrapText="1"/>
    </xf>
    <xf numFmtId="165" fontId="17" fillId="0" borderId="14" xfId="0" applyNumberFormat="1" applyFont="1" applyFill="1" applyBorder="1" applyAlignment="1" applyProtection="1">
      <alignment horizontal="center" vertical="center" wrapText="1"/>
    </xf>
    <xf numFmtId="165" fontId="17" fillId="0" borderId="46" xfId="0" applyNumberFormat="1" applyFont="1" applyFill="1" applyBorder="1" applyAlignment="1" applyProtection="1">
      <alignment horizontal="center" vertical="center" wrapText="1"/>
    </xf>
    <xf numFmtId="165" fontId="17" fillId="0" borderId="35" xfId="0" applyNumberFormat="1" applyFont="1" applyFill="1" applyBorder="1" applyAlignment="1" applyProtection="1">
      <alignment horizontal="center" vertical="center" wrapText="1"/>
    </xf>
    <xf numFmtId="165" fontId="17" fillId="0" borderId="0" xfId="0" applyNumberFormat="1" applyFont="1" applyFill="1" applyAlignment="1">
      <alignment horizontal="center" vertical="center" wrapText="1"/>
    </xf>
    <xf numFmtId="165" fontId="17" fillId="0" borderId="11" xfId="0" applyNumberFormat="1" applyFont="1" applyFill="1" applyBorder="1" applyAlignment="1" applyProtection="1">
      <alignment horizontal="right" vertical="center" wrapText="1" indent="1"/>
    </xf>
    <xf numFmtId="165" fontId="24" fillId="0" borderId="4" xfId="0" applyNumberFormat="1" applyFont="1" applyFill="1" applyBorder="1" applyAlignment="1" applyProtection="1">
      <alignment horizontal="left" vertical="center" wrapText="1" indent="1"/>
    </xf>
    <xf numFmtId="1" fontId="27" fillId="2" borderId="4" xfId="0" applyNumberFormat="1" applyFont="1" applyFill="1" applyBorder="1" applyAlignment="1" applyProtection="1">
      <alignment horizontal="center" vertical="center" wrapText="1"/>
    </xf>
    <xf numFmtId="165" fontId="24" fillId="0" borderId="4" xfId="0" applyNumberFormat="1" applyFont="1" applyFill="1" applyBorder="1" applyAlignment="1" applyProtection="1">
      <alignment vertical="center" wrapText="1"/>
    </xf>
    <xf numFmtId="165" fontId="24" fillId="0" borderId="63" xfId="0" applyNumberFormat="1" applyFont="1" applyFill="1" applyBorder="1" applyAlignment="1" applyProtection="1">
      <alignment vertical="center" wrapText="1"/>
    </xf>
    <xf numFmtId="165" fontId="24" fillId="0" borderId="54" xfId="0" applyNumberFormat="1" applyFont="1" applyFill="1" applyBorder="1" applyAlignment="1" applyProtection="1">
      <alignment vertical="center" wrapText="1"/>
    </xf>
    <xf numFmtId="165" fontId="17" fillId="0" borderId="8" xfId="0" applyNumberFormat="1" applyFont="1" applyFill="1" applyBorder="1" applyAlignment="1" applyProtection="1">
      <alignment horizontal="right" vertical="center" wrapText="1" indent="1"/>
    </xf>
    <xf numFmtId="165" fontId="18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30" xfId="0" applyNumberFormat="1" applyFont="1" applyFill="1" applyBorder="1" applyAlignment="1" applyProtection="1">
      <alignment vertical="center" wrapText="1"/>
      <protection locked="0"/>
    </xf>
    <xf numFmtId="165" fontId="18" fillId="0" borderId="33" xfId="0" applyNumberFormat="1" applyFont="1" applyFill="1" applyBorder="1" applyAlignment="1" applyProtection="1">
      <alignment vertical="center" wrapText="1"/>
    </xf>
    <xf numFmtId="165" fontId="24" fillId="0" borderId="2" xfId="0" applyNumberFormat="1" applyFont="1" applyFill="1" applyBorder="1" applyAlignment="1" applyProtection="1">
      <alignment horizontal="left" vertical="center" wrapText="1" indent="1"/>
    </xf>
    <xf numFmtId="1" fontId="27" fillId="2" borderId="2" xfId="0" applyNumberFormat="1" applyFont="1" applyFill="1" applyBorder="1" applyAlignment="1" applyProtection="1">
      <alignment horizontal="center" vertical="center" wrapText="1"/>
    </xf>
    <xf numFmtId="165" fontId="24" fillId="0" borderId="2" xfId="0" applyNumberFormat="1" applyFont="1" applyFill="1" applyBorder="1" applyAlignment="1" applyProtection="1">
      <alignment vertical="center" wrapText="1"/>
    </xf>
    <xf numFmtId="165" fontId="24" fillId="0" borderId="30" xfId="0" applyNumberFormat="1" applyFont="1" applyFill="1" applyBorder="1" applyAlignment="1" applyProtection="1">
      <alignment vertical="center" wrapText="1"/>
    </xf>
    <xf numFmtId="165" fontId="24" fillId="0" borderId="33" xfId="0" applyNumberFormat="1" applyFont="1" applyFill="1" applyBorder="1" applyAlignment="1" applyProtection="1">
      <alignment vertical="center" wrapText="1"/>
    </xf>
    <xf numFmtId="165" fontId="17" fillId="0" borderId="2" xfId="0" applyNumberFormat="1" applyFont="1" applyFill="1" applyBorder="1" applyAlignment="1" applyProtection="1">
      <alignment horizontal="left" vertical="center" wrapText="1" indent="1"/>
    </xf>
    <xf numFmtId="165" fontId="17" fillId="0" borderId="7" xfId="0" applyNumberFormat="1" applyFont="1" applyFill="1" applyBorder="1" applyAlignment="1" applyProtection="1">
      <alignment horizontal="right" vertical="center" wrapText="1" indent="1"/>
    </xf>
    <xf numFmtId="165" fontId="24" fillId="0" borderId="1" xfId="0" applyNumberFormat="1" applyFont="1" applyFill="1" applyBorder="1" applyAlignment="1" applyProtection="1">
      <alignment horizontal="left" vertical="center" wrapText="1" indent="1"/>
    </xf>
    <xf numFmtId="1" fontId="27" fillId="2" borderId="6" xfId="0" applyNumberFormat="1" applyFont="1" applyFill="1" applyBorder="1" applyAlignment="1" applyProtection="1">
      <alignment horizontal="center" vertical="center" wrapText="1"/>
    </xf>
    <xf numFmtId="165" fontId="24" fillId="0" borderId="1" xfId="0" applyNumberFormat="1" applyFont="1" applyFill="1" applyBorder="1" applyAlignment="1" applyProtection="1">
      <alignment vertical="center" wrapText="1"/>
    </xf>
    <xf numFmtId="165" fontId="24" fillId="0" borderId="37" xfId="0" applyNumberFormat="1" applyFont="1" applyFill="1" applyBorder="1" applyAlignment="1" applyProtection="1">
      <alignment vertical="center" wrapText="1"/>
    </xf>
    <xf numFmtId="1" fontId="13" fillId="0" borderId="37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1" xfId="0" applyNumberFormat="1" applyFont="1" applyFill="1" applyBorder="1" applyAlignment="1" applyProtection="1">
      <alignment vertical="center" wrapText="1"/>
      <protection locked="0"/>
    </xf>
    <xf numFmtId="165" fontId="18" fillId="0" borderId="37" xfId="0" applyNumberFormat="1" applyFont="1" applyFill="1" applyBorder="1" applyAlignment="1" applyProtection="1">
      <alignment vertical="center" wrapText="1"/>
      <protection locked="0"/>
    </xf>
    <xf numFmtId="165" fontId="17" fillId="0" borderId="13" xfId="0" applyNumberFormat="1" applyFont="1" applyFill="1" applyBorder="1" applyAlignment="1" applyProtection="1">
      <alignment horizontal="right" vertical="center" wrapText="1" indent="1"/>
    </xf>
    <xf numFmtId="165" fontId="17" fillId="0" borderId="14" xfId="0" applyNumberFormat="1" applyFont="1" applyFill="1" applyBorder="1" applyAlignment="1" applyProtection="1">
      <alignment horizontal="left" vertical="center" wrapText="1" indent="1"/>
    </xf>
    <xf numFmtId="1" fontId="18" fillId="2" borderId="46" xfId="0" applyNumberFormat="1" applyFont="1" applyFill="1" applyBorder="1" applyAlignment="1" applyProtection="1">
      <alignment vertical="center" wrapText="1"/>
    </xf>
    <xf numFmtId="165" fontId="24" fillId="0" borderId="14" xfId="0" applyNumberFormat="1" applyFont="1" applyFill="1" applyBorder="1" applyAlignment="1" applyProtection="1">
      <alignment vertical="center" wrapText="1"/>
    </xf>
    <xf numFmtId="165" fontId="24" fillId="0" borderId="46" xfId="0" applyNumberFormat="1" applyFont="1" applyFill="1" applyBorder="1" applyAlignment="1" applyProtection="1">
      <alignment vertical="center" wrapText="1"/>
    </xf>
    <xf numFmtId="165" fontId="24" fillId="0" borderId="31" xfId="0" applyNumberFormat="1" applyFont="1" applyFill="1" applyBorder="1" applyAlignment="1" applyProtection="1">
      <alignment vertical="center" wrapText="1"/>
    </xf>
    <xf numFmtId="165" fontId="9" fillId="0" borderId="0" xfId="0" applyNumberFormat="1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right" vertical="center"/>
    </xf>
    <xf numFmtId="165" fontId="7" fillId="0" borderId="66" xfId="0" applyNumberFormat="1" applyFont="1" applyFill="1" applyBorder="1" applyAlignment="1">
      <alignment horizontal="center" vertical="center"/>
    </xf>
    <xf numFmtId="165" fontId="7" fillId="0" borderId="21" xfId="0" applyNumberFormat="1" applyFont="1" applyFill="1" applyBorder="1" applyAlignment="1">
      <alignment horizontal="center" vertical="center"/>
    </xf>
    <xf numFmtId="165" fontId="7" fillId="0" borderId="38" xfId="0" applyNumberFormat="1" applyFont="1" applyFill="1" applyBorder="1" applyAlignment="1">
      <alignment horizontal="center" vertical="center" wrapText="1"/>
    </xf>
    <xf numFmtId="165" fontId="7" fillId="0" borderId="46" xfId="0" applyNumberFormat="1" applyFont="1" applyFill="1" applyBorder="1" applyAlignment="1">
      <alignment horizontal="center" vertical="center" wrapText="1"/>
    </xf>
    <xf numFmtId="165" fontId="7" fillId="0" borderId="20" xfId="0" applyNumberFormat="1" applyFont="1" applyFill="1" applyBorder="1" applyAlignment="1">
      <alignment horizontal="center" vertical="center" wrapText="1"/>
    </xf>
    <xf numFmtId="165" fontId="37" fillId="0" borderId="0" xfId="0" applyNumberFormat="1" applyFont="1" applyFill="1" applyAlignment="1">
      <alignment horizontal="center" vertical="center" wrapText="1"/>
    </xf>
    <xf numFmtId="165" fontId="17" fillId="0" borderId="13" xfId="0" applyNumberFormat="1" applyFont="1" applyFill="1" applyBorder="1" applyAlignment="1">
      <alignment horizontal="right" vertical="center" wrapText="1" indent="1"/>
    </xf>
    <xf numFmtId="165" fontId="17" fillId="0" borderId="31" xfId="0" applyNumberFormat="1" applyFont="1" applyFill="1" applyBorder="1" applyAlignment="1">
      <alignment horizontal="left" vertical="center" wrapText="1" indent="1"/>
    </xf>
    <xf numFmtId="165" fontId="13" fillId="2" borderId="31" xfId="0" applyNumberFormat="1" applyFont="1" applyFill="1" applyBorder="1" applyAlignment="1">
      <alignment horizontal="left" vertical="center" wrapText="1" indent="2"/>
    </xf>
    <xf numFmtId="165" fontId="13" fillId="2" borderId="24" xfId="0" applyNumberFormat="1" applyFont="1" applyFill="1" applyBorder="1" applyAlignment="1">
      <alignment horizontal="left" vertical="center" wrapText="1" indent="2"/>
    </xf>
    <xf numFmtId="165" fontId="17" fillId="0" borderId="13" xfId="0" applyNumberFormat="1" applyFont="1" applyFill="1" applyBorder="1" applyAlignment="1">
      <alignment vertical="center" wrapText="1"/>
    </xf>
    <xf numFmtId="165" fontId="17" fillId="0" borderId="14" xfId="0" applyNumberFormat="1" applyFont="1" applyFill="1" applyBorder="1" applyAlignment="1">
      <alignment vertical="center" wrapText="1"/>
    </xf>
    <xf numFmtId="165" fontId="17" fillId="0" borderId="20" xfId="0" applyNumberFormat="1" applyFont="1" applyFill="1" applyBorder="1" applyAlignment="1">
      <alignment vertical="center" wrapText="1"/>
    </xf>
    <xf numFmtId="165" fontId="17" fillId="0" borderId="8" xfId="0" applyNumberFormat="1" applyFont="1" applyFill="1" applyBorder="1" applyAlignment="1">
      <alignment horizontal="right" vertical="center" wrapText="1" indent="1"/>
    </xf>
    <xf numFmtId="165" fontId="18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166" fontId="13" fillId="0" borderId="33" xfId="0" applyNumberFormat="1" applyFont="1" applyFill="1" applyBorder="1" applyAlignment="1" applyProtection="1">
      <alignment horizontal="right" vertical="center" wrapText="1" indent="2"/>
      <protection locked="0"/>
    </xf>
    <xf numFmtId="166" fontId="13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5" fontId="18" fillId="0" borderId="8" xfId="0" applyNumberFormat="1" applyFont="1" applyFill="1" applyBorder="1" applyAlignment="1" applyProtection="1">
      <alignment vertical="center" wrapText="1"/>
      <protection locked="0"/>
    </xf>
    <xf numFmtId="165" fontId="13" fillId="2" borderId="31" xfId="0" applyNumberFormat="1" applyFont="1" applyFill="1" applyBorder="1" applyAlignment="1">
      <alignment horizontal="right" vertical="center" wrapText="1" indent="2"/>
    </xf>
    <xf numFmtId="165" fontId="13" fillId="2" borderId="24" xfId="0" applyNumberFormat="1" applyFont="1" applyFill="1" applyBorder="1" applyAlignment="1">
      <alignment horizontal="right" vertical="center" wrapText="1" indent="2"/>
    </xf>
    <xf numFmtId="0" fontId="7" fillId="0" borderId="14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165" fontId="25" fillId="0" borderId="30" xfId="0" applyNumberFormat="1" applyFont="1" applyFill="1" applyBorder="1" applyAlignment="1" applyProtection="1">
      <alignment vertical="center"/>
      <protection locked="0"/>
    </xf>
    <xf numFmtId="165" fontId="24" fillId="0" borderId="30" xfId="0" applyNumberFormat="1" applyFont="1" applyFill="1" applyBorder="1" applyAlignment="1" applyProtection="1">
      <alignment vertical="center"/>
    </xf>
    <xf numFmtId="165" fontId="25" fillId="0" borderId="67" xfId="0" applyNumberFormat="1" applyFont="1" applyFill="1" applyBorder="1" applyAlignment="1" applyProtection="1">
      <alignment vertical="center"/>
      <protection locked="0"/>
    </xf>
    <xf numFmtId="0" fontId="25" fillId="0" borderId="12" xfId="0" applyFont="1" applyFill="1" applyBorder="1" applyAlignment="1" applyProtection="1">
      <alignment horizontal="center" vertical="center"/>
    </xf>
    <xf numFmtId="0" fontId="25" fillId="0" borderId="21" xfId="0" applyFont="1" applyFill="1" applyBorder="1" applyAlignment="1" applyProtection="1">
      <alignment vertical="center" wrapText="1"/>
    </xf>
    <xf numFmtId="165" fontId="25" fillId="0" borderId="21" xfId="0" applyNumberFormat="1" applyFont="1" applyFill="1" applyBorder="1" applyAlignment="1" applyProtection="1">
      <alignment vertical="center"/>
      <protection locked="0"/>
    </xf>
    <xf numFmtId="165" fontId="25" fillId="0" borderId="66" xfId="0" applyNumberFormat="1" applyFont="1" applyFill="1" applyBorder="1" applyAlignment="1" applyProtection="1">
      <alignment vertical="center"/>
      <protection locked="0"/>
    </xf>
    <xf numFmtId="165" fontId="24" fillId="0" borderId="46" xfId="0" applyNumberFormat="1" applyFont="1" applyFill="1" applyBorder="1" applyAlignment="1" applyProtection="1">
      <alignment vertical="center"/>
    </xf>
    <xf numFmtId="165" fontId="24" fillId="0" borderId="43" xfId="0" applyNumberFormat="1" applyFont="1" applyFill="1" applyBorder="1" applyAlignment="1" applyProtection="1">
      <alignment vertical="center"/>
    </xf>
    <xf numFmtId="165" fontId="26" fillId="0" borderId="14" xfId="0" applyNumberFormat="1" applyFont="1" applyFill="1" applyBorder="1" applyAlignment="1" applyProtection="1">
      <alignment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39" fillId="0" borderId="13" xfId="0" applyFont="1" applyFill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center" vertical="center" wrapText="1"/>
    </xf>
    <xf numFmtId="0" fontId="39" fillId="0" borderId="20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 applyProtection="1">
      <alignment horizontal="right" vertical="center" wrapText="1" indent="1"/>
    </xf>
    <xf numFmtId="0" fontId="22" fillId="0" borderId="22" xfId="0" applyFont="1" applyFill="1" applyBorder="1" applyAlignment="1" applyProtection="1">
      <alignment horizontal="left" vertical="center" wrapText="1" indent="1"/>
      <protection locked="0"/>
    </xf>
    <xf numFmtId="165" fontId="25" fillId="0" borderId="3" xfId="0" applyNumberFormat="1" applyFont="1" applyFill="1" applyBorder="1" applyAlignment="1" applyProtection="1">
      <alignment horizontal="right" vertical="center" wrapText="1" indent="2"/>
      <protection locked="0"/>
    </xf>
    <xf numFmtId="165" fontId="25" fillId="0" borderId="61" xfId="0" applyNumberFormat="1" applyFont="1" applyFill="1" applyBorder="1" applyAlignment="1" applyProtection="1">
      <alignment horizontal="right" vertical="center" wrapText="1" indent="2"/>
      <protection locked="0"/>
    </xf>
    <xf numFmtId="0" fontId="25" fillId="0" borderId="8" xfId="0" applyFont="1" applyFill="1" applyBorder="1" applyAlignment="1" applyProtection="1">
      <alignment horizontal="right" vertical="center" wrapText="1" indent="1"/>
    </xf>
    <xf numFmtId="0" fontId="22" fillId="0" borderId="5" xfId="0" applyFont="1" applyFill="1" applyBorder="1" applyAlignment="1" applyProtection="1">
      <alignment horizontal="left" vertical="center" wrapText="1" indent="1"/>
      <protection locked="0"/>
    </xf>
    <xf numFmtId="165" fontId="25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5" fontId="25" fillId="0" borderId="25" xfId="0" applyNumberFormat="1" applyFont="1" applyFill="1" applyBorder="1" applyAlignment="1" applyProtection="1">
      <alignment horizontal="right" vertical="center" wrapText="1" indent="2"/>
      <protection locked="0"/>
    </xf>
    <xf numFmtId="0" fontId="25" fillId="0" borderId="8" xfId="0" applyFont="1" applyFill="1" applyBorder="1" applyAlignment="1">
      <alignment horizontal="right" vertical="center" wrapText="1" indent="1"/>
    </xf>
    <xf numFmtId="0" fontId="22" fillId="0" borderId="5" xfId="0" applyFont="1" applyFill="1" applyBorder="1" applyAlignment="1" applyProtection="1">
      <alignment horizontal="left" vertical="center" wrapText="1" indent="8"/>
      <protection locked="0"/>
    </xf>
    <xf numFmtId="0" fontId="25" fillId="0" borderId="2" xfId="0" applyFont="1" applyFill="1" applyBorder="1" applyAlignment="1" applyProtection="1">
      <alignment vertical="center" wrapText="1"/>
      <protection locked="0"/>
    </xf>
    <xf numFmtId="0" fontId="25" fillId="0" borderId="12" xfId="0" applyFont="1" applyFill="1" applyBorder="1" applyAlignment="1">
      <alignment horizontal="right" vertical="center" wrapText="1" indent="1"/>
    </xf>
    <xf numFmtId="0" fontId="25" fillId="0" borderId="21" xfId="0" applyFont="1" applyFill="1" applyBorder="1" applyAlignment="1" applyProtection="1">
      <alignment vertical="center" wrapText="1"/>
      <protection locked="0"/>
    </xf>
    <xf numFmtId="165" fontId="25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165" fontId="25" fillId="0" borderId="43" xfId="0" applyNumberFormat="1" applyFont="1" applyFill="1" applyBorder="1" applyAlignment="1" applyProtection="1">
      <alignment horizontal="right" vertical="center" wrapText="1" indent="2"/>
      <protection locked="0"/>
    </xf>
    <xf numFmtId="0" fontId="24" fillId="0" borderId="13" xfId="0" applyFont="1" applyFill="1" applyBorder="1" applyAlignment="1">
      <alignment horizontal="right" vertical="center" wrapText="1" indent="1"/>
    </xf>
    <xf numFmtId="0" fontId="24" fillId="0" borderId="14" xfId="0" applyFont="1" applyFill="1" applyBorder="1" applyAlignment="1">
      <alignment vertical="center" wrapText="1"/>
    </xf>
    <xf numFmtId="165" fontId="24" fillId="0" borderId="14" xfId="0" applyNumberFormat="1" applyFont="1" applyFill="1" applyBorder="1" applyAlignment="1">
      <alignment horizontal="right" vertical="center" wrapText="1" indent="2"/>
    </xf>
    <xf numFmtId="165" fontId="24" fillId="0" borderId="20" xfId="0" applyNumberFormat="1" applyFont="1" applyFill="1" applyBorder="1" applyAlignment="1">
      <alignment horizontal="right" vertical="center" wrapText="1" indent="2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38" fillId="0" borderId="0" xfId="0" applyFont="1" applyFill="1" applyAlignment="1">
      <alignment horizontal="right"/>
    </xf>
    <xf numFmtId="0" fontId="26" fillId="0" borderId="15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/>
    </xf>
    <xf numFmtId="0" fontId="26" fillId="0" borderId="68" xfId="0" applyFont="1" applyFill="1" applyBorder="1" applyAlignment="1">
      <alignment horizontal="center" vertical="center" wrapText="1"/>
    </xf>
    <xf numFmtId="0" fontId="26" fillId="0" borderId="69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right" vertical="center" indent="1"/>
    </xf>
    <xf numFmtId="0" fontId="25" fillId="0" borderId="4" xfId="0" applyFont="1" applyFill="1" applyBorder="1" applyAlignment="1" applyProtection="1">
      <alignment horizontal="left" vertical="center" indent="1"/>
      <protection locked="0"/>
    </xf>
    <xf numFmtId="3" fontId="25" fillId="0" borderId="63" xfId="0" applyNumberFormat="1" applyFont="1" applyFill="1" applyBorder="1" applyAlignment="1" applyProtection="1">
      <alignment horizontal="right" vertical="center"/>
      <protection locked="0"/>
    </xf>
    <xf numFmtId="3" fontId="25" fillId="0" borderId="36" xfId="0" applyNumberFormat="1" applyFont="1" applyFill="1" applyBorder="1" applyAlignment="1" applyProtection="1">
      <alignment horizontal="right" vertical="center"/>
      <protection locked="0"/>
    </xf>
    <xf numFmtId="0" fontId="25" fillId="0" borderId="8" xfId="0" applyFont="1" applyFill="1" applyBorder="1" applyAlignment="1">
      <alignment horizontal="right" vertical="center" indent="1"/>
    </xf>
    <xf numFmtId="0" fontId="25" fillId="0" borderId="2" xfId="0" applyFont="1" applyFill="1" applyBorder="1" applyAlignment="1" applyProtection="1">
      <alignment horizontal="left" vertical="center" indent="1"/>
      <protection locked="0"/>
    </xf>
    <xf numFmtId="3" fontId="25" fillId="0" borderId="30" xfId="0" applyNumberFormat="1" applyFont="1" applyFill="1" applyBorder="1" applyAlignment="1" applyProtection="1">
      <alignment horizontal="right" vertical="center"/>
      <protection locked="0"/>
    </xf>
    <xf numFmtId="3" fontId="25" fillId="0" borderId="25" xfId="0" applyNumberFormat="1" applyFont="1" applyFill="1" applyBorder="1" applyAlignment="1" applyProtection="1">
      <alignment horizontal="right" vertical="center"/>
      <protection locked="0"/>
    </xf>
    <xf numFmtId="0" fontId="25" fillId="0" borderId="10" xfId="0" applyFont="1" applyFill="1" applyBorder="1" applyAlignment="1">
      <alignment horizontal="right" vertical="center" indent="1"/>
    </xf>
    <xf numFmtId="0" fontId="25" fillId="0" borderId="6" xfId="0" applyFont="1" applyFill="1" applyBorder="1" applyAlignment="1" applyProtection="1">
      <alignment horizontal="left" vertical="center" indent="1"/>
      <protection locked="0"/>
    </xf>
    <xf numFmtId="3" fontId="25" fillId="0" borderId="67" xfId="0" applyNumberFormat="1" applyFont="1" applyFill="1" applyBorder="1" applyAlignment="1" applyProtection="1">
      <alignment horizontal="right" vertical="center"/>
      <protection locked="0"/>
    </xf>
    <xf numFmtId="3" fontId="25" fillId="0" borderId="62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65" fontId="24" fillId="0" borderId="14" xfId="0" applyNumberFormat="1" applyFont="1" applyFill="1" applyBorder="1" applyAlignment="1">
      <alignment vertical="center" wrapText="1"/>
    </xf>
    <xf numFmtId="165" fontId="24" fillId="0" borderId="20" xfId="0" applyNumberFormat="1" applyFont="1" applyFill="1" applyBorder="1" applyAlignment="1">
      <alignment vertical="center" wrapText="1"/>
    </xf>
    <xf numFmtId="0" fontId="41" fillId="0" borderId="16" xfId="7" applyFont="1" applyFill="1" applyBorder="1" applyAlignment="1" applyProtection="1">
      <alignment horizontal="center" vertical="center" textRotation="90"/>
    </xf>
    <xf numFmtId="0" fontId="33" fillId="0" borderId="0" xfId="8" applyFill="1"/>
    <xf numFmtId="0" fontId="21" fillId="0" borderId="15" xfId="8" applyFont="1" applyFill="1" applyBorder="1" applyAlignment="1">
      <alignment horizontal="center" vertical="center"/>
    </xf>
    <xf numFmtId="0" fontId="21" fillId="0" borderId="16" xfId="8" applyFont="1" applyFill="1" applyBorder="1" applyAlignment="1">
      <alignment horizontal="center" vertical="center" wrapText="1"/>
    </xf>
    <xf numFmtId="0" fontId="21" fillId="0" borderId="69" xfId="8" applyFont="1" applyFill="1" applyBorder="1" applyAlignment="1">
      <alignment horizontal="center" vertical="center" wrapText="1"/>
    </xf>
    <xf numFmtId="0" fontId="21" fillId="0" borderId="13" xfId="8" applyFont="1" applyFill="1" applyBorder="1" applyAlignment="1">
      <alignment horizontal="center" vertical="center"/>
    </xf>
    <xf numFmtId="0" fontId="21" fillId="0" borderId="14" xfId="8" applyFont="1" applyFill="1" applyBorder="1" applyAlignment="1">
      <alignment horizontal="center" vertical="center" wrapText="1"/>
    </xf>
    <xf numFmtId="0" fontId="21" fillId="0" borderId="20" xfId="8" applyFont="1" applyFill="1" applyBorder="1" applyAlignment="1">
      <alignment horizontal="center" vertical="center" wrapText="1"/>
    </xf>
    <xf numFmtId="0" fontId="22" fillId="0" borderId="8" xfId="8" applyFont="1" applyFill="1" applyBorder="1" applyProtection="1">
      <protection locked="0"/>
    </xf>
    <xf numFmtId="0" fontId="22" fillId="0" borderId="3" xfId="8" applyFont="1" applyFill="1" applyBorder="1" applyAlignment="1">
      <alignment horizontal="right" indent="1"/>
    </xf>
    <xf numFmtId="3" fontId="22" fillId="0" borderId="3" xfId="8" applyNumberFormat="1" applyFont="1" applyFill="1" applyBorder="1" applyProtection="1">
      <protection locked="0"/>
    </xf>
    <xf numFmtId="3" fontId="22" fillId="0" borderId="61" xfId="8" applyNumberFormat="1" applyFont="1" applyFill="1" applyBorder="1" applyProtection="1">
      <protection locked="0"/>
    </xf>
    <xf numFmtId="0" fontId="22" fillId="0" borderId="2" xfId="8" applyFont="1" applyFill="1" applyBorder="1" applyAlignment="1">
      <alignment horizontal="right" indent="1"/>
    </xf>
    <xf numFmtId="3" fontId="22" fillId="0" borderId="2" xfId="8" applyNumberFormat="1" applyFont="1" applyFill="1" applyBorder="1" applyProtection="1">
      <protection locked="0"/>
    </xf>
    <xf numFmtId="3" fontId="22" fillId="0" borderId="25" xfId="8" applyNumberFormat="1" applyFont="1" applyFill="1" applyBorder="1" applyProtection="1">
      <protection locked="0"/>
    </xf>
    <xf numFmtId="0" fontId="22" fillId="0" borderId="10" xfId="8" applyFont="1" applyFill="1" applyBorder="1" applyProtection="1">
      <protection locked="0"/>
    </xf>
    <xf numFmtId="0" fontId="22" fillId="0" borderId="6" xfId="8" applyFont="1" applyFill="1" applyBorder="1" applyAlignment="1">
      <alignment horizontal="right" indent="1"/>
    </xf>
    <xf numFmtId="3" fontId="22" fillId="0" borderId="6" xfId="8" applyNumberFormat="1" applyFont="1" applyFill="1" applyBorder="1" applyProtection="1">
      <protection locked="0"/>
    </xf>
    <xf numFmtId="3" fontId="22" fillId="0" borderId="62" xfId="8" applyNumberFormat="1" applyFont="1" applyFill="1" applyBorder="1" applyProtection="1">
      <protection locked="0"/>
    </xf>
    <xf numFmtId="0" fontId="23" fillId="0" borderId="13" xfId="8" applyFont="1" applyFill="1" applyBorder="1" applyProtection="1">
      <protection locked="0"/>
    </xf>
    <xf numFmtId="0" fontId="22" fillId="0" borderId="14" xfId="8" applyFont="1" applyFill="1" applyBorder="1" applyAlignment="1">
      <alignment horizontal="right" indent="1"/>
    </xf>
    <xf numFmtId="3" fontId="22" fillId="0" borderId="14" xfId="8" applyNumberFormat="1" applyFont="1" applyFill="1" applyBorder="1" applyProtection="1">
      <protection locked="0"/>
    </xf>
    <xf numFmtId="169" fontId="17" fillId="0" borderId="20" xfId="7" applyNumberFormat="1" applyFont="1" applyFill="1" applyBorder="1" applyAlignment="1" applyProtection="1">
      <alignment vertical="center"/>
    </xf>
    <xf numFmtId="0" fontId="22" fillId="0" borderId="9" xfId="8" applyFont="1" applyFill="1" applyBorder="1" applyProtection="1">
      <protection locked="0"/>
    </xf>
    <xf numFmtId="3" fontId="22" fillId="0" borderId="70" xfId="8" applyNumberFormat="1" applyFont="1" applyFill="1" applyBorder="1"/>
    <xf numFmtId="0" fontId="42" fillId="0" borderId="0" xfId="8" applyFont="1" applyFill="1"/>
    <xf numFmtId="0" fontId="35" fillId="0" borderId="0" xfId="8" applyFont="1" applyFill="1"/>
    <xf numFmtId="0" fontId="22" fillId="0" borderId="0" xfId="8" applyFont="1" applyFill="1"/>
    <xf numFmtId="0" fontId="33" fillId="0" borderId="0" xfId="8" applyFont="1" applyFill="1"/>
    <xf numFmtId="3" fontId="33" fillId="0" borderId="0" xfId="8" applyNumberFormat="1" applyFont="1" applyFill="1" applyAlignment="1">
      <alignment horizontal="center"/>
    </xf>
    <xf numFmtId="0" fontId="33" fillId="0" borderId="0" xfId="8" applyFont="1" applyFill="1" applyAlignment="1"/>
    <xf numFmtId="0" fontId="43" fillId="0" borderId="0" xfId="0" applyFont="1" applyAlignment="1" applyProtection="1">
      <alignment horizontal="right"/>
    </xf>
    <xf numFmtId="0" fontId="45" fillId="0" borderId="0" xfId="0" applyFont="1" applyAlignment="1" applyProtection="1">
      <alignment horizontal="center"/>
    </xf>
    <xf numFmtId="0" fontId="46" fillId="0" borderId="13" xfId="0" applyFont="1" applyBorder="1" applyAlignment="1" applyProtection="1">
      <alignment horizontal="center" vertical="center" wrapText="1"/>
    </xf>
    <xf numFmtId="0" fontId="45" fillId="0" borderId="14" xfId="0" applyFont="1" applyBorder="1" applyAlignment="1" applyProtection="1">
      <alignment horizontal="center" vertical="center" wrapText="1"/>
    </xf>
    <xf numFmtId="0" fontId="45" fillId="0" borderId="20" xfId="0" applyFont="1" applyBorder="1" applyAlignment="1" applyProtection="1">
      <alignment horizontal="center" vertical="center" wrapText="1"/>
    </xf>
    <xf numFmtId="0" fontId="45" fillId="0" borderId="9" xfId="0" applyFont="1" applyBorder="1" applyAlignment="1" applyProtection="1">
      <alignment horizontal="center" vertical="top" wrapText="1"/>
    </xf>
    <xf numFmtId="0" fontId="47" fillId="0" borderId="3" xfId="0" applyFont="1" applyBorder="1" applyAlignment="1" applyProtection="1">
      <alignment horizontal="left" vertical="top" wrapText="1"/>
      <protection locked="0"/>
    </xf>
    <xf numFmtId="9" fontId="47" fillId="0" borderId="3" xfId="9" applyFont="1" applyBorder="1" applyAlignment="1" applyProtection="1">
      <alignment horizontal="center" vertical="center" wrapText="1"/>
      <protection locked="0"/>
    </xf>
    <xf numFmtId="167" fontId="47" fillId="0" borderId="3" xfId="1" applyNumberFormat="1" applyFont="1" applyBorder="1" applyAlignment="1" applyProtection="1">
      <alignment horizontal="center" vertical="center" wrapText="1"/>
      <protection locked="0"/>
    </xf>
    <xf numFmtId="167" fontId="47" fillId="0" borderId="61" xfId="1" applyNumberFormat="1" applyFont="1" applyBorder="1" applyAlignment="1" applyProtection="1">
      <alignment horizontal="center" vertical="top" wrapText="1"/>
      <protection locked="0"/>
    </xf>
    <xf numFmtId="0" fontId="45" fillId="0" borderId="8" xfId="0" applyFont="1" applyBorder="1" applyAlignment="1" applyProtection="1">
      <alignment horizontal="center" vertical="top" wrapText="1"/>
    </xf>
    <xf numFmtId="0" fontId="47" fillId="0" borderId="2" xfId="0" applyFont="1" applyBorder="1" applyAlignment="1" applyProtection="1">
      <alignment horizontal="left" vertical="top" wrapText="1"/>
      <protection locked="0"/>
    </xf>
    <xf numFmtId="9" fontId="47" fillId="0" borderId="2" xfId="9" applyFont="1" applyBorder="1" applyAlignment="1" applyProtection="1">
      <alignment horizontal="center" vertical="center" wrapText="1"/>
      <protection locked="0"/>
    </xf>
    <xf numFmtId="167" fontId="47" fillId="0" borderId="2" xfId="1" applyNumberFormat="1" applyFont="1" applyBorder="1" applyAlignment="1" applyProtection="1">
      <alignment horizontal="center" vertical="center" wrapText="1"/>
      <protection locked="0"/>
    </xf>
    <xf numFmtId="167" fontId="47" fillId="0" borderId="25" xfId="1" applyNumberFormat="1" applyFont="1" applyBorder="1" applyAlignment="1" applyProtection="1">
      <alignment horizontal="center" vertical="top" wrapText="1"/>
      <protection locked="0"/>
    </xf>
    <xf numFmtId="0" fontId="45" fillId="0" borderId="10" xfId="0" applyFont="1" applyBorder="1" applyAlignment="1" applyProtection="1">
      <alignment horizontal="center" vertical="top" wrapText="1"/>
    </xf>
    <xf numFmtId="0" fontId="47" fillId="0" borderId="6" xfId="0" applyFont="1" applyBorder="1" applyAlignment="1" applyProtection="1">
      <alignment horizontal="left" vertical="top" wrapText="1"/>
      <protection locked="0"/>
    </xf>
    <xf numFmtId="9" fontId="47" fillId="0" borderId="6" xfId="9" applyFont="1" applyBorder="1" applyAlignment="1" applyProtection="1">
      <alignment horizontal="center" vertical="center" wrapText="1"/>
      <protection locked="0"/>
    </xf>
    <xf numFmtId="167" fontId="47" fillId="0" borderId="6" xfId="1" applyNumberFormat="1" applyFont="1" applyBorder="1" applyAlignment="1" applyProtection="1">
      <alignment horizontal="center" vertical="center" wrapText="1"/>
      <protection locked="0"/>
    </xf>
    <xf numFmtId="167" fontId="47" fillId="0" borderId="62" xfId="1" applyNumberFormat="1" applyFont="1" applyBorder="1" applyAlignment="1" applyProtection="1">
      <alignment horizontal="center" vertical="top" wrapText="1"/>
      <protection locked="0"/>
    </xf>
    <xf numFmtId="0" fontId="45" fillId="3" borderId="14" xfId="0" applyFont="1" applyFill="1" applyBorder="1" applyAlignment="1" applyProtection="1">
      <alignment horizontal="center" vertical="top" wrapText="1"/>
    </xf>
    <xf numFmtId="167" fontId="47" fillId="0" borderId="14" xfId="1" applyNumberFormat="1" applyFont="1" applyBorder="1" applyAlignment="1" applyProtection="1">
      <alignment horizontal="center" vertical="center" wrapText="1"/>
    </xf>
    <xf numFmtId="167" fontId="47" fillId="0" borderId="20" xfId="1" applyNumberFormat="1" applyFont="1" applyBorder="1" applyAlignment="1" applyProtection="1">
      <alignment horizontal="center" vertical="top" wrapText="1"/>
    </xf>
    <xf numFmtId="0" fontId="48" fillId="0" borderId="0" xfId="0" applyFont="1" applyFill="1" applyAlignment="1">
      <alignment horizontal="right"/>
    </xf>
    <xf numFmtId="0" fontId="37" fillId="0" borderId="0" xfId="0" applyFont="1" applyFill="1" applyAlignment="1">
      <alignment horizontal="center"/>
    </xf>
    <xf numFmtId="0" fontId="49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37" fillId="0" borderId="14" xfId="0" applyFont="1" applyFill="1" applyBorder="1" applyAlignment="1">
      <alignment horizontal="center" vertical="center"/>
    </xf>
    <xf numFmtId="0" fontId="37" fillId="0" borderId="2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170" fontId="26" fillId="0" borderId="61" xfId="0" applyNumberFormat="1" applyFont="1" applyFill="1" applyBorder="1" applyAlignment="1" applyProtection="1">
      <alignment horizontal="right" vertical="center"/>
    </xf>
    <xf numFmtId="0" fontId="0" fillId="0" borderId="8" xfId="0" applyFill="1" applyBorder="1" applyAlignment="1">
      <alignment horizontal="center" vertical="center"/>
    </xf>
    <xf numFmtId="0" fontId="50" fillId="0" borderId="2" xfId="0" applyFont="1" applyFill="1" applyBorder="1" applyAlignment="1">
      <alignment horizontal="left" vertical="center" indent="5"/>
    </xf>
    <xf numFmtId="170" fontId="30" fillId="0" borderId="25" xfId="0" applyNumberFormat="1" applyFont="1" applyFill="1" applyBorder="1" applyAlignment="1" applyProtection="1">
      <alignment horizontal="right" vertical="center"/>
      <protection locked="0"/>
    </xf>
    <xf numFmtId="0" fontId="14" fillId="0" borderId="2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170" fontId="30" fillId="0" borderId="62" xfId="0" applyNumberFormat="1" applyFont="1" applyFill="1" applyBorder="1" applyAlignment="1" applyProtection="1">
      <alignment horizontal="right" vertical="center"/>
      <protection locked="0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170" fontId="26" fillId="0" borderId="36" xfId="0" applyNumberFormat="1" applyFont="1" applyFill="1" applyBorder="1" applyAlignment="1" applyProtection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50" fillId="0" borderId="21" xfId="0" applyFont="1" applyFill="1" applyBorder="1" applyAlignment="1">
      <alignment horizontal="left" vertical="center" indent="5"/>
    </xf>
    <xf numFmtId="170" fontId="30" fillId="0" borderId="43" xfId="0" applyNumberFormat="1" applyFont="1" applyFill="1" applyBorder="1" applyAlignment="1" applyProtection="1">
      <alignment horizontal="right" vertical="center"/>
      <protection locked="0"/>
    </xf>
    <xf numFmtId="0" fontId="7" fillId="0" borderId="14" xfId="0" applyFont="1" applyBorder="1" applyAlignment="1">
      <alignment horizontal="center" vertical="center" wrapText="1"/>
    </xf>
    <xf numFmtId="165" fontId="17" fillId="0" borderId="65" xfId="0" applyNumberFormat="1" applyFont="1" applyFill="1" applyBorder="1" applyAlignment="1" applyProtection="1">
      <alignment horizontal="center" vertical="center" wrapText="1"/>
    </xf>
    <xf numFmtId="1" fontId="18" fillId="0" borderId="2" xfId="0" applyNumberFormat="1" applyFont="1" applyFill="1" applyBorder="1" applyAlignment="1" applyProtection="1">
      <alignment vertical="center" wrapText="1"/>
      <protection locked="0"/>
    </xf>
    <xf numFmtId="165" fontId="24" fillId="0" borderId="25" xfId="0" applyNumberFormat="1" applyFont="1" applyFill="1" applyBorder="1" applyAlignment="1" applyProtection="1">
      <alignment vertical="center" wrapText="1"/>
    </xf>
    <xf numFmtId="165" fontId="0" fillId="0" borderId="7" xfId="0" applyNumberFormat="1" applyFill="1" applyBorder="1" applyAlignment="1" applyProtection="1">
      <alignment vertical="center" wrapText="1"/>
      <protection locked="0"/>
    </xf>
    <xf numFmtId="1" fontId="18" fillId="0" borderId="6" xfId="0" applyNumberFormat="1" applyFont="1" applyFill="1" applyBorder="1" applyAlignment="1" applyProtection="1">
      <alignment vertical="center" wrapText="1"/>
      <protection locked="0"/>
    </xf>
    <xf numFmtId="165" fontId="18" fillId="0" borderId="67" xfId="0" applyNumberFormat="1" applyFont="1" applyFill="1" applyBorder="1" applyAlignment="1" applyProtection="1">
      <alignment vertical="center" wrapText="1"/>
      <protection locked="0"/>
    </xf>
    <xf numFmtId="0" fontId="15" fillId="0" borderId="0" xfId="0" applyNumberFormat="1" applyFont="1" applyFill="1" applyAlignment="1" applyProtection="1">
      <alignment textRotation="180" wrapText="1"/>
      <protection locked="0"/>
    </xf>
    <xf numFmtId="1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6"/>
    <xf numFmtId="0" fontId="51" fillId="0" borderId="0" xfId="6" applyFont="1"/>
    <xf numFmtId="0" fontId="51" fillId="0" borderId="2" xfId="6" applyBorder="1"/>
    <xf numFmtId="0" fontId="51" fillId="0" borderId="2" xfId="6" applyFill="1" applyBorder="1"/>
    <xf numFmtId="0" fontId="52" fillId="0" borderId="2" xfId="6" applyFont="1" applyBorder="1"/>
    <xf numFmtId="0" fontId="53" fillId="0" borderId="2" xfId="6" applyFont="1" applyBorder="1"/>
    <xf numFmtId="0" fontId="7" fillId="0" borderId="38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55" fillId="0" borderId="0" xfId="10"/>
    <xf numFmtId="0" fontId="56" fillId="4" borderId="0" xfId="10" applyFont="1" applyFill="1" applyAlignment="1">
      <alignment horizontal="center" vertical="top" wrapText="1"/>
    </xf>
    <xf numFmtId="0" fontId="53" fillId="0" borderId="0" xfId="10" applyFont="1" applyAlignment="1">
      <alignment horizontal="center" vertical="top" wrapText="1"/>
    </xf>
    <xf numFmtId="0" fontId="53" fillId="0" borderId="0" xfId="10" applyFont="1" applyAlignment="1">
      <alignment horizontal="left" vertical="top" wrapText="1"/>
    </xf>
    <xf numFmtId="3" fontId="53" fillId="0" borderId="0" xfId="10" applyNumberFormat="1" applyFont="1" applyAlignment="1">
      <alignment horizontal="right" vertical="top" wrapText="1"/>
    </xf>
    <xf numFmtId="0" fontId="52" fillId="0" borderId="0" xfId="10" applyFont="1" applyAlignment="1">
      <alignment horizontal="center" vertical="top" wrapText="1"/>
    </xf>
    <xf numFmtId="0" fontId="52" fillId="0" borderId="0" xfId="10" applyFont="1" applyAlignment="1">
      <alignment horizontal="left" vertical="top" wrapText="1"/>
    </xf>
    <xf numFmtId="3" fontId="52" fillId="0" borderId="0" xfId="10" applyNumberFormat="1" applyFont="1" applyAlignment="1">
      <alignment horizontal="right" vertical="top" wrapText="1"/>
    </xf>
    <xf numFmtId="0" fontId="33" fillId="0" borderId="0" xfId="8" applyFill="1" applyProtection="1"/>
    <xf numFmtId="0" fontId="33" fillId="0" borderId="0" xfId="8" applyFill="1" applyAlignment="1" applyProtection="1">
      <alignment horizontal="center"/>
    </xf>
    <xf numFmtId="0" fontId="57" fillId="0" borderId="0" xfId="8" applyFont="1" applyFill="1" applyProtection="1"/>
    <xf numFmtId="3" fontId="33" fillId="0" borderId="0" xfId="8" applyNumberFormat="1" applyFont="1" applyFill="1" applyAlignment="1" applyProtection="1">
      <alignment horizontal="center"/>
    </xf>
    <xf numFmtId="3" fontId="33" fillId="0" borderId="0" xfId="8" applyNumberFormat="1" applyFont="1" applyFill="1" applyProtection="1"/>
    <xf numFmtId="0" fontId="33" fillId="0" borderId="0" xfId="8" applyFont="1" applyFill="1" applyProtection="1"/>
    <xf numFmtId="0" fontId="22" fillId="0" borderId="0" xfId="8" applyFont="1" applyFill="1" applyProtection="1"/>
    <xf numFmtId="0" fontId="33" fillId="0" borderId="0" xfId="8" applyFill="1" applyAlignment="1" applyProtection="1">
      <alignment vertical="center"/>
    </xf>
    <xf numFmtId="171" fontId="58" fillId="0" borderId="43" xfId="8" applyNumberFormat="1" applyFont="1" applyFill="1" applyBorder="1" applyAlignment="1" applyProtection="1">
      <alignment horizontal="right" vertical="center" wrapText="1"/>
    </xf>
    <xf numFmtId="171" fontId="58" fillId="0" borderId="21" xfId="8" applyNumberFormat="1" applyFont="1" applyFill="1" applyBorder="1" applyAlignment="1" applyProtection="1">
      <alignment horizontal="right" vertical="center" wrapText="1"/>
    </xf>
    <xf numFmtId="172" fontId="18" fillId="0" borderId="21" xfId="11" applyNumberFormat="1" applyFont="1" applyFill="1" applyBorder="1" applyAlignment="1" applyProtection="1">
      <alignment horizontal="center" vertical="center"/>
    </xf>
    <xf numFmtId="0" fontId="23" fillId="0" borderId="12" xfId="8" applyFont="1" applyFill="1" applyBorder="1" applyAlignment="1" applyProtection="1">
      <alignment vertical="center" wrapText="1"/>
    </xf>
    <xf numFmtId="171" fontId="22" fillId="0" borderId="25" xfId="8" applyNumberFormat="1" applyFont="1" applyFill="1" applyBorder="1" applyAlignment="1" applyProtection="1">
      <alignment horizontal="right" vertical="center" wrapText="1"/>
      <protection locked="0"/>
    </xf>
    <xf numFmtId="171" fontId="22" fillId="0" borderId="2" xfId="8" applyNumberFormat="1" applyFont="1" applyFill="1" applyBorder="1" applyAlignment="1" applyProtection="1">
      <alignment horizontal="right" vertical="center" wrapText="1"/>
      <protection locked="0"/>
    </xf>
    <xf numFmtId="172" fontId="18" fillId="0" borderId="2" xfId="11" applyNumberFormat="1" applyFont="1" applyFill="1" applyBorder="1" applyAlignment="1" applyProtection="1">
      <alignment horizontal="center" vertical="center"/>
    </xf>
    <xf numFmtId="0" fontId="23" fillId="0" borderId="8" xfId="8" applyFont="1" applyFill="1" applyBorder="1" applyAlignment="1" applyProtection="1">
      <alignment vertical="center" wrapText="1"/>
    </xf>
    <xf numFmtId="171" fontId="22" fillId="0" borderId="25" xfId="8" applyNumberFormat="1" applyFont="1" applyFill="1" applyBorder="1" applyAlignment="1" applyProtection="1">
      <alignment horizontal="right" vertical="center" wrapText="1"/>
    </xf>
    <xf numFmtId="171" fontId="22" fillId="0" borderId="2" xfId="8" applyNumberFormat="1" applyFont="1" applyFill="1" applyBorder="1" applyAlignment="1" applyProtection="1">
      <alignment horizontal="right" vertical="center" wrapText="1"/>
    </xf>
    <xf numFmtId="0" fontId="59" fillId="0" borderId="8" xfId="8" applyFont="1" applyFill="1" applyBorder="1" applyAlignment="1" applyProtection="1">
      <alignment horizontal="left" vertical="center" wrapText="1" indent="1"/>
    </xf>
    <xf numFmtId="171" fontId="60" fillId="0" borderId="25" xfId="8" applyNumberFormat="1" applyFont="1" applyFill="1" applyBorder="1" applyAlignment="1" applyProtection="1">
      <alignment horizontal="right" vertical="center" wrapText="1"/>
      <protection locked="0"/>
    </xf>
    <xf numFmtId="171" fontId="60" fillId="0" borderId="2" xfId="8" applyNumberFormat="1" applyFont="1" applyFill="1" applyBorder="1" applyAlignment="1" applyProtection="1">
      <alignment horizontal="right" vertical="center" wrapText="1"/>
      <protection locked="0"/>
    </xf>
    <xf numFmtId="171" fontId="58" fillId="0" borderId="25" xfId="8" applyNumberFormat="1" applyFont="1" applyFill="1" applyBorder="1" applyAlignment="1" applyProtection="1">
      <alignment horizontal="right" vertical="center" wrapText="1"/>
    </xf>
    <xf numFmtId="171" fontId="58" fillId="0" borderId="2" xfId="8" applyNumberFormat="1" applyFont="1" applyFill="1" applyBorder="1" applyAlignment="1" applyProtection="1">
      <alignment horizontal="right" vertical="center" wrapText="1"/>
    </xf>
    <xf numFmtId="171" fontId="58" fillId="0" borderId="36" xfId="8" applyNumberFormat="1" applyFont="1" applyFill="1" applyBorder="1" applyAlignment="1" applyProtection="1">
      <alignment horizontal="right" vertical="center" wrapText="1"/>
      <protection locked="0"/>
    </xf>
    <xf numFmtId="171" fontId="58" fillId="0" borderId="4" xfId="8" applyNumberFormat="1" applyFont="1" applyFill="1" applyBorder="1" applyAlignment="1" applyProtection="1">
      <alignment horizontal="right" vertical="center" wrapText="1"/>
      <protection locked="0"/>
    </xf>
    <xf numFmtId="172" fontId="18" fillId="0" borderId="4" xfId="11" applyNumberFormat="1" applyFont="1" applyFill="1" applyBorder="1" applyAlignment="1" applyProtection="1">
      <alignment horizontal="center" vertical="center"/>
    </xf>
    <xf numFmtId="0" fontId="23" fillId="0" borderId="11" xfId="8" applyFont="1" applyFill="1" applyBorder="1" applyAlignment="1" applyProtection="1">
      <alignment vertical="center" wrapText="1"/>
    </xf>
    <xf numFmtId="0" fontId="33" fillId="0" borderId="0" xfId="8" applyFill="1" applyAlignment="1" applyProtection="1">
      <alignment horizontal="center" vertical="center"/>
    </xf>
    <xf numFmtId="0" fontId="34" fillId="0" borderId="43" xfId="8" applyFont="1" applyFill="1" applyBorder="1" applyAlignment="1" applyProtection="1">
      <alignment horizontal="center" vertical="center" wrapText="1"/>
    </xf>
    <xf numFmtId="0" fontId="34" fillId="0" borderId="21" xfId="8" applyFont="1" applyFill="1" applyBorder="1" applyAlignment="1" applyProtection="1">
      <alignment horizontal="center" vertical="center" wrapText="1"/>
    </xf>
    <xf numFmtId="0" fontId="34" fillId="0" borderId="12" xfId="8" applyFont="1" applyFill="1" applyBorder="1" applyAlignment="1" applyProtection="1">
      <alignment horizontal="center" vertical="center" wrapText="1"/>
    </xf>
    <xf numFmtId="0" fontId="1" fillId="0" borderId="0" xfId="11" applyFill="1" applyAlignment="1" applyProtection="1">
      <alignment vertical="center"/>
    </xf>
    <xf numFmtId="0" fontId="1" fillId="0" borderId="0" xfId="11" applyFill="1" applyAlignment="1" applyProtection="1">
      <alignment vertical="center" wrapText="1"/>
    </xf>
    <xf numFmtId="0" fontId="1" fillId="0" borderId="0" xfId="11" applyFill="1" applyAlignment="1" applyProtection="1">
      <alignment horizontal="center" vertical="center"/>
    </xf>
    <xf numFmtId="49" fontId="17" fillId="0" borderId="12" xfId="11" applyNumberFormat="1" applyFont="1" applyFill="1" applyBorder="1" applyAlignment="1" applyProtection="1">
      <alignment horizontal="center" vertical="center" wrapText="1"/>
    </xf>
    <xf numFmtId="49" fontId="17" fillId="0" borderId="21" xfId="11" applyNumberFormat="1" applyFont="1" applyFill="1" applyBorder="1" applyAlignment="1" applyProtection="1">
      <alignment horizontal="center" vertical="center"/>
    </xf>
    <xf numFmtId="49" fontId="17" fillId="0" borderId="43" xfId="11" applyNumberFormat="1" applyFont="1" applyFill="1" applyBorder="1" applyAlignment="1" applyProtection="1">
      <alignment horizontal="center" vertical="center"/>
    </xf>
    <xf numFmtId="49" fontId="13" fillId="0" borderId="0" xfId="11" applyNumberFormat="1" applyFont="1" applyFill="1" applyAlignment="1" applyProtection="1">
      <alignment horizontal="center" vertical="center"/>
    </xf>
    <xf numFmtId="172" fontId="18" fillId="0" borderId="3" xfId="11" applyNumberFormat="1" applyFont="1" applyFill="1" applyBorder="1" applyAlignment="1" applyProtection="1">
      <alignment horizontal="center" vertical="center"/>
    </xf>
    <xf numFmtId="169" fontId="18" fillId="0" borderId="61" xfId="11" applyNumberFormat="1" applyFont="1" applyFill="1" applyBorder="1" applyAlignment="1" applyProtection="1">
      <alignment vertical="center"/>
      <protection locked="0"/>
    </xf>
    <xf numFmtId="169" fontId="18" fillId="0" borderId="25" xfId="11" applyNumberFormat="1" applyFont="1" applyFill="1" applyBorder="1" applyAlignment="1" applyProtection="1">
      <alignment vertical="center"/>
      <protection locked="0"/>
    </xf>
    <xf numFmtId="169" fontId="17" fillId="0" borderId="25" xfId="11" applyNumberFormat="1" applyFont="1" applyFill="1" applyBorder="1" applyAlignment="1" applyProtection="1">
      <alignment vertical="center"/>
    </xf>
    <xf numFmtId="169" fontId="17" fillId="0" borderId="25" xfId="11" applyNumberFormat="1" applyFont="1" applyFill="1" applyBorder="1" applyAlignment="1" applyProtection="1">
      <alignment vertical="center"/>
      <protection locked="0"/>
    </xf>
    <xf numFmtId="0" fontId="13" fillId="0" borderId="0" xfId="11" applyFont="1" applyFill="1" applyAlignment="1" applyProtection="1">
      <alignment vertical="center"/>
    </xf>
    <xf numFmtId="0" fontId="17" fillId="0" borderId="12" xfId="11" applyFont="1" applyFill="1" applyBorder="1" applyAlignment="1" applyProtection="1">
      <alignment horizontal="left" vertical="center" wrapText="1"/>
    </xf>
    <xf numFmtId="169" fontId="17" fillId="0" borderId="43" xfId="11" applyNumberFormat="1" applyFont="1" applyFill="1" applyBorder="1" applyAlignment="1" applyProtection="1">
      <alignment vertical="center"/>
    </xf>
    <xf numFmtId="0" fontId="33" fillId="0" borderId="0" xfId="8" applyFont="1" applyFill="1" applyAlignment="1" applyProtection="1"/>
    <xf numFmtId="0" fontId="16" fillId="0" borderId="0" xfId="11" applyFont="1" applyFill="1" applyAlignment="1" applyProtection="1">
      <alignment horizontal="center" vertical="center"/>
    </xf>
    <xf numFmtId="0" fontId="63" fillId="0" borderId="15" xfId="8" applyFont="1" applyFill="1" applyBorder="1" applyAlignment="1">
      <alignment horizontal="center" vertical="center"/>
    </xf>
    <xf numFmtId="0" fontId="41" fillId="0" borderId="16" xfId="11" applyFont="1" applyFill="1" applyBorder="1" applyAlignment="1" applyProtection="1">
      <alignment horizontal="center" vertical="center" textRotation="90"/>
    </xf>
    <xf numFmtId="0" fontId="63" fillId="0" borderId="16" xfId="8" applyFont="1" applyFill="1" applyBorder="1" applyAlignment="1">
      <alignment horizontal="center" vertical="center" wrapText="1"/>
    </xf>
    <xf numFmtId="0" fontId="63" fillId="0" borderId="69" xfId="8" applyFont="1" applyFill="1" applyBorder="1" applyAlignment="1">
      <alignment horizontal="center" vertical="center" wrapText="1"/>
    </xf>
    <xf numFmtId="0" fontId="63" fillId="0" borderId="13" xfId="8" applyFont="1" applyFill="1" applyBorder="1" applyAlignment="1">
      <alignment horizontal="center" vertical="center"/>
    </xf>
    <xf numFmtId="0" fontId="63" fillId="0" borderId="14" xfId="8" applyFont="1" applyFill="1" applyBorder="1" applyAlignment="1">
      <alignment horizontal="center" vertical="center" wrapText="1"/>
    </xf>
    <xf numFmtId="0" fontId="63" fillId="0" borderId="20" xfId="8" applyFont="1" applyFill="1" applyBorder="1" applyAlignment="1">
      <alignment horizontal="center" vertical="center" wrapText="1"/>
    </xf>
    <xf numFmtId="0" fontId="22" fillId="0" borderId="8" xfId="8" applyFont="1" applyFill="1" applyBorder="1" applyAlignment="1" applyProtection="1">
      <alignment horizontal="left" indent="1"/>
      <protection locked="0"/>
    </xf>
    <xf numFmtId="0" fontId="22" fillId="0" borderId="10" xfId="8" applyFont="1" applyFill="1" applyBorder="1" applyAlignment="1" applyProtection="1">
      <alignment horizontal="left" indent="1"/>
      <protection locked="0"/>
    </xf>
    <xf numFmtId="169" fontId="17" fillId="0" borderId="20" xfId="11" applyNumberFormat="1" applyFont="1" applyFill="1" applyBorder="1" applyAlignment="1" applyProtection="1">
      <alignment vertical="center"/>
    </xf>
    <xf numFmtId="0" fontId="22" fillId="0" borderId="9" xfId="8" applyFont="1" applyFill="1" applyBorder="1" applyAlignment="1" applyProtection="1">
      <alignment horizontal="left" indent="1"/>
      <protection locked="0"/>
    </xf>
    <xf numFmtId="0" fontId="23" fillId="0" borderId="46" xfId="8" applyNumberFormat="1" applyFont="1" applyFill="1" applyBorder="1"/>
    <xf numFmtId="0" fontId="22" fillId="0" borderId="12" xfId="8" applyFont="1" applyFill="1" applyBorder="1" applyAlignment="1" applyProtection="1">
      <alignment horizontal="left" indent="1"/>
      <protection locked="0"/>
    </xf>
    <xf numFmtId="0" fontId="22" fillId="0" borderId="21" xfId="8" applyFont="1" applyFill="1" applyBorder="1" applyAlignment="1">
      <alignment horizontal="right" indent="1"/>
    </xf>
    <xf numFmtId="3" fontId="22" fillId="0" borderId="21" xfId="8" applyNumberFormat="1" applyFont="1" applyFill="1" applyBorder="1" applyProtection="1">
      <protection locked="0"/>
    </xf>
    <xf numFmtId="3" fontId="22" fillId="0" borderId="43" xfId="8" applyNumberFormat="1" applyFont="1" applyFill="1" applyBorder="1" applyProtection="1">
      <protection locked="0"/>
    </xf>
    <xf numFmtId="0" fontId="42" fillId="0" borderId="0" xfId="12" applyFont="1" applyFill="1"/>
    <xf numFmtId="165" fontId="6" fillId="0" borderId="0" xfId="5" applyNumberFormat="1" applyFont="1" applyFill="1" applyBorder="1" applyAlignment="1" applyProtection="1">
      <alignment horizontal="center" vertical="center"/>
    </xf>
    <xf numFmtId="165" fontId="29" fillId="0" borderId="23" xfId="5" applyNumberFormat="1" applyFont="1" applyFill="1" applyBorder="1" applyAlignment="1" applyProtection="1">
      <alignment horizontal="left" vertical="center"/>
    </xf>
    <xf numFmtId="165" fontId="29" fillId="0" borderId="23" xfId="5" applyNumberFormat="1" applyFont="1" applyFill="1" applyBorder="1" applyAlignment="1" applyProtection="1">
      <alignment horizontal="left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71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36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65" fontId="26" fillId="0" borderId="53" xfId="0" applyNumberFormat="1" applyFont="1" applyFill="1" applyBorder="1" applyAlignment="1" applyProtection="1">
      <alignment horizontal="center" vertical="center" wrapText="1"/>
    </xf>
    <xf numFmtId="165" fontId="26" fillId="0" borderId="51" xfId="0" applyNumberFormat="1" applyFont="1" applyFill="1" applyBorder="1" applyAlignment="1" applyProtection="1">
      <alignment horizontal="center" vertical="center" wrapText="1"/>
    </xf>
    <xf numFmtId="165" fontId="15" fillId="0" borderId="0" xfId="0" applyNumberFormat="1" applyFont="1" applyFill="1" applyAlignment="1" applyProtection="1">
      <alignment horizontal="center" textRotation="180" wrapText="1"/>
    </xf>
    <xf numFmtId="165" fontId="54" fillId="0" borderId="49" xfId="0" applyNumberFormat="1" applyFont="1" applyFill="1" applyBorder="1" applyAlignment="1" applyProtection="1">
      <alignment horizontal="center" vertical="center" wrapText="1"/>
    </xf>
    <xf numFmtId="165" fontId="15" fillId="0" borderId="0" xfId="0" applyNumberFormat="1" applyFont="1" applyFill="1" applyAlignment="1" applyProtection="1">
      <alignment horizontal="center" textRotation="180"/>
    </xf>
    <xf numFmtId="165" fontId="19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 applyProtection="1">
      <alignment horizontal="center" textRotation="180" wrapText="1"/>
      <protection locked="0"/>
    </xf>
    <xf numFmtId="165" fontId="5" fillId="0" borderId="23" xfId="0" applyNumberFormat="1" applyFont="1" applyFill="1" applyBorder="1" applyAlignment="1" applyProtection="1">
      <alignment horizontal="right" wrapText="1"/>
    </xf>
    <xf numFmtId="165" fontId="15" fillId="0" borderId="0" xfId="0" applyNumberFormat="1" applyFont="1" applyFill="1" applyAlignment="1">
      <alignment horizontal="center" textRotation="180" wrapText="1"/>
    </xf>
    <xf numFmtId="165" fontId="0" fillId="0" borderId="72" xfId="0" applyNumberFormat="1" applyFill="1" applyBorder="1" applyAlignment="1" applyProtection="1">
      <alignment horizontal="left" vertical="center" wrapText="1"/>
      <protection locked="0"/>
    </xf>
    <xf numFmtId="165" fontId="0" fillId="0" borderId="73" xfId="0" applyNumberForma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Alignment="1">
      <alignment horizontal="center" textRotation="180"/>
    </xf>
    <xf numFmtId="165" fontId="5" fillId="0" borderId="23" xfId="0" applyNumberFormat="1" applyFont="1" applyFill="1" applyBorder="1" applyAlignment="1">
      <alignment horizontal="right" vertical="center"/>
    </xf>
    <xf numFmtId="165" fontId="7" fillId="0" borderId="74" xfId="0" applyNumberFormat="1" applyFont="1" applyFill="1" applyBorder="1" applyAlignment="1">
      <alignment horizontal="center" vertical="center"/>
    </xf>
    <xf numFmtId="165" fontId="7" fillId="0" borderId="34" xfId="0" applyNumberFormat="1" applyFont="1" applyFill="1" applyBorder="1" applyAlignment="1">
      <alignment horizontal="center" vertical="center"/>
    </xf>
    <xf numFmtId="165" fontId="7" fillId="0" borderId="50" xfId="0" applyNumberFormat="1" applyFont="1" applyFill="1" applyBorder="1" applyAlignment="1">
      <alignment horizontal="center" vertical="center"/>
    </xf>
    <xf numFmtId="165" fontId="26" fillId="0" borderId="31" xfId="0" applyNumberFormat="1" applyFont="1" applyFill="1" applyBorder="1" applyAlignment="1">
      <alignment horizontal="center" vertical="center" wrapText="1"/>
    </xf>
    <xf numFmtId="165" fontId="7" fillId="0" borderId="53" xfId="0" applyNumberFormat="1" applyFont="1" applyFill="1" applyBorder="1" applyAlignment="1">
      <alignment horizontal="center" vertical="center" wrapText="1"/>
    </xf>
    <xf numFmtId="165" fontId="7" fillId="0" borderId="35" xfId="0" applyNumberFormat="1" applyFont="1" applyFill="1" applyBorder="1" applyAlignment="1">
      <alignment horizontal="center" vertical="center" wrapText="1"/>
    </xf>
    <xf numFmtId="165" fontId="17" fillId="0" borderId="31" xfId="0" applyNumberFormat="1" applyFont="1" applyFill="1" applyBorder="1" applyAlignment="1">
      <alignment horizontal="center" vertical="center" wrapText="1"/>
    </xf>
    <xf numFmtId="168" fontId="34" fillId="0" borderId="49" xfId="0" applyNumberFormat="1" applyFont="1" applyFill="1" applyBorder="1" applyAlignment="1">
      <alignment horizontal="left" vertical="center" wrapText="1"/>
    </xf>
    <xf numFmtId="165" fontId="27" fillId="0" borderId="38" xfId="0" applyNumberFormat="1" applyFont="1" applyFill="1" applyBorder="1" applyAlignment="1">
      <alignment horizontal="left" vertical="center" wrapText="1" indent="2"/>
    </xf>
    <xf numFmtId="165" fontId="27" fillId="0" borderId="59" xfId="0" applyNumberFormat="1" applyFont="1" applyFill="1" applyBorder="1" applyAlignment="1">
      <alignment horizontal="left" vertical="center" wrapText="1" indent="2"/>
    </xf>
    <xf numFmtId="165" fontId="7" fillId="0" borderId="31" xfId="0" applyNumberFormat="1" applyFont="1" applyFill="1" applyBorder="1" applyAlignment="1">
      <alignment horizontal="center" vertical="center" wrapText="1"/>
    </xf>
    <xf numFmtId="168" fontId="6" fillId="0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Fill="1" applyAlignment="1" applyProtection="1">
      <alignment horizontal="left" vertical="center" wrapText="1"/>
      <protection locked="0"/>
    </xf>
    <xf numFmtId="165" fontId="27" fillId="0" borderId="38" xfId="0" applyNumberFormat="1" applyFont="1" applyFill="1" applyBorder="1" applyAlignment="1">
      <alignment horizontal="center" vertical="center" wrapText="1"/>
    </xf>
    <xf numFmtId="165" fontId="27" fillId="0" borderId="59" xfId="0" applyNumberFormat="1" applyFont="1" applyFill="1" applyBorder="1" applyAlignment="1">
      <alignment horizontal="center" vertical="center" wrapText="1"/>
    </xf>
    <xf numFmtId="165" fontId="17" fillId="0" borderId="31" xfId="0" applyNumberFormat="1" applyFont="1" applyFill="1" applyBorder="1" applyAlignment="1">
      <alignment horizontal="center" vertical="center"/>
    </xf>
    <xf numFmtId="165" fontId="0" fillId="0" borderId="52" xfId="0" applyNumberFormat="1" applyFill="1" applyBorder="1" applyAlignment="1" applyProtection="1">
      <alignment horizontal="left" vertical="center" wrapText="1"/>
      <protection locked="0"/>
    </xf>
    <xf numFmtId="165" fontId="0" fillId="0" borderId="64" xfId="0" applyNumberFormat="1" applyFill="1" applyBorder="1" applyAlignment="1" applyProtection="1">
      <alignment horizontal="left" vertical="center" wrapText="1"/>
      <protection locked="0"/>
    </xf>
    <xf numFmtId="165" fontId="19" fillId="0" borderId="0" xfId="0" applyNumberFormat="1" applyFont="1" applyFill="1" applyAlignment="1">
      <alignment horizontal="left" vertical="center" wrapText="1"/>
    </xf>
    <xf numFmtId="0" fontId="7" fillId="0" borderId="38" xfId="0" applyFont="1" applyFill="1" applyBorder="1" applyAlignment="1" applyProtection="1">
      <alignment horizontal="center" vertical="center" wrapText="1"/>
    </xf>
    <xf numFmtId="0" fontId="7" fillId="0" borderId="59" xfId="0" applyFont="1" applyFill="1" applyBorder="1" applyAlignment="1" applyProtection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46" xfId="0" applyFont="1" applyFill="1" applyBorder="1" applyAlignment="1" applyProtection="1">
      <alignment horizontal="center" vertical="center"/>
    </xf>
    <xf numFmtId="0" fontId="7" fillId="0" borderId="59" xfId="0" applyFont="1" applyFill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horizontal="center" vertical="center"/>
    </xf>
    <xf numFmtId="0" fontId="26" fillId="0" borderId="14" xfId="0" applyFont="1" applyFill="1" applyBorder="1" applyAlignment="1" applyProtection="1">
      <alignment horizontal="center" vertical="center" wrapText="1"/>
    </xf>
    <xf numFmtId="0" fontId="26" fillId="0" borderId="20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left" vertical="center" wrapText="1" indent="1"/>
    </xf>
    <xf numFmtId="0" fontId="7" fillId="0" borderId="24" xfId="0" applyFont="1" applyFill="1" applyBorder="1" applyAlignment="1" applyProtection="1">
      <alignment horizontal="left" vertical="center" wrapText="1" indent="1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11" xfId="5" applyFont="1" applyFill="1" applyBorder="1" applyAlignment="1" applyProtection="1">
      <alignment horizontal="center" vertical="center" wrapText="1"/>
    </xf>
    <xf numFmtId="0" fontId="7" fillId="0" borderId="12" xfId="5" applyFont="1" applyFill="1" applyBorder="1" applyAlignment="1" applyProtection="1">
      <alignment horizontal="center" vertical="center" wrapText="1"/>
    </xf>
    <xf numFmtId="0" fontId="7" fillId="0" borderId="21" xfId="5" applyFont="1" applyFill="1" applyBorder="1" applyAlignment="1" applyProtection="1">
      <alignment horizontal="center" vertical="center" wrapText="1"/>
    </xf>
    <xf numFmtId="165" fontId="26" fillId="0" borderId="4" xfId="5" applyNumberFormat="1" applyFont="1" applyFill="1" applyBorder="1" applyAlignment="1" applyProtection="1">
      <alignment horizontal="center" vertical="center"/>
    </xf>
    <xf numFmtId="165" fontId="26" fillId="0" borderId="36" xfId="5" applyNumberFormat="1" applyFont="1" applyFill="1" applyBorder="1" applyAlignment="1" applyProtection="1">
      <alignment horizontal="center" vertical="center"/>
    </xf>
    <xf numFmtId="165" fontId="7" fillId="0" borderId="15" xfId="0" applyNumberFormat="1" applyFont="1" applyFill="1" applyBorder="1" applyAlignment="1" applyProtection="1">
      <alignment horizontal="center" vertical="center" wrapText="1"/>
    </xf>
    <xf numFmtId="165" fontId="7" fillId="0" borderId="17" xfId="0" applyNumberFormat="1" applyFont="1" applyFill="1" applyBorder="1" applyAlignment="1" applyProtection="1">
      <alignment horizontal="center" vertical="center" wrapText="1"/>
    </xf>
    <xf numFmtId="165" fontId="7" fillId="0" borderId="16" xfId="0" applyNumberFormat="1" applyFont="1" applyFill="1" applyBorder="1" applyAlignment="1" applyProtection="1">
      <alignment horizontal="center" vertical="center" wrapText="1"/>
    </xf>
    <xf numFmtId="165" fontId="7" fillId="0" borderId="18" xfId="0" applyNumberFormat="1" applyFont="1" applyFill="1" applyBorder="1" applyAlignment="1" applyProtection="1">
      <alignment horizontal="center" vertical="center"/>
    </xf>
    <xf numFmtId="165" fontId="7" fillId="0" borderId="18" xfId="0" applyNumberFormat="1" applyFont="1" applyFill="1" applyBorder="1" applyAlignment="1" applyProtection="1">
      <alignment horizontal="center" vertical="center" wrapText="1"/>
    </xf>
    <xf numFmtId="165" fontId="7" fillId="0" borderId="53" xfId="0" applyNumberFormat="1" applyFont="1" applyFill="1" applyBorder="1" applyAlignment="1" applyProtection="1">
      <alignment horizontal="center" vertical="center" wrapText="1"/>
    </xf>
    <xf numFmtId="165" fontId="7" fillId="0" borderId="51" xfId="0" applyNumberFormat="1" applyFont="1" applyFill="1" applyBorder="1" applyAlignment="1" applyProtection="1">
      <alignment horizontal="center" vertical="center" wrapText="1"/>
    </xf>
    <xf numFmtId="165" fontId="9" fillId="0" borderId="0" xfId="0" applyNumberFormat="1" applyFont="1" applyFill="1" applyAlignment="1">
      <alignment horizontal="center" textRotation="180" wrapText="1"/>
    </xf>
    <xf numFmtId="165" fontId="7" fillId="0" borderId="51" xfId="0" applyNumberFormat="1" applyFont="1" applyFill="1" applyBorder="1" applyAlignment="1">
      <alignment horizontal="center" vertical="center" wrapText="1"/>
    </xf>
    <xf numFmtId="165" fontId="7" fillId="0" borderId="53" xfId="0" applyNumberFormat="1" applyFont="1" applyFill="1" applyBorder="1" applyAlignment="1">
      <alignment horizontal="center" vertical="center"/>
    </xf>
    <xf numFmtId="165" fontId="7" fillId="0" borderId="51" xfId="0" applyNumberFormat="1" applyFont="1" applyFill="1" applyBorder="1" applyAlignment="1">
      <alignment horizontal="center" vertical="center"/>
    </xf>
    <xf numFmtId="165" fontId="7" fillId="0" borderId="74" xfId="0" applyNumberFormat="1" applyFont="1" applyFill="1" applyBorder="1" applyAlignment="1">
      <alignment horizontal="center" vertical="center" wrapText="1"/>
    </xf>
    <xf numFmtId="165" fontId="7" fillId="0" borderId="50" xfId="0" applyNumberFormat="1" applyFont="1" applyFill="1" applyBorder="1" applyAlignment="1">
      <alignment horizontal="center" vertical="center" wrapText="1"/>
    </xf>
    <xf numFmtId="165" fontId="7" fillId="0" borderId="63" xfId="0" applyNumberFormat="1" applyFont="1" applyFill="1" applyBorder="1" applyAlignment="1">
      <alignment horizontal="center" vertical="center" wrapText="1"/>
    </xf>
    <xf numFmtId="165" fontId="7" fillId="0" borderId="71" xfId="0" applyNumberFormat="1" applyFont="1" applyFill="1" applyBorder="1" applyAlignment="1">
      <alignment horizontal="center" vertical="center" wrapText="1"/>
    </xf>
    <xf numFmtId="165" fontId="7" fillId="0" borderId="39" xfId="0" applyNumberFormat="1" applyFont="1" applyFill="1" applyBorder="1" applyAlignment="1">
      <alignment horizontal="center" vertical="center" wrapText="1"/>
    </xf>
    <xf numFmtId="165" fontId="7" fillId="0" borderId="42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38" fillId="0" borderId="23" xfId="0" applyFont="1" applyFill="1" applyBorder="1" applyAlignment="1">
      <alignment horizontal="right"/>
    </xf>
    <xf numFmtId="0" fontId="7" fillId="0" borderId="74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26" fillId="0" borderId="46" xfId="0" applyFont="1" applyFill="1" applyBorder="1" applyAlignment="1">
      <alignment horizontal="center"/>
    </xf>
    <xf numFmtId="0" fontId="26" fillId="0" borderId="59" xfId="0" applyFont="1" applyFill="1" applyBorder="1" applyAlignment="1">
      <alignment horizontal="center"/>
    </xf>
    <xf numFmtId="0" fontId="7" fillId="0" borderId="6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left" vertical="center" wrapText="1"/>
    </xf>
    <xf numFmtId="0" fontId="7" fillId="0" borderId="49" xfId="0" applyFont="1" applyFill="1" applyBorder="1" applyAlignment="1">
      <alignment horizontal="left" vertical="center" wrapText="1"/>
    </xf>
    <xf numFmtId="0" fontId="7" fillId="0" borderId="39" xfId="0" applyFont="1" applyFill="1" applyBorder="1" applyAlignment="1">
      <alignment horizontal="left" vertical="center" wrapText="1"/>
    </xf>
    <xf numFmtId="0" fontId="24" fillId="0" borderId="38" xfId="0" applyFont="1" applyFill="1" applyBorder="1" applyAlignment="1" applyProtection="1">
      <alignment horizontal="left" vertical="center"/>
    </xf>
    <xf numFmtId="0" fontId="24" fillId="0" borderId="24" xfId="0" applyFont="1" applyFill="1" applyBorder="1" applyAlignment="1" applyProtection="1">
      <alignment horizontal="left" vertical="center"/>
    </xf>
    <xf numFmtId="0" fontId="7" fillId="0" borderId="74" xfId="0" applyFont="1" applyFill="1" applyBorder="1" applyAlignment="1" applyProtection="1">
      <alignment horizontal="left" vertical="center" wrapText="1"/>
    </xf>
    <xf numFmtId="0" fontId="7" fillId="0" borderId="49" xfId="0" applyFont="1" applyFill="1" applyBorder="1" applyAlignment="1" applyProtection="1">
      <alignment horizontal="left" vertical="center" wrapText="1"/>
    </xf>
    <xf numFmtId="0" fontId="7" fillId="0" borderId="39" xfId="0" applyFont="1" applyFill="1" applyBorder="1" applyAlignment="1" applyProtection="1">
      <alignment horizontal="left" vertical="center" wrapText="1"/>
    </xf>
    <xf numFmtId="0" fontId="27" fillId="0" borderId="38" xfId="0" applyFont="1" applyFill="1" applyBorder="1" applyAlignment="1" applyProtection="1">
      <alignment horizontal="left" vertical="center"/>
    </xf>
    <xf numFmtId="0" fontId="27" fillId="0" borderId="24" xfId="0" applyFont="1" applyFill="1" applyBorder="1" applyAlignment="1" applyProtection="1">
      <alignment horizontal="left" vertical="center"/>
    </xf>
    <xf numFmtId="0" fontId="25" fillId="0" borderId="49" xfId="0" applyFont="1" applyFill="1" applyBorder="1" applyAlignment="1">
      <alignment horizontal="justify" vertical="center" wrapText="1"/>
    </xf>
    <xf numFmtId="0" fontId="26" fillId="0" borderId="38" xfId="0" applyFont="1" applyFill="1" applyBorder="1" applyAlignment="1">
      <alignment horizontal="left" vertical="center" indent="2"/>
    </xf>
    <xf numFmtId="0" fontId="26" fillId="0" borderId="24" xfId="0" applyFont="1" applyFill="1" applyBorder="1" applyAlignment="1">
      <alignment horizontal="left" vertical="center" indent="2"/>
    </xf>
    <xf numFmtId="0" fontId="56" fillId="4" borderId="0" xfId="10" applyFont="1" applyFill="1" applyAlignment="1">
      <alignment horizontal="center" vertical="top" wrapText="1"/>
    </xf>
    <xf numFmtId="0" fontId="55" fillId="0" borderId="0" xfId="10"/>
    <xf numFmtId="0" fontId="33" fillId="0" borderId="0" xfId="8" applyFont="1" applyFill="1" applyAlignment="1" applyProtection="1">
      <alignment horizontal="left"/>
    </xf>
    <xf numFmtId="0" fontId="40" fillId="0" borderId="0" xfId="8" applyFont="1" applyFill="1" applyAlignment="1" applyProtection="1">
      <alignment horizontal="center" vertical="center" wrapText="1"/>
    </xf>
    <xf numFmtId="0" fontId="40" fillId="0" borderId="0" xfId="8" applyFont="1" applyFill="1" applyAlignment="1" applyProtection="1">
      <alignment horizontal="center" vertical="center"/>
    </xf>
    <xf numFmtId="0" fontId="61" fillId="0" borderId="0" xfId="8" applyFont="1" applyFill="1" applyBorder="1" applyAlignment="1" applyProtection="1">
      <alignment horizontal="right"/>
    </xf>
    <xf numFmtId="0" fontId="62" fillId="0" borderId="15" xfId="8" applyFont="1" applyFill="1" applyBorder="1" applyAlignment="1" applyProtection="1">
      <alignment horizontal="center" vertical="center" wrapText="1"/>
    </xf>
    <xf numFmtId="0" fontId="62" fillId="0" borderId="7" xfId="8" applyFont="1" applyFill="1" applyBorder="1" applyAlignment="1" applyProtection="1">
      <alignment horizontal="center" vertical="center" wrapText="1"/>
    </xf>
    <xf numFmtId="0" fontId="62" fillId="0" borderId="9" xfId="8" applyFont="1" applyFill="1" applyBorder="1" applyAlignment="1" applyProtection="1">
      <alignment horizontal="center" vertical="center" wrapText="1"/>
    </xf>
    <xf numFmtId="0" fontId="41" fillId="0" borderId="16" xfId="11" applyFont="1" applyFill="1" applyBorder="1" applyAlignment="1" applyProtection="1">
      <alignment horizontal="center" vertical="center" textRotation="90"/>
    </xf>
    <xf numFmtId="0" fontId="41" fillId="0" borderId="1" xfId="11" applyFont="1" applyFill="1" applyBorder="1" applyAlignment="1" applyProtection="1">
      <alignment horizontal="center" vertical="center" textRotation="90"/>
    </xf>
    <xf numFmtId="0" fontId="41" fillId="0" borderId="3" xfId="11" applyFont="1" applyFill="1" applyBorder="1" applyAlignment="1" applyProtection="1">
      <alignment horizontal="center" vertical="center" textRotation="90"/>
    </xf>
    <xf numFmtId="0" fontId="61" fillId="0" borderId="4" xfId="8" applyFont="1" applyFill="1" applyBorder="1" applyAlignment="1" applyProtection="1">
      <alignment horizontal="center" vertical="center" wrapText="1"/>
    </xf>
    <xf numFmtId="0" fontId="61" fillId="0" borderId="2" xfId="8" applyFont="1" applyFill="1" applyBorder="1" applyAlignment="1" applyProtection="1">
      <alignment horizontal="center" vertical="center" wrapText="1"/>
    </xf>
    <xf numFmtId="0" fontId="61" fillId="0" borderId="69" xfId="8" applyFont="1" applyFill="1" applyBorder="1" applyAlignment="1" applyProtection="1">
      <alignment horizontal="center" vertical="center" wrapText="1"/>
    </xf>
    <xf numFmtId="0" fontId="61" fillId="0" borderId="61" xfId="8" applyFont="1" applyFill="1" applyBorder="1" applyAlignment="1" applyProtection="1">
      <alignment horizontal="center" vertical="center" wrapText="1"/>
    </xf>
    <xf numFmtId="0" fontId="61" fillId="0" borderId="2" xfId="8" applyFont="1" applyFill="1" applyBorder="1" applyAlignment="1" applyProtection="1">
      <alignment horizontal="center" wrapText="1"/>
    </xf>
    <xf numFmtId="0" fontId="61" fillId="0" borderId="25" xfId="8" applyFont="1" applyFill="1" applyBorder="1" applyAlignment="1" applyProtection="1">
      <alignment horizontal="center" wrapText="1"/>
    </xf>
    <xf numFmtId="0" fontId="33" fillId="0" borderId="0" xfId="8" applyFont="1" applyFill="1" applyAlignment="1" applyProtection="1">
      <alignment horizontal="center"/>
    </xf>
    <xf numFmtId="0" fontId="27" fillId="0" borderId="0" xfId="11" applyFont="1" applyFill="1" applyAlignment="1" applyProtection="1">
      <alignment horizontal="center" vertical="center" wrapText="1"/>
    </xf>
    <xf numFmtId="0" fontId="19" fillId="0" borderId="0" xfId="11" applyFont="1" applyFill="1" applyAlignment="1" applyProtection="1">
      <alignment horizontal="center" vertical="center" wrapText="1"/>
    </xf>
    <xf numFmtId="0" fontId="29" fillId="0" borderId="0" xfId="11" applyFont="1" applyFill="1" applyBorder="1" applyAlignment="1" applyProtection="1">
      <alignment horizontal="right" vertical="center"/>
    </xf>
    <xf numFmtId="0" fontId="19" fillId="0" borderId="11" xfId="11" applyFont="1" applyFill="1" applyBorder="1" applyAlignment="1" applyProtection="1">
      <alignment horizontal="center" vertical="center" wrapText="1"/>
    </xf>
    <xf numFmtId="0" fontId="19" fillId="0" borderId="8" xfId="11" applyFont="1" applyFill="1" applyBorder="1" applyAlignment="1" applyProtection="1">
      <alignment horizontal="center" vertical="center" wrapText="1"/>
    </xf>
    <xf numFmtId="0" fontId="41" fillId="0" borderId="4" xfId="11" applyFont="1" applyFill="1" applyBorder="1" applyAlignment="1" applyProtection="1">
      <alignment horizontal="center" vertical="center" textRotation="90"/>
    </xf>
    <xf numFmtId="0" fontId="41" fillId="0" borderId="2" xfId="11" applyFont="1" applyFill="1" applyBorder="1" applyAlignment="1" applyProtection="1">
      <alignment horizontal="center" vertical="center" textRotation="90"/>
    </xf>
    <xf numFmtId="0" fontId="5" fillId="0" borderId="36" xfId="11" applyFont="1" applyFill="1" applyBorder="1" applyAlignment="1" applyProtection="1">
      <alignment horizontal="center" vertical="center" wrapText="1"/>
    </xf>
    <xf numFmtId="0" fontId="5" fillId="0" borderId="25" xfId="11" applyFont="1" applyFill="1" applyBorder="1" applyAlignment="1" applyProtection="1">
      <alignment horizontal="center" vertical="center"/>
    </xf>
    <xf numFmtId="0" fontId="40" fillId="0" borderId="0" xfId="8" applyFont="1" applyFill="1" applyAlignment="1">
      <alignment horizontal="center" vertical="center" wrapText="1"/>
    </xf>
    <xf numFmtId="0" fontId="40" fillId="0" borderId="0" xfId="8" applyFont="1" applyFill="1" applyAlignment="1">
      <alignment horizontal="center" vertical="center"/>
    </xf>
    <xf numFmtId="0" fontId="21" fillId="0" borderId="38" xfId="8" applyFont="1" applyFill="1" applyBorder="1" applyAlignment="1">
      <alignment horizontal="left"/>
    </xf>
    <xf numFmtId="0" fontId="21" fillId="0" borderId="24" xfId="8" applyFont="1" applyFill="1" applyBorder="1" applyAlignment="1">
      <alignment horizontal="left"/>
    </xf>
    <xf numFmtId="3" fontId="33" fillId="0" borderId="0" xfId="8" applyNumberFormat="1" applyFont="1" applyFill="1" applyAlignment="1">
      <alignment horizontal="center"/>
    </xf>
    <xf numFmtId="0" fontId="40" fillId="0" borderId="0" xfId="8" applyFont="1" applyFill="1" applyAlignment="1">
      <alignment horizontal="center" wrapText="1"/>
    </xf>
    <xf numFmtId="0" fontId="40" fillId="0" borderId="0" xfId="8" applyFont="1" applyFill="1" applyAlignment="1">
      <alignment horizontal="center"/>
    </xf>
    <xf numFmtId="0" fontId="21" fillId="0" borderId="38" xfId="8" applyFont="1" applyFill="1" applyBorder="1" applyAlignment="1">
      <alignment horizontal="left" indent="1"/>
    </xf>
    <xf numFmtId="0" fontId="21" fillId="0" borderId="24" xfId="8" applyFont="1" applyFill="1" applyBorder="1" applyAlignment="1">
      <alignment horizontal="left" indent="1"/>
    </xf>
    <xf numFmtId="0" fontId="15" fillId="0" borderId="0" xfId="0" applyFont="1" applyAlignment="1" applyProtection="1">
      <alignment horizontal="center" textRotation="180"/>
    </xf>
    <xf numFmtId="0" fontId="44" fillId="0" borderId="0" xfId="0" applyFont="1" applyAlignment="1" applyProtection="1">
      <alignment horizontal="center" vertical="center" wrapText="1"/>
      <protection locked="0"/>
    </xf>
    <xf numFmtId="0" fontId="45" fillId="0" borderId="13" xfId="0" applyFont="1" applyBorder="1" applyAlignment="1" applyProtection="1">
      <alignment wrapText="1"/>
    </xf>
    <xf numFmtId="0" fontId="45" fillId="0" borderId="14" xfId="0" applyFont="1" applyBorder="1" applyAlignment="1" applyProtection="1">
      <alignment wrapText="1"/>
    </xf>
    <xf numFmtId="0" fontId="37" fillId="0" borderId="0" xfId="0" applyFont="1" applyFill="1" applyAlignment="1" applyProtection="1">
      <alignment horizontal="center" vertical="top" wrapText="1"/>
      <protection locked="0"/>
    </xf>
  </cellXfs>
  <cellStyles count="13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10"/>
    <cellStyle name="Normál 2 2" xfId="12"/>
    <cellStyle name="Normál_KVRENMUNKA" xfId="5"/>
    <cellStyle name="Normál_Munkafüzet1" xfId="6"/>
    <cellStyle name="Normál_VAGYONK" xfId="7"/>
    <cellStyle name="Normál_VAGYONK 2" xfId="11"/>
    <cellStyle name="Normál_VAGYONKIM" xfId="8"/>
    <cellStyle name="Százalék 2" xfId="9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4/2014besz&#225;mol&#243;/ZARSZREND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 "/>
      <sheetName val="2.1.sz.mell  "/>
      <sheetName val="2.2.sz.mell  "/>
      <sheetName val="ELLENŐRZÉS-1.sz.2.1.sz.2.2.sz."/>
      <sheetName val="3.sz.mell."/>
      <sheetName val="4.sz.mell."/>
      <sheetName val="5. sz. mell. "/>
      <sheetName val="6.1. ÖNKl"/>
      <sheetName val="6.2"/>
      <sheetName val="7.1. PHl"/>
      <sheetName val="7.1.2"/>
      <sheetName val="8.1. ÓVODA"/>
      <sheetName val="8.1.2"/>
      <sheetName val="8.2. SZBIK."/>
      <sheetName val="8.2.1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 refreshError="1">
        <row r="4">
          <cell r="A4" t="str">
            <v>2014. évi eredeti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1"/>
  <sheetViews>
    <sheetView view="pageLayout" zoomScaleNormal="130" zoomScaleSheetLayoutView="100" workbookViewId="0">
      <selection activeCell="H9" sqref="H9"/>
    </sheetView>
  </sheetViews>
  <sheetFormatPr defaultRowHeight="15.75"/>
  <cols>
    <col min="1" max="1" width="9.5" style="169" customWidth="1"/>
    <col min="2" max="2" width="59.6640625" style="169" customWidth="1"/>
    <col min="3" max="3" width="17.33203125" style="170" customWidth="1"/>
    <col min="4" max="5" width="17.33203125" style="192" customWidth="1"/>
    <col min="6" max="8" width="9.33203125" style="192"/>
    <col min="9" max="9" width="11" style="192" customWidth="1"/>
    <col min="10" max="10" width="9.33203125" style="192"/>
    <col min="11" max="11" width="11" style="192" bestFit="1" customWidth="1"/>
    <col min="12" max="16384" width="9.33203125" style="192"/>
  </cols>
  <sheetData>
    <row r="1" spans="1:5" ht="15.95" customHeight="1">
      <c r="A1" s="708" t="s">
        <v>5</v>
      </c>
      <c r="B1" s="708"/>
      <c r="C1" s="708"/>
      <c r="D1" s="708"/>
      <c r="E1" s="708"/>
    </row>
    <row r="2" spans="1:5" ht="15.95" customHeight="1" thickBot="1">
      <c r="A2" s="709" t="s">
        <v>106</v>
      </c>
      <c r="B2" s="709"/>
      <c r="C2" s="260"/>
      <c r="E2" s="260" t="s">
        <v>150</v>
      </c>
    </row>
    <row r="3" spans="1:5">
      <c r="A3" s="711" t="s">
        <v>56</v>
      </c>
      <c r="B3" s="713" t="s">
        <v>7</v>
      </c>
      <c r="C3" s="715" t="s">
        <v>471</v>
      </c>
      <c r="D3" s="716"/>
      <c r="E3" s="717"/>
    </row>
    <row r="4" spans="1:5" ht="24.75" thickBot="1">
      <c r="A4" s="712"/>
      <c r="B4" s="714"/>
      <c r="C4" s="263" t="s">
        <v>434</v>
      </c>
      <c r="D4" s="261" t="s">
        <v>435</v>
      </c>
      <c r="E4" s="262" t="s">
        <v>470</v>
      </c>
    </row>
    <row r="5" spans="1:5" s="193" customFormat="1" ht="12" customHeight="1" thickBot="1">
      <c r="A5" s="189" t="s">
        <v>402</v>
      </c>
      <c r="B5" s="190" t="s">
        <v>403</v>
      </c>
      <c r="C5" s="190" t="s">
        <v>404</v>
      </c>
      <c r="D5" s="190" t="s">
        <v>406</v>
      </c>
      <c r="E5" s="264" t="s">
        <v>405</v>
      </c>
    </row>
    <row r="6" spans="1:5" s="194" customFormat="1" ht="12" customHeight="1" thickBot="1">
      <c r="A6" s="18" t="s">
        <v>8</v>
      </c>
      <c r="B6" s="19" t="s">
        <v>171</v>
      </c>
      <c r="C6" s="181">
        <f>+C7+C8+C9+C10+C11+C12</f>
        <v>125205</v>
      </c>
      <c r="D6" s="181">
        <f>+D7+D8+D9+D10+D11+D12</f>
        <v>155088</v>
      </c>
      <c r="E6" s="107">
        <f>+E7+E8+E9+E10+E11+E12</f>
        <v>155088</v>
      </c>
    </row>
    <row r="7" spans="1:5" s="194" customFormat="1" ht="12" customHeight="1">
      <c r="A7" s="13" t="s">
        <v>68</v>
      </c>
      <c r="B7" s="195" t="s">
        <v>172</v>
      </c>
      <c r="C7" s="183">
        <v>38280</v>
      </c>
      <c r="D7" s="183">
        <v>38638</v>
      </c>
      <c r="E7" s="109">
        <v>38638</v>
      </c>
    </row>
    <row r="8" spans="1:5" s="194" customFormat="1" ht="12" customHeight="1">
      <c r="A8" s="12" t="s">
        <v>69</v>
      </c>
      <c r="B8" s="196" t="s">
        <v>173</v>
      </c>
      <c r="C8" s="182">
        <v>36894</v>
      </c>
      <c r="D8" s="182">
        <v>35419</v>
      </c>
      <c r="E8" s="108">
        <v>35419</v>
      </c>
    </row>
    <row r="9" spans="1:5" s="194" customFormat="1" ht="12" customHeight="1">
      <c r="A9" s="12" t="s">
        <v>70</v>
      </c>
      <c r="B9" s="196" t="s">
        <v>174</v>
      </c>
      <c r="C9" s="182">
        <v>47425</v>
      </c>
      <c r="D9" s="182">
        <v>60532</v>
      </c>
      <c r="E9" s="108">
        <v>60532</v>
      </c>
    </row>
    <row r="10" spans="1:5" s="194" customFormat="1" ht="12" customHeight="1">
      <c r="A10" s="12" t="s">
        <v>71</v>
      </c>
      <c r="B10" s="196" t="s">
        <v>175</v>
      </c>
      <c r="C10" s="182">
        <v>2606</v>
      </c>
      <c r="D10" s="182">
        <v>2606</v>
      </c>
      <c r="E10" s="108">
        <v>2606</v>
      </c>
    </row>
    <row r="11" spans="1:5" s="194" customFormat="1" ht="12" customHeight="1">
      <c r="A11" s="12" t="s">
        <v>103</v>
      </c>
      <c r="B11" s="115" t="s">
        <v>347</v>
      </c>
      <c r="C11" s="182"/>
      <c r="D11" s="182">
        <v>17893</v>
      </c>
      <c r="E11" s="108">
        <v>17893</v>
      </c>
    </row>
    <row r="12" spans="1:5" s="194" customFormat="1" ht="12" customHeight="1" thickBot="1">
      <c r="A12" s="14" t="s">
        <v>72</v>
      </c>
      <c r="B12" s="116" t="s">
        <v>348</v>
      </c>
      <c r="C12" s="182"/>
      <c r="D12" s="182"/>
      <c r="E12" s="108"/>
    </row>
    <row r="13" spans="1:5" s="194" customFormat="1" ht="12" customHeight="1" thickBot="1">
      <c r="A13" s="18" t="s">
        <v>9</v>
      </c>
      <c r="B13" s="114" t="s">
        <v>176</v>
      </c>
      <c r="C13" s="181">
        <f>+C14+C15+C16+C17+C18</f>
        <v>5000</v>
      </c>
      <c r="D13" s="181">
        <f>+D14+D15+D16+D17+D18</f>
        <v>132081</v>
      </c>
      <c r="E13" s="107">
        <f>+E14+E15+E16+E17+E18</f>
        <v>121553</v>
      </c>
    </row>
    <row r="14" spans="1:5" s="194" customFormat="1" ht="12" customHeight="1">
      <c r="A14" s="13" t="s">
        <v>74</v>
      </c>
      <c r="B14" s="195" t="s">
        <v>177</v>
      </c>
      <c r="C14" s="183"/>
      <c r="D14" s="183"/>
      <c r="E14" s="109"/>
    </row>
    <row r="15" spans="1:5" s="194" customFormat="1" ht="12" customHeight="1">
      <c r="A15" s="12" t="s">
        <v>75</v>
      </c>
      <c r="B15" s="196" t="s">
        <v>178</v>
      </c>
      <c r="C15" s="182"/>
      <c r="D15" s="182"/>
      <c r="E15" s="108"/>
    </row>
    <row r="16" spans="1:5" s="194" customFormat="1" ht="12" customHeight="1">
      <c r="A16" s="12" t="s">
        <v>76</v>
      </c>
      <c r="B16" s="196" t="s">
        <v>339</v>
      </c>
      <c r="C16" s="182"/>
      <c r="D16" s="182"/>
      <c r="E16" s="108"/>
    </row>
    <row r="17" spans="1:5" s="194" customFormat="1" ht="12" customHeight="1">
      <c r="A17" s="12" t="s">
        <v>77</v>
      </c>
      <c r="B17" s="196" t="s">
        <v>340</v>
      </c>
      <c r="C17" s="182"/>
      <c r="D17" s="182"/>
      <c r="E17" s="108"/>
    </row>
    <row r="18" spans="1:5" s="194" customFormat="1" ht="12" customHeight="1">
      <c r="A18" s="12" t="s">
        <v>78</v>
      </c>
      <c r="B18" s="196" t="s">
        <v>179</v>
      </c>
      <c r="C18" s="182">
        <v>5000</v>
      </c>
      <c r="D18" s="182">
        <v>132081</v>
      </c>
      <c r="E18" s="108">
        <v>121553</v>
      </c>
    </row>
    <row r="19" spans="1:5" s="194" customFormat="1" ht="12" customHeight="1" thickBot="1">
      <c r="A19" s="14" t="s">
        <v>85</v>
      </c>
      <c r="B19" s="116" t="s">
        <v>180</v>
      </c>
      <c r="C19" s="184"/>
      <c r="D19" s="184"/>
      <c r="E19" s="110"/>
    </row>
    <row r="20" spans="1:5" s="194" customFormat="1" ht="12" customHeight="1" thickBot="1">
      <c r="A20" s="18" t="s">
        <v>10</v>
      </c>
      <c r="B20" s="19" t="s">
        <v>181</v>
      </c>
      <c r="C20" s="181">
        <f>+C21+C22+C23+C24+C25</f>
        <v>0</v>
      </c>
      <c r="D20" s="181">
        <f>+D21+D22+D23+D24+D25</f>
        <v>88832</v>
      </c>
      <c r="E20" s="107">
        <f>+E21+E22+E23+E24+E25</f>
        <v>89050</v>
      </c>
    </row>
    <row r="21" spans="1:5" s="194" customFormat="1" ht="12" customHeight="1">
      <c r="A21" s="13" t="s">
        <v>57</v>
      </c>
      <c r="B21" s="195" t="s">
        <v>182</v>
      </c>
      <c r="C21" s="183"/>
      <c r="D21" s="183">
        <v>88832</v>
      </c>
      <c r="E21" s="109">
        <v>89050</v>
      </c>
    </row>
    <row r="22" spans="1:5" s="194" customFormat="1" ht="12" customHeight="1">
      <c r="A22" s="12" t="s">
        <v>58</v>
      </c>
      <c r="B22" s="196" t="s">
        <v>183</v>
      </c>
      <c r="C22" s="182"/>
      <c r="D22" s="182"/>
      <c r="E22" s="108"/>
    </row>
    <row r="23" spans="1:5" s="194" customFormat="1" ht="12" customHeight="1">
      <c r="A23" s="12" t="s">
        <v>59</v>
      </c>
      <c r="B23" s="196" t="s">
        <v>341</v>
      </c>
      <c r="C23" s="182"/>
      <c r="D23" s="182"/>
      <c r="E23" s="108"/>
    </row>
    <row r="24" spans="1:5" s="194" customFormat="1" ht="12" customHeight="1">
      <c r="A24" s="12" t="s">
        <v>60</v>
      </c>
      <c r="B24" s="196" t="s">
        <v>342</v>
      </c>
      <c r="C24" s="182"/>
      <c r="D24" s="182"/>
      <c r="E24" s="108"/>
    </row>
    <row r="25" spans="1:5" s="194" customFormat="1" ht="12" customHeight="1">
      <c r="A25" s="12" t="s">
        <v>115</v>
      </c>
      <c r="B25" s="196" t="s">
        <v>184</v>
      </c>
      <c r="C25" s="182"/>
      <c r="D25" s="182"/>
      <c r="E25" s="108"/>
    </row>
    <row r="26" spans="1:5" s="194" customFormat="1" ht="12" customHeight="1" thickBot="1">
      <c r="A26" s="14" t="s">
        <v>116</v>
      </c>
      <c r="B26" s="197" t="s">
        <v>185</v>
      </c>
      <c r="C26" s="184"/>
      <c r="D26" s="184"/>
      <c r="E26" s="110"/>
    </row>
    <row r="27" spans="1:5" s="194" customFormat="1" ht="12" customHeight="1" thickBot="1">
      <c r="A27" s="18" t="s">
        <v>117</v>
      </c>
      <c r="B27" s="19" t="s">
        <v>458</v>
      </c>
      <c r="C27" s="187">
        <f>SUM(C28:C34)</f>
        <v>81200</v>
      </c>
      <c r="D27" s="187">
        <f>SUM(D28:D34)</f>
        <v>82200</v>
      </c>
      <c r="E27" s="224">
        <f>SUM(E28:E34)</f>
        <v>85918</v>
      </c>
    </row>
    <row r="28" spans="1:5" s="194" customFormat="1" ht="12" customHeight="1">
      <c r="A28" s="13" t="s">
        <v>186</v>
      </c>
      <c r="B28" s="195" t="s">
        <v>459</v>
      </c>
      <c r="C28" s="183">
        <v>1000</v>
      </c>
      <c r="D28" s="183">
        <v>1000</v>
      </c>
      <c r="E28" s="109">
        <v>1965</v>
      </c>
    </row>
    <row r="29" spans="1:5" s="194" customFormat="1" ht="12" customHeight="1">
      <c r="A29" s="12" t="s">
        <v>187</v>
      </c>
      <c r="B29" s="196" t="s">
        <v>460</v>
      </c>
      <c r="C29" s="182">
        <v>700</v>
      </c>
      <c r="D29" s="182">
        <v>700</v>
      </c>
      <c r="E29" s="108">
        <v>1219</v>
      </c>
    </row>
    <row r="30" spans="1:5" s="194" customFormat="1" ht="12" customHeight="1">
      <c r="A30" s="12" t="s">
        <v>188</v>
      </c>
      <c r="B30" s="196" t="s">
        <v>461</v>
      </c>
      <c r="C30" s="182">
        <v>65000</v>
      </c>
      <c r="D30" s="182">
        <v>65000</v>
      </c>
      <c r="E30" s="108">
        <v>67509</v>
      </c>
    </row>
    <row r="31" spans="1:5" s="194" customFormat="1" ht="12" customHeight="1">
      <c r="A31" s="12" t="s">
        <v>189</v>
      </c>
      <c r="B31" s="196" t="s">
        <v>462</v>
      </c>
      <c r="C31" s="182">
        <v>1500</v>
      </c>
      <c r="D31" s="182">
        <v>1500</v>
      </c>
      <c r="E31" s="108">
        <v>2242</v>
      </c>
    </row>
    <row r="32" spans="1:5" s="194" customFormat="1" ht="12" customHeight="1">
      <c r="A32" s="12" t="s">
        <v>463</v>
      </c>
      <c r="B32" s="196" t="s">
        <v>190</v>
      </c>
      <c r="C32" s="182">
        <v>9000</v>
      </c>
      <c r="D32" s="182">
        <v>9000</v>
      </c>
      <c r="E32" s="108">
        <v>8592</v>
      </c>
    </row>
    <row r="33" spans="1:5" s="194" customFormat="1" ht="12" customHeight="1">
      <c r="A33" s="12" t="s">
        <v>464</v>
      </c>
      <c r="B33" s="196" t="s">
        <v>191</v>
      </c>
      <c r="C33" s="182">
        <v>2500</v>
      </c>
      <c r="D33" s="182">
        <v>3500</v>
      </c>
      <c r="E33" s="108">
        <v>3284</v>
      </c>
    </row>
    <row r="34" spans="1:5" s="194" customFormat="1" ht="12" customHeight="1" thickBot="1">
      <c r="A34" s="14" t="s">
        <v>465</v>
      </c>
      <c r="B34" s="364" t="s">
        <v>192</v>
      </c>
      <c r="C34" s="184">
        <v>1500</v>
      </c>
      <c r="D34" s="184">
        <v>1500</v>
      </c>
      <c r="E34" s="110">
        <v>1107</v>
      </c>
    </row>
    <row r="35" spans="1:5" s="194" customFormat="1" ht="12" customHeight="1" thickBot="1">
      <c r="A35" s="18" t="s">
        <v>12</v>
      </c>
      <c r="B35" s="19" t="s">
        <v>349</v>
      </c>
      <c r="C35" s="181">
        <f>SUM(C36:C46)</f>
        <v>27146</v>
      </c>
      <c r="D35" s="181">
        <f>SUM(D36:D46)</f>
        <v>32850</v>
      </c>
      <c r="E35" s="107">
        <f>SUM(E36:E46)</f>
        <v>39466</v>
      </c>
    </row>
    <row r="36" spans="1:5" s="194" customFormat="1" ht="12" customHeight="1">
      <c r="A36" s="13" t="s">
        <v>61</v>
      </c>
      <c r="B36" s="195" t="s">
        <v>195</v>
      </c>
      <c r="C36" s="183">
        <v>671</v>
      </c>
      <c r="D36" s="183">
        <v>671</v>
      </c>
      <c r="E36" s="109">
        <v>853</v>
      </c>
    </row>
    <row r="37" spans="1:5" s="194" customFormat="1" ht="12" customHeight="1">
      <c r="A37" s="12" t="s">
        <v>62</v>
      </c>
      <c r="B37" s="196" t="s">
        <v>196</v>
      </c>
      <c r="C37" s="182">
        <v>4900</v>
      </c>
      <c r="D37" s="182">
        <v>4900</v>
      </c>
      <c r="E37" s="108">
        <v>3836</v>
      </c>
    </row>
    <row r="38" spans="1:5" s="194" customFormat="1" ht="12" customHeight="1">
      <c r="A38" s="12" t="s">
        <v>63</v>
      </c>
      <c r="B38" s="196" t="s">
        <v>197</v>
      </c>
      <c r="C38" s="182"/>
      <c r="D38" s="182"/>
      <c r="E38" s="108"/>
    </row>
    <row r="39" spans="1:5" s="194" customFormat="1" ht="12" customHeight="1">
      <c r="A39" s="12" t="s">
        <v>119</v>
      </c>
      <c r="B39" s="196" t="s">
        <v>198</v>
      </c>
      <c r="C39" s="182"/>
      <c r="D39" s="182"/>
      <c r="E39" s="108"/>
    </row>
    <row r="40" spans="1:5" s="194" customFormat="1" ht="12" customHeight="1">
      <c r="A40" s="12" t="s">
        <v>120</v>
      </c>
      <c r="B40" s="196" t="s">
        <v>199</v>
      </c>
      <c r="C40" s="182">
        <v>15000</v>
      </c>
      <c r="D40" s="182">
        <v>16930</v>
      </c>
      <c r="E40" s="108">
        <v>21599</v>
      </c>
    </row>
    <row r="41" spans="1:5" s="194" customFormat="1" ht="12" customHeight="1">
      <c r="A41" s="12" t="s">
        <v>121</v>
      </c>
      <c r="B41" s="196" t="s">
        <v>200</v>
      </c>
      <c r="C41" s="182">
        <v>3575</v>
      </c>
      <c r="D41" s="182">
        <v>3575</v>
      </c>
      <c r="E41" s="108">
        <v>5164</v>
      </c>
    </row>
    <row r="42" spans="1:5" s="194" customFormat="1" ht="12" customHeight="1">
      <c r="A42" s="12" t="s">
        <v>122</v>
      </c>
      <c r="B42" s="196" t="s">
        <v>201</v>
      </c>
      <c r="C42" s="182"/>
      <c r="D42" s="182"/>
      <c r="E42" s="108"/>
    </row>
    <row r="43" spans="1:5" s="194" customFormat="1" ht="12" customHeight="1">
      <c r="A43" s="12" t="s">
        <v>123</v>
      </c>
      <c r="B43" s="196" t="s">
        <v>466</v>
      </c>
      <c r="C43" s="182">
        <v>3000</v>
      </c>
      <c r="D43" s="182">
        <v>6774</v>
      </c>
      <c r="E43" s="108">
        <v>7526</v>
      </c>
    </row>
    <row r="44" spans="1:5" s="194" customFormat="1" ht="12" customHeight="1">
      <c r="A44" s="12" t="s">
        <v>193</v>
      </c>
      <c r="B44" s="196" t="s">
        <v>203</v>
      </c>
      <c r="C44" s="185"/>
      <c r="D44" s="185"/>
      <c r="E44" s="111"/>
    </row>
    <row r="45" spans="1:5" s="194" customFormat="1" ht="12" customHeight="1">
      <c r="A45" s="14" t="s">
        <v>194</v>
      </c>
      <c r="B45" s="197" t="s">
        <v>351</v>
      </c>
      <c r="C45" s="186"/>
      <c r="D45" s="186"/>
      <c r="E45" s="112"/>
    </row>
    <row r="46" spans="1:5" s="194" customFormat="1" ht="12" customHeight="1" thickBot="1">
      <c r="A46" s="14" t="s">
        <v>350</v>
      </c>
      <c r="B46" s="116" t="s">
        <v>204</v>
      </c>
      <c r="C46" s="186"/>
      <c r="D46" s="186"/>
      <c r="E46" s="112">
        <v>488</v>
      </c>
    </row>
    <row r="47" spans="1:5" s="194" customFormat="1" ht="12" customHeight="1" thickBot="1">
      <c r="A47" s="18" t="s">
        <v>13</v>
      </c>
      <c r="B47" s="19" t="s">
        <v>205</v>
      </c>
      <c r="C47" s="181">
        <f>SUM(C48:C52)</f>
        <v>2500</v>
      </c>
      <c r="D47" s="181">
        <f>SUM(D48:D52)</f>
        <v>2500</v>
      </c>
      <c r="E47" s="107">
        <f>SUM(E48:E52)</f>
        <v>1661</v>
      </c>
    </row>
    <row r="48" spans="1:5" s="194" customFormat="1" ht="12" customHeight="1">
      <c r="A48" s="13" t="s">
        <v>64</v>
      </c>
      <c r="B48" s="195" t="s">
        <v>209</v>
      </c>
      <c r="C48" s="235"/>
      <c r="D48" s="235"/>
      <c r="E48" s="113"/>
    </row>
    <row r="49" spans="1:5" s="194" customFormat="1" ht="12" customHeight="1">
      <c r="A49" s="12" t="s">
        <v>65</v>
      </c>
      <c r="B49" s="196" t="s">
        <v>210</v>
      </c>
      <c r="C49" s="185">
        <v>2500</v>
      </c>
      <c r="D49" s="185">
        <v>2500</v>
      </c>
      <c r="E49" s="111">
        <v>1661</v>
      </c>
    </row>
    <row r="50" spans="1:5" s="194" customFormat="1" ht="12" customHeight="1">
      <c r="A50" s="12" t="s">
        <v>206</v>
      </c>
      <c r="B50" s="196" t="s">
        <v>211</v>
      </c>
      <c r="C50" s="185"/>
      <c r="D50" s="185"/>
      <c r="E50" s="111"/>
    </row>
    <row r="51" spans="1:5" s="194" customFormat="1" ht="12" customHeight="1">
      <c r="A51" s="12" t="s">
        <v>207</v>
      </c>
      <c r="B51" s="196" t="s">
        <v>212</v>
      </c>
      <c r="C51" s="185"/>
      <c r="D51" s="185"/>
      <c r="E51" s="111"/>
    </row>
    <row r="52" spans="1:5" s="194" customFormat="1" ht="12" customHeight="1" thickBot="1">
      <c r="A52" s="14" t="s">
        <v>208</v>
      </c>
      <c r="B52" s="116" t="s">
        <v>213</v>
      </c>
      <c r="C52" s="186"/>
      <c r="D52" s="186"/>
      <c r="E52" s="112"/>
    </row>
    <row r="53" spans="1:5" s="194" customFormat="1" ht="12" customHeight="1" thickBot="1">
      <c r="A53" s="18" t="s">
        <v>124</v>
      </c>
      <c r="B53" s="19" t="s">
        <v>214</v>
      </c>
      <c r="C53" s="181">
        <f>SUM(C54:C56)</f>
        <v>0</v>
      </c>
      <c r="D53" s="181">
        <f>SUM(D54:D56)</f>
        <v>40000</v>
      </c>
      <c r="E53" s="107">
        <f>SUM(E54:E56)</f>
        <v>40481</v>
      </c>
    </row>
    <row r="54" spans="1:5" s="194" customFormat="1" ht="12" customHeight="1">
      <c r="A54" s="13" t="s">
        <v>66</v>
      </c>
      <c r="B54" s="195" t="s">
        <v>215</v>
      </c>
      <c r="C54" s="183"/>
      <c r="D54" s="183"/>
      <c r="E54" s="109"/>
    </row>
    <row r="55" spans="1:5" s="194" customFormat="1" ht="12" customHeight="1">
      <c r="A55" s="12" t="s">
        <v>67</v>
      </c>
      <c r="B55" s="196" t="s">
        <v>343</v>
      </c>
      <c r="C55" s="182"/>
      <c r="D55" s="182"/>
      <c r="E55" s="108"/>
    </row>
    <row r="56" spans="1:5" s="194" customFormat="1" ht="12" customHeight="1">
      <c r="A56" s="12" t="s">
        <v>218</v>
      </c>
      <c r="B56" s="196" t="s">
        <v>216</v>
      </c>
      <c r="C56" s="182"/>
      <c r="D56" s="182">
        <v>40000</v>
      </c>
      <c r="E56" s="108">
        <v>40481</v>
      </c>
    </row>
    <row r="57" spans="1:5" s="194" customFormat="1" ht="12" customHeight="1" thickBot="1">
      <c r="A57" s="14" t="s">
        <v>219</v>
      </c>
      <c r="B57" s="116" t="s">
        <v>217</v>
      </c>
      <c r="C57" s="184"/>
      <c r="D57" s="184"/>
      <c r="E57" s="110"/>
    </row>
    <row r="58" spans="1:5" s="194" customFormat="1" ht="12" customHeight="1" thickBot="1">
      <c r="A58" s="18" t="s">
        <v>15</v>
      </c>
      <c r="B58" s="114" t="s">
        <v>220</v>
      </c>
      <c r="C58" s="181">
        <f>SUM(C59:C61)</f>
        <v>11857</v>
      </c>
      <c r="D58" s="181">
        <f>SUM(D59:D61)</f>
        <v>11857</v>
      </c>
      <c r="E58" s="107">
        <f>SUM(E59:E61)</f>
        <v>13734</v>
      </c>
    </row>
    <row r="59" spans="1:5" s="194" customFormat="1" ht="12" customHeight="1">
      <c r="A59" s="13" t="s">
        <v>125</v>
      </c>
      <c r="B59" s="195" t="s">
        <v>222</v>
      </c>
      <c r="C59" s="185"/>
      <c r="D59" s="185"/>
      <c r="E59" s="111"/>
    </row>
    <row r="60" spans="1:5" s="194" customFormat="1" ht="12" customHeight="1">
      <c r="A60" s="12" t="s">
        <v>126</v>
      </c>
      <c r="B60" s="196" t="s">
        <v>344</v>
      </c>
      <c r="C60" s="185"/>
      <c r="D60" s="185"/>
      <c r="E60" s="111"/>
    </row>
    <row r="61" spans="1:5" s="194" customFormat="1" ht="12" customHeight="1">
      <c r="A61" s="12" t="s">
        <v>151</v>
      </c>
      <c r="B61" s="196" t="s">
        <v>223</v>
      </c>
      <c r="C61" s="185">
        <v>11857</v>
      </c>
      <c r="D61" s="185">
        <v>11857</v>
      </c>
      <c r="E61" s="111">
        <v>13734</v>
      </c>
    </row>
    <row r="62" spans="1:5" s="194" customFormat="1" ht="12" customHeight="1" thickBot="1">
      <c r="A62" s="14" t="s">
        <v>221</v>
      </c>
      <c r="B62" s="116" t="s">
        <v>224</v>
      </c>
      <c r="C62" s="185"/>
      <c r="D62" s="185"/>
      <c r="E62" s="111"/>
    </row>
    <row r="63" spans="1:5" s="194" customFormat="1" ht="12" customHeight="1" thickBot="1">
      <c r="A63" s="244" t="s">
        <v>391</v>
      </c>
      <c r="B63" s="19" t="s">
        <v>225</v>
      </c>
      <c r="C63" s="187">
        <f>+C6+C13+C20+C27+C35+C47+C53+C58</f>
        <v>252908</v>
      </c>
      <c r="D63" s="187">
        <f>+D6+D13+D20+D27+D35+D47+D53+D58</f>
        <v>545408</v>
      </c>
      <c r="E63" s="224">
        <f>+E6+E13+E20+E27+E35+E47+E53+E58</f>
        <v>546951</v>
      </c>
    </row>
    <row r="64" spans="1:5" s="194" customFormat="1" ht="12" customHeight="1" thickBot="1">
      <c r="A64" s="236" t="s">
        <v>226</v>
      </c>
      <c r="B64" s="114" t="s">
        <v>227</v>
      </c>
      <c r="C64" s="181">
        <f>SUM(C65:C67)</f>
        <v>0</v>
      </c>
      <c r="D64" s="181">
        <f>SUM(D65:D67)</f>
        <v>0</v>
      </c>
      <c r="E64" s="107">
        <f>SUM(E65:E67)</f>
        <v>0</v>
      </c>
    </row>
    <row r="65" spans="1:5" s="194" customFormat="1" ht="12" customHeight="1">
      <c r="A65" s="13" t="s">
        <v>258</v>
      </c>
      <c r="B65" s="195" t="s">
        <v>228</v>
      </c>
      <c r="C65" s="185"/>
      <c r="D65" s="185"/>
      <c r="E65" s="111"/>
    </row>
    <row r="66" spans="1:5" s="194" customFormat="1" ht="12" customHeight="1">
      <c r="A66" s="12" t="s">
        <v>267</v>
      </c>
      <c r="B66" s="196" t="s">
        <v>229</v>
      </c>
      <c r="C66" s="185"/>
      <c r="D66" s="185"/>
      <c r="E66" s="111"/>
    </row>
    <row r="67" spans="1:5" s="194" customFormat="1" ht="12" customHeight="1" thickBot="1">
      <c r="A67" s="14" t="s">
        <v>268</v>
      </c>
      <c r="B67" s="240" t="s">
        <v>376</v>
      </c>
      <c r="C67" s="185"/>
      <c r="D67" s="185"/>
      <c r="E67" s="111"/>
    </row>
    <row r="68" spans="1:5" s="194" customFormat="1" ht="12" customHeight="1" thickBot="1">
      <c r="A68" s="236" t="s">
        <v>231</v>
      </c>
      <c r="B68" s="114" t="s">
        <v>232</v>
      </c>
      <c r="C68" s="181">
        <f>SUM(C69:C72)</f>
        <v>0</v>
      </c>
      <c r="D68" s="181">
        <f>SUM(D69:D72)</f>
        <v>0</v>
      </c>
      <c r="E68" s="107">
        <f>SUM(E69:E72)</f>
        <v>0</v>
      </c>
    </row>
    <row r="69" spans="1:5" s="194" customFormat="1" ht="12" customHeight="1">
      <c r="A69" s="13" t="s">
        <v>104</v>
      </c>
      <c r="B69" s="195" t="s">
        <v>233</v>
      </c>
      <c r="C69" s="185"/>
      <c r="D69" s="185"/>
      <c r="E69" s="111"/>
    </row>
    <row r="70" spans="1:5" s="194" customFormat="1" ht="12" customHeight="1">
      <c r="A70" s="12" t="s">
        <v>105</v>
      </c>
      <c r="B70" s="196" t="s">
        <v>234</v>
      </c>
      <c r="C70" s="185"/>
      <c r="D70" s="185"/>
      <c r="E70" s="111"/>
    </row>
    <row r="71" spans="1:5" s="194" customFormat="1" ht="12" customHeight="1">
      <c r="A71" s="12" t="s">
        <v>259</v>
      </c>
      <c r="B71" s="196" t="s">
        <v>235</v>
      </c>
      <c r="C71" s="185"/>
      <c r="D71" s="185"/>
      <c r="E71" s="111"/>
    </row>
    <row r="72" spans="1:5" s="194" customFormat="1" ht="12" customHeight="1" thickBot="1">
      <c r="A72" s="14" t="s">
        <v>260</v>
      </c>
      <c r="B72" s="116" t="s">
        <v>236</v>
      </c>
      <c r="C72" s="185"/>
      <c r="D72" s="185"/>
      <c r="E72" s="111"/>
    </row>
    <row r="73" spans="1:5" s="194" customFormat="1" ht="12" customHeight="1" thickBot="1">
      <c r="A73" s="236" t="s">
        <v>237</v>
      </c>
      <c r="B73" s="114" t="s">
        <v>238</v>
      </c>
      <c r="C73" s="181">
        <f>SUM(C74:C75)</f>
        <v>981000</v>
      </c>
      <c r="D73" s="181">
        <f>SUM(D74:D75)</f>
        <v>876811</v>
      </c>
      <c r="E73" s="107">
        <f>SUM(E74:E75)</f>
        <v>876811</v>
      </c>
    </row>
    <row r="74" spans="1:5" s="194" customFormat="1" ht="12" customHeight="1">
      <c r="A74" s="13" t="s">
        <v>261</v>
      </c>
      <c r="B74" s="195" t="s">
        <v>239</v>
      </c>
      <c r="C74" s="185">
        <v>981000</v>
      </c>
      <c r="D74" s="185">
        <v>876811</v>
      </c>
      <c r="E74" s="111">
        <v>876811</v>
      </c>
    </row>
    <row r="75" spans="1:5" s="194" customFormat="1" ht="12" customHeight="1" thickBot="1">
      <c r="A75" s="14" t="s">
        <v>262</v>
      </c>
      <c r="B75" s="116" t="s">
        <v>240</v>
      </c>
      <c r="C75" s="185"/>
      <c r="D75" s="185"/>
      <c r="E75" s="111"/>
    </row>
    <row r="76" spans="1:5" s="194" customFormat="1" ht="12" customHeight="1" thickBot="1">
      <c r="A76" s="236" t="s">
        <v>241</v>
      </c>
      <c r="B76" s="114" t="s">
        <v>242</v>
      </c>
      <c r="C76" s="181">
        <f>SUM(C77:C79)</f>
        <v>0</v>
      </c>
      <c r="D76" s="181">
        <f>SUM(D77:D79)</f>
        <v>750000</v>
      </c>
      <c r="E76" s="107">
        <f>SUM(E77:E79)</f>
        <v>4769</v>
      </c>
    </row>
    <row r="77" spans="1:5" s="194" customFormat="1" ht="12" customHeight="1">
      <c r="A77" s="13" t="s">
        <v>263</v>
      </c>
      <c r="B77" s="195" t="s">
        <v>243</v>
      </c>
      <c r="C77" s="185"/>
      <c r="D77" s="185"/>
      <c r="E77" s="111">
        <v>4769</v>
      </c>
    </row>
    <row r="78" spans="1:5" s="194" customFormat="1" ht="12" customHeight="1">
      <c r="A78" s="12" t="s">
        <v>264</v>
      </c>
      <c r="B78" s="196" t="s">
        <v>244</v>
      </c>
      <c r="C78" s="185"/>
      <c r="D78" s="185"/>
      <c r="E78" s="111"/>
    </row>
    <row r="79" spans="1:5" s="194" customFormat="1" ht="12" customHeight="1" thickBot="1">
      <c r="A79" s="14" t="s">
        <v>265</v>
      </c>
      <c r="B79" s="116" t="s">
        <v>245</v>
      </c>
      <c r="C79" s="185"/>
      <c r="D79" s="185">
        <v>750000</v>
      </c>
      <c r="E79" s="111"/>
    </row>
    <row r="80" spans="1:5" s="194" customFormat="1" ht="12" customHeight="1" thickBot="1">
      <c r="A80" s="236" t="s">
        <v>246</v>
      </c>
      <c r="B80" s="114" t="s">
        <v>266</v>
      </c>
      <c r="C80" s="181">
        <f>SUM(C81:C84)</f>
        <v>0</v>
      </c>
      <c r="D80" s="181">
        <f>SUM(D81:D84)</f>
        <v>0</v>
      </c>
      <c r="E80" s="107">
        <f>SUM(E81:E84)</f>
        <v>0</v>
      </c>
    </row>
    <row r="81" spans="1:5" s="194" customFormat="1" ht="12" customHeight="1">
      <c r="A81" s="199" t="s">
        <v>247</v>
      </c>
      <c r="B81" s="195" t="s">
        <v>248</v>
      </c>
      <c r="C81" s="185"/>
      <c r="D81" s="185"/>
      <c r="E81" s="111"/>
    </row>
    <row r="82" spans="1:5" s="194" customFormat="1" ht="12" customHeight="1">
      <c r="A82" s="200" t="s">
        <v>249</v>
      </c>
      <c r="B82" s="196" t="s">
        <v>250</v>
      </c>
      <c r="C82" s="185"/>
      <c r="D82" s="185"/>
      <c r="E82" s="111"/>
    </row>
    <row r="83" spans="1:5" s="194" customFormat="1" ht="12" customHeight="1">
      <c r="A83" s="200" t="s">
        <v>251</v>
      </c>
      <c r="B83" s="196" t="s">
        <v>252</v>
      </c>
      <c r="C83" s="185"/>
      <c r="D83" s="185"/>
      <c r="E83" s="111"/>
    </row>
    <row r="84" spans="1:5" s="194" customFormat="1" ht="12" customHeight="1" thickBot="1">
      <c r="A84" s="201" t="s">
        <v>253</v>
      </c>
      <c r="B84" s="116" t="s">
        <v>254</v>
      </c>
      <c r="C84" s="185"/>
      <c r="D84" s="185"/>
      <c r="E84" s="111"/>
    </row>
    <row r="85" spans="1:5" s="194" customFormat="1" ht="12" customHeight="1" thickBot="1">
      <c r="A85" s="236" t="s">
        <v>255</v>
      </c>
      <c r="B85" s="114" t="s">
        <v>390</v>
      </c>
      <c r="C85" s="238"/>
      <c r="D85" s="238"/>
      <c r="E85" s="239"/>
    </row>
    <row r="86" spans="1:5" s="194" customFormat="1" ht="13.5" customHeight="1" thickBot="1">
      <c r="A86" s="236" t="s">
        <v>257</v>
      </c>
      <c r="B86" s="114" t="s">
        <v>256</v>
      </c>
      <c r="C86" s="238"/>
      <c r="D86" s="238"/>
      <c r="E86" s="239"/>
    </row>
    <row r="87" spans="1:5" s="194" customFormat="1" ht="15.75" customHeight="1" thickBot="1">
      <c r="A87" s="236" t="s">
        <v>269</v>
      </c>
      <c r="B87" s="202" t="s">
        <v>393</v>
      </c>
      <c r="C87" s="187">
        <f>+C64+C68+C73+C76+C80+C86+C85</f>
        <v>981000</v>
      </c>
      <c r="D87" s="187">
        <f>+D64+D68+D73+D76+D80+D86+D85</f>
        <v>1626811</v>
      </c>
      <c r="E87" s="224">
        <f>+E64+E68+E73+E76+E80+E86+E85</f>
        <v>881580</v>
      </c>
    </row>
    <row r="88" spans="1:5" s="194" customFormat="1" ht="25.5" customHeight="1" thickBot="1">
      <c r="A88" s="237" t="s">
        <v>392</v>
      </c>
      <c r="B88" s="203" t="s">
        <v>394</v>
      </c>
      <c r="C88" s="187">
        <f>+C63+C87</f>
        <v>1233908</v>
      </c>
      <c r="D88" s="187">
        <f>+D63+D87</f>
        <v>2172219</v>
      </c>
      <c r="E88" s="224">
        <f>+E63+E87</f>
        <v>1428531</v>
      </c>
    </row>
    <row r="89" spans="1:5" s="194" customFormat="1" ht="30.75" customHeight="1">
      <c r="A89" s="3"/>
      <c r="B89" s="4"/>
      <c r="C89" s="118"/>
    </row>
    <row r="90" spans="1:5" ht="16.5" customHeight="1">
      <c r="A90" s="708" t="s">
        <v>36</v>
      </c>
      <c r="B90" s="708"/>
      <c r="C90" s="708"/>
      <c r="D90" s="708"/>
      <c r="E90" s="708"/>
    </row>
    <row r="91" spans="1:5" s="204" customFormat="1" ht="16.5" customHeight="1" thickBot="1">
      <c r="A91" s="710" t="s">
        <v>107</v>
      </c>
      <c r="B91" s="710"/>
      <c r="C91" s="59"/>
      <c r="E91" s="59" t="s">
        <v>150</v>
      </c>
    </row>
    <row r="92" spans="1:5">
      <c r="A92" s="711" t="s">
        <v>56</v>
      </c>
      <c r="B92" s="713" t="s">
        <v>436</v>
      </c>
      <c r="C92" s="715" t="s">
        <v>471</v>
      </c>
      <c r="D92" s="716"/>
      <c r="E92" s="717"/>
    </row>
    <row r="93" spans="1:5" ht="24.75" thickBot="1">
      <c r="A93" s="712"/>
      <c r="B93" s="714"/>
      <c r="C93" s="263" t="s">
        <v>434</v>
      </c>
      <c r="D93" s="261" t="s">
        <v>435</v>
      </c>
      <c r="E93" s="262" t="s">
        <v>470</v>
      </c>
    </row>
    <row r="94" spans="1:5" s="193" customFormat="1" ht="12" customHeight="1" thickBot="1">
      <c r="A94" s="25" t="s">
        <v>402</v>
      </c>
      <c r="B94" s="26" t="s">
        <v>403</v>
      </c>
      <c r="C94" s="26" t="s">
        <v>404</v>
      </c>
      <c r="D94" s="26" t="s">
        <v>406</v>
      </c>
      <c r="E94" s="274" t="s">
        <v>405</v>
      </c>
    </row>
    <row r="95" spans="1:5" ht="12" customHeight="1" thickBot="1">
      <c r="A95" s="20" t="s">
        <v>8</v>
      </c>
      <c r="B95" s="24" t="s">
        <v>352</v>
      </c>
      <c r="C95" s="180">
        <f>C96+C97+C98+C99+C100+C113</f>
        <v>245939</v>
      </c>
      <c r="D95" s="180">
        <f>D96+D97+D98+D99+D100+D113</f>
        <v>531923</v>
      </c>
      <c r="E95" s="247">
        <f>E96+E97+E98+E99+E100+E113</f>
        <v>523064</v>
      </c>
    </row>
    <row r="96" spans="1:5" ht="12" customHeight="1">
      <c r="A96" s="15" t="s">
        <v>68</v>
      </c>
      <c r="B96" s="8" t="s">
        <v>37</v>
      </c>
      <c r="C96" s="254">
        <v>107138</v>
      </c>
      <c r="D96" s="254">
        <v>212277</v>
      </c>
      <c r="E96" s="248">
        <v>209344</v>
      </c>
    </row>
    <row r="97" spans="1:5" ht="12" customHeight="1">
      <c r="A97" s="12" t="s">
        <v>69</v>
      </c>
      <c r="B97" s="6" t="s">
        <v>127</v>
      </c>
      <c r="C97" s="182">
        <v>29630</v>
      </c>
      <c r="D97" s="182">
        <v>45095</v>
      </c>
      <c r="E97" s="108">
        <v>44992</v>
      </c>
    </row>
    <row r="98" spans="1:5" ht="12" customHeight="1">
      <c r="A98" s="12" t="s">
        <v>70</v>
      </c>
      <c r="B98" s="6" t="s">
        <v>96</v>
      </c>
      <c r="C98" s="184">
        <v>88735</v>
      </c>
      <c r="D98" s="184">
        <v>209618</v>
      </c>
      <c r="E98" s="110">
        <v>207688</v>
      </c>
    </row>
    <row r="99" spans="1:5" ht="12" customHeight="1">
      <c r="A99" s="12" t="s">
        <v>71</v>
      </c>
      <c r="B99" s="9" t="s">
        <v>128</v>
      </c>
      <c r="C99" s="184">
        <v>13236</v>
      </c>
      <c r="D99" s="184">
        <v>27370</v>
      </c>
      <c r="E99" s="110">
        <v>27370</v>
      </c>
    </row>
    <row r="100" spans="1:5" ht="12" customHeight="1">
      <c r="A100" s="12" t="s">
        <v>80</v>
      </c>
      <c r="B100" s="17" t="s">
        <v>129</v>
      </c>
      <c r="C100" s="184">
        <v>7200</v>
      </c>
      <c r="D100" s="184">
        <v>37563</v>
      </c>
      <c r="E100" s="110">
        <v>33670</v>
      </c>
    </row>
    <row r="101" spans="1:5" ht="12" customHeight="1">
      <c r="A101" s="12" t="s">
        <v>72</v>
      </c>
      <c r="B101" s="6" t="s">
        <v>357</v>
      </c>
      <c r="C101" s="184"/>
      <c r="D101" s="184"/>
      <c r="E101" s="110"/>
    </row>
    <row r="102" spans="1:5" ht="12" customHeight="1">
      <c r="A102" s="12" t="s">
        <v>73</v>
      </c>
      <c r="B102" s="63" t="s">
        <v>356</v>
      </c>
      <c r="C102" s="184"/>
      <c r="D102" s="184"/>
      <c r="E102" s="110"/>
    </row>
    <row r="103" spans="1:5" ht="12" customHeight="1">
      <c r="A103" s="12" t="s">
        <v>81</v>
      </c>
      <c r="B103" s="63" t="s">
        <v>355</v>
      </c>
      <c r="C103" s="184"/>
      <c r="D103" s="184"/>
      <c r="E103" s="110"/>
    </row>
    <row r="104" spans="1:5" ht="12" customHeight="1">
      <c r="A104" s="12" t="s">
        <v>82</v>
      </c>
      <c r="B104" s="61" t="s">
        <v>272</v>
      </c>
      <c r="C104" s="184"/>
      <c r="D104" s="184"/>
      <c r="E104" s="110"/>
    </row>
    <row r="105" spans="1:5" ht="12" customHeight="1">
      <c r="A105" s="12" t="s">
        <v>83</v>
      </c>
      <c r="B105" s="62" t="s">
        <v>273</v>
      </c>
      <c r="C105" s="184"/>
      <c r="D105" s="184"/>
      <c r="E105" s="110"/>
    </row>
    <row r="106" spans="1:5" ht="12" customHeight="1">
      <c r="A106" s="12" t="s">
        <v>84</v>
      </c>
      <c r="B106" s="62" t="s">
        <v>274</v>
      </c>
      <c r="C106" s="184"/>
      <c r="D106" s="184"/>
      <c r="E106" s="110"/>
    </row>
    <row r="107" spans="1:5" ht="12" customHeight="1">
      <c r="A107" s="12" t="s">
        <v>86</v>
      </c>
      <c r="B107" s="61" t="s">
        <v>275</v>
      </c>
      <c r="C107" s="184">
        <v>700</v>
      </c>
      <c r="D107" s="184">
        <v>700</v>
      </c>
      <c r="E107" s="110"/>
    </row>
    <row r="108" spans="1:5" ht="12" customHeight="1">
      <c r="A108" s="12" t="s">
        <v>130</v>
      </c>
      <c r="B108" s="61" t="s">
        <v>276</v>
      </c>
      <c r="C108" s="184"/>
      <c r="D108" s="184"/>
      <c r="E108" s="110"/>
    </row>
    <row r="109" spans="1:5" ht="12" customHeight="1">
      <c r="A109" s="12" t="s">
        <v>270</v>
      </c>
      <c r="B109" s="62" t="s">
        <v>277</v>
      </c>
      <c r="C109" s="184"/>
      <c r="D109" s="184"/>
      <c r="E109" s="110"/>
    </row>
    <row r="110" spans="1:5" ht="12" customHeight="1">
      <c r="A110" s="11" t="s">
        <v>271</v>
      </c>
      <c r="B110" s="63" t="s">
        <v>278</v>
      </c>
      <c r="C110" s="184"/>
      <c r="D110" s="184"/>
      <c r="E110" s="110"/>
    </row>
    <row r="111" spans="1:5" ht="12" customHeight="1">
      <c r="A111" s="12" t="s">
        <v>353</v>
      </c>
      <c r="B111" s="63" t="s">
        <v>279</v>
      </c>
      <c r="C111" s="184"/>
      <c r="D111" s="184"/>
      <c r="E111" s="110"/>
    </row>
    <row r="112" spans="1:5" ht="12" customHeight="1">
      <c r="A112" s="14" t="s">
        <v>354</v>
      </c>
      <c r="B112" s="63" t="s">
        <v>280</v>
      </c>
      <c r="C112" s="184">
        <v>6500</v>
      </c>
      <c r="D112" s="184">
        <v>6500</v>
      </c>
      <c r="E112" s="110"/>
    </row>
    <row r="113" spans="1:5" ht="12" customHeight="1">
      <c r="A113" s="12" t="s">
        <v>358</v>
      </c>
      <c r="B113" s="9" t="s">
        <v>38</v>
      </c>
      <c r="C113" s="182"/>
      <c r="D113" s="182"/>
      <c r="E113" s="108"/>
    </row>
    <row r="114" spans="1:5" ht="12" customHeight="1">
      <c r="A114" s="12" t="s">
        <v>359</v>
      </c>
      <c r="B114" s="6" t="s">
        <v>361</v>
      </c>
      <c r="C114" s="182"/>
      <c r="D114" s="182"/>
      <c r="E114" s="108"/>
    </row>
    <row r="115" spans="1:5" ht="12" customHeight="1" thickBot="1">
      <c r="A115" s="16" t="s">
        <v>360</v>
      </c>
      <c r="B115" s="243" t="s">
        <v>362</v>
      </c>
      <c r="C115" s="255"/>
      <c r="D115" s="255"/>
      <c r="E115" s="249"/>
    </row>
    <row r="116" spans="1:5" ht="12" customHeight="1" thickBot="1">
      <c r="A116" s="241" t="s">
        <v>9</v>
      </c>
      <c r="B116" s="242" t="s">
        <v>281</v>
      </c>
      <c r="C116" s="256">
        <f>+C117+C119+C121</f>
        <v>976112</v>
      </c>
      <c r="D116" s="181">
        <f>+D117+D119+D121</f>
        <v>874422</v>
      </c>
      <c r="E116" s="250">
        <f>+E117+E119+E121</f>
        <v>286566</v>
      </c>
    </row>
    <row r="117" spans="1:5" ht="12" customHeight="1">
      <c r="A117" s="13" t="s">
        <v>74</v>
      </c>
      <c r="B117" s="6" t="s">
        <v>149</v>
      </c>
      <c r="C117" s="183">
        <v>230000</v>
      </c>
      <c r="D117" s="267">
        <v>230000</v>
      </c>
      <c r="E117" s="109">
        <v>67885</v>
      </c>
    </row>
    <row r="118" spans="1:5" ht="12" customHeight="1">
      <c r="A118" s="13" t="s">
        <v>75</v>
      </c>
      <c r="B118" s="10" t="s">
        <v>285</v>
      </c>
      <c r="C118" s="183"/>
      <c r="D118" s="267"/>
      <c r="E118" s="109"/>
    </row>
    <row r="119" spans="1:5" ht="12" customHeight="1">
      <c r="A119" s="13" t="s">
        <v>76</v>
      </c>
      <c r="B119" s="10" t="s">
        <v>131</v>
      </c>
      <c r="C119" s="182">
        <v>744000</v>
      </c>
      <c r="D119" s="268">
        <v>489810</v>
      </c>
      <c r="E119" s="108">
        <v>66181</v>
      </c>
    </row>
    <row r="120" spans="1:5" ht="12" customHeight="1">
      <c r="A120" s="13" t="s">
        <v>77</v>
      </c>
      <c r="B120" s="10" t="s">
        <v>286</v>
      </c>
      <c r="C120" s="182"/>
      <c r="D120" s="268"/>
      <c r="E120" s="108"/>
    </row>
    <row r="121" spans="1:5" ht="12" customHeight="1">
      <c r="A121" s="13" t="s">
        <v>78</v>
      </c>
      <c r="B121" s="116" t="s">
        <v>152</v>
      </c>
      <c r="C121" s="182">
        <v>2112</v>
      </c>
      <c r="D121" s="268">
        <v>154612</v>
      </c>
      <c r="E121" s="108">
        <v>152500</v>
      </c>
    </row>
    <row r="122" spans="1:5" ht="12" customHeight="1">
      <c r="A122" s="13" t="s">
        <v>85</v>
      </c>
      <c r="B122" s="115" t="s">
        <v>345</v>
      </c>
      <c r="C122" s="182"/>
      <c r="D122" s="268"/>
      <c r="E122" s="108"/>
    </row>
    <row r="123" spans="1:5" ht="12" customHeight="1">
      <c r="A123" s="13" t="s">
        <v>87</v>
      </c>
      <c r="B123" s="191" t="s">
        <v>291</v>
      </c>
      <c r="C123" s="182"/>
      <c r="D123" s="268"/>
      <c r="E123" s="108"/>
    </row>
    <row r="124" spans="1:5" ht="22.5">
      <c r="A124" s="13" t="s">
        <v>132</v>
      </c>
      <c r="B124" s="62" t="s">
        <v>274</v>
      </c>
      <c r="C124" s="182"/>
      <c r="D124" s="268"/>
      <c r="E124" s="108"/>
    </row>
    <row r="125" spans="1:5" ht="12" customHeight="1">
      <c r="A125" s="13" t="s">
        <v>133</v>
      </c>
      <c r="B125" s="62" t="s">
        <v>290</v>
      </c>
      <c r="C125" s="182"/>
      <c r="D125" s="268"/>
      <c r="E125" s="108"/>
    </row>
    <row r="126" spans="1:5" ht="12" customHeight="1">
      <c r="A126" s="13" t="s">
        <v>134</v>
      </c>
      <c r="B126" s="62" t="s">
        <v>289</v>
      </c>
      <c r="C126" s="182"/>
      <c r="D126" s="268"/>
      <c r="E126" s="108"/>
    </row>
    <row r="127" spans="1:5" ht="12" customHeight="1">
      <c r="A127" s="13" t="s">
        <v>282</v>
      </c>
      <c r="B127" s="62" t="s">
        <v>277</v>
      </c>
      <c r="C127" s="182"/>
      <c r="D127" s="268"/>
      <c r="E127" s="108"/>
    </row>
    <row r="128" spans="1:5" ht="12" customHeight="1">
      <c r="A128" s="13" t="s">
        <v>283</v>
      </c>
      <c r="B128" s="62" t="s">
        <v>288</v>
      </c>
      <c r="C128" s="182"/>
      <c r="D128" s="268"/>
      <c r="E128" s="108"/>
    </row>
    <row r="129" spans="1:5" ht="23.25" thickBot="1">
      <c r="A129" s="11" t="s">
        <v>284</v>
      </c>
      <c r="B129" s="62" t="s">
        <v>287</v>
      </c>
      <c r="C129" s="184"/>
      <c r="D129" s="269"/>
      <c r="E129" s="110"/>
    </row>
    <row r="130" spans="1:5" ht="12" customHeight="1" thickBot="1">
      <c r="A130" s="18" t="s">
        <v>10</v>
      </c>
      <c r="B130" s="55" t="s">
        <v>363</v>
      </c>
      <c r="C130" s="181">
        <f>+C95+C116</f>
        <v>1222051</v>
      </c>
      <c r="D130" s="266">
        <f>+D95+D116</f>
        <v>1406345</v>
      </c>
      <c r="E130" s="107">
        <f>+E95+E116</f>
        <v>809630</v>
      </c>
    </row>
    <row r="131" spans="1:5" ht="12" customHeight="1" thickBot="1">
      <c r="A131" s="18" t="s">
        <v>11</v>
      </c>
      <c r="B131" s="55" t="s">
        <v>437</v>
      </c>
      <c r="C131" s="181">
        <f>+C132+C133+C134</f>
        <v>11857</v>
      </c>
      <c r="D131" s="266">
        <f>+D132+D133+D134</f>
        <v>11857</v>
      </c>
      <c r="E131" s="107">
        <f>+E132+E133+E134</f>
        <v>11857</v>
      </c>
    </row>
    <row r="132" spans="1:5" ht="12" customHeight="1">
      <c r="A132" s="13" t="s">
        <v>186</v>
      </c>
      <c r="B132" s="10" t="s">
        <v>371</v>
      </c>
      <c r="C132" s="182">
        <v>11857</v>
      </c>
      <c r="D132" s="268">
        <v>11857</v>
      </c>
      <c r="E132" s="108">
        <v>11857</v>
      </c>
    </row>
    <row r="133" spans="1:5" ht="12" customHeight="1">
      <c r="A133" s="13" t="s">
        <v>187</v>
      </c>
      <c r="B133" s="10" t="s">
        <v>372</v>
      </c>
      <c r="C133" s="182"/>
      <c r="D133" s="268"/>
      <c r="E133" s="108"/>
    </row>
    <row r="134" spans="1:5" ht="12" customHeight="1" thickBot="1">
      <c r="A134" s="11" t="s">
        <v>188</v>
      </c>
      <c r="B134" s="10" t="s">
        <v>373</v>
      </c>
      <c r="C134" s="182"/>
      <c r="D134" s="268"/>
      <c r="E134" s="108"/>
    </row>
    <row r="135" spans="1:5" ht="12" customHeight="1" thickBot="1">
      <c r="A135" s="18" t="s">
        <v>12</v>
      </c>
      <c r="B135" s="55" t="s">
        <v>365</v>
      </c>
      <c r="C135" s="181">
        <f>SUM(C136:C141)</f>
        <v>0</v>
      </c>
      <c r="D135" s="266">
        <f>SUM(D136:D141)</f>
        <v>0</v>
      </c>
      <c r="E135" s="107">
        <f>SUM(E136:E141)</f>
        <v>0</v>
      </c>
    </row>
    <row r="136" spans="1:5" ht="12" customHeight="1">
      <c r="A136" s="13" t="s">
        <v>61</v>
      </c>
      <c r="B136" s="7" t="s">
        <v>374</v>
      </c>
      <c r="C136" s="182"/>
      <c r="D136" s="268"/>
      <c r="E136" s="108"/>
    </row>
    <row r="137" spans="1:5" ht="12" customHeight="1">
      <c r="A137" s="13" t="s">
        <v>62</v>
      </c>
      <c r="B137" s="7" t="s">
        <v>366</v>
      </c>
      <c r="C137" s="182"/>
      <c r="D137" s="268"/>
      <c r="E137" s="108"/>
    </row>
    <row r="138" spans="1:5" ht="12" customHeight="1">
      <c r="A138" s="13" t="s">
        <v>63</v>
      </c>
      <c r="B138" s="7" t="s">
        <v>367</v>
      </c>
      <c r="C138" s="182"/>
      <c r="D138" s="268"/>
      <c r="E138" s="108"/>
    </row>
    <row r="139" spans="1:5" ht="12" customHeight="1">
      <c r="A139" s="13" t="s">
        <v>119</v>
      </c>
      <c r="B139" s="7" t="s">
        <v>368</v>
      </c>
      <c r="C139" s="182"/>
      <c r="D139" s="268"/>
      <c r="E139" s="108"/>
    </row>
    <row r="140" spans="1:5" ht="12" customHeight="1">
      <c r="A140" s="13" t="s">
        <v>120</v>
      </c>
      <c r="B140" s="7" t="s">
        <v>369</v>
      </c>
      <c r="C140" s="182"/>
      <c r="D140" s="268"/>
      <c r="E140" s="108"/>
    </row>
    <row r="141" spans="1:5" ht="12" customHeight="1" thickBot="1">
      <c r="A141" s="11" t="s">
        <v>121</v>
      </c>
      <c r="B141" s="7" t="s">
        <v>370</v>
      </c>
      <c r="C141" s="182"/>
      <c r="D141" s="268"/>
      <c r="E141" s="108"/>
    </row>
    <row r="142" spans="1:5" ht="12" customHeight="1" thickBot="1">
      <c r="A142" s="18" t="s">
        <v>13</v>
      </c>
      <c r="B142" s="55" t="s">
        <v>378</v>
      </c>
      <c r="C142" s="187">
        <f>+C143+C144+C145+C146</f>
        <v>0</v>
      </c>
      <c r="D142" s="270">
        <f>+D143+D144+D145+D146</f>
        <v>754017</v>
      </c>
      <c r="E142" s="224">
        <f>+E143+E144+E145+E146</f>
        <v>4017</v>
      </c>
    </row>
    <row r="143" spans="1:5" ht="12" customHeight="1">
      <c r="A143" s="13" t="s">
        <v>64</v>
      </c>
      <c r="B143" s="7" t="s">
        <v>292</v>
      </c>
      <c r="C143" s="182"/>
      <c r="D143" s="268"/>
      <c r="E143" s="108"/>
    </row>
    <row r="144" spans="1:5" ht="12" customHeight="1">
      <c r="A144" s="13" t="s">
        <v>65</v>
      </c>
      <c r="B144" s="7" t="s">
        <v>293</v>
      </c>
      <c r="C144" s="182"/>
      <c r="D144" s="268">
        <v>4017</v>
      </c>
      <c r="E144" s="108">
        <v>4017</v>
      </c>
    </row>
    <row r="145" spans="1:9" ht="12" customHeight="1">
      <c r="A145" s="13" t="s">
        <v>206</v>
      </c>
      <c r="B145" s="7" t="s">
        <v>379</v>
      </c>
      <c r="C145" s="182"/>
      <c r="D145" s="268">
        <v>750000</v>
      </c>
      <c r="E145" s="108"/>
    </row>
    <row r="146" spans="1:9" ht="12" customHeight="1" thickBot="1">
      <c r="A146" s="11" t="s">
        <v>207</v>
      </c>
      <c r="B146" s="5" t="s">
        <v>311</v>
      </c>
      <c r="C146" s="182"/>
      <c r="D146" s="268"/>
      <c r="E146" s="108"/>
    </row>
    <row r="147" spans="1:9" ht="12" customHeight="1" thickBot="1">
      <c r="A147" s="18" t="s">
        <v>14</v>
      </c>
      <c r="B147" s="55" t="s">
        <v>380</v>
      </c>
      <c r="C147" s="257">
        <f>SUM(C148:C152)</f>
        <v>0</v>
      </c>
      <c r="D147" s="271">
        <f>SUM(D148:D152)</f>
        <v>0</v>
      </c>
      <c r="E147" s="251">
        <f>SUM(E148:E152)</f>
        <v>0</v>
      </c>
    </row>
    <row r="148" spans="1:9" ht="12" customHeight="1">
      <c r="A148" s="13" t="s">
        <v>66</v>
      </c>
      <c r="B148" s="7" t="s">
        <v>375</v>
      </c>
      <c r="C148" s="182"/>
      <c r="D148" s="268"/>
      <c r="E148" s="108"/>
    </row>
    <row r="149" spans="1:9" ht="12" customHeight="1">
      <c r="A149" s="13" t="s">
        <v>67</v>
      </c>
      <c r="B149" s="7" t="s">
        <v>382</v>
      </c>
      <c r="C149" s="182"/>
      <c r="D149" s="268"/>
      <c r="E149" s="108"/>
    </row>
    <row r="150" spans="1:9" ht="12" customHeight="1">
      <c r="A150" s="13" t="s">
        <v>218</v>
      </c>
      <c r="B150" s="7" t="s">
        <v>377</v>
      </c>
      <c r="C150" s="182"/>
      <c r="D150" s="268"/>
      <c r="E150" s="108"/>
    </row>
    <row r="151" spans="1:9" ht="12" customHeight="1">
      <c r="A151" s="13" t="s">
        <v>219</v>
      </c>
      <c r="B151" s="7" t="s">
        <v>383</v>
      </c>
      <c r="C151" s="182"/>
      <c r="D151" s="268"/>
      <c r="E151" s="108"/>
    </row>
    <row r="152" spans="1:9" ht="12" customHeight="1" thickBot="1">
      <c r="A152" s="13" t="s">
        <v>381</v>
      </c>
      <c r="B152" s="7" t="s">
        <v>384</v>
      </c>
      <c r="C152" s="182"/>
      <c r="D152" s="268"/>
      <c r="E152" s="108"/>
    </row>
    <row r="153" spans="1:9" ht="12" customHeight="1" thickBot="1">
      <c r="A153" s="18" t="s">
        <v>15</v>
      </c>
      <c r="B153" s="55" t="s">
        <v>385</v>
      </c>
      <c r="C153" s="258"/>
      <c r="D153" s="272"/>
      <c r="E153" s="252"/>
    </row>
    <row r="154" spans="1:9" ht="12" customHeight="1" thickBot="1">
      <c r="A154" s="18" t="s">
        <v>16</v>
      </c>
      <c r="B154" s="55" t="s">
        <v>386</v>
      </c>
      <c r="C154" s="258"/>
      <c r="D154" s="272"/>
      <c r="E154" s="252"/>
    </row>
    <row r="155" spans="1:9" ht="15" customHeight="1" thickBot="1">
      <c r="A155" s="18" t="s">
        <v>17</v>
      </c>
      <c r="B155" s="55" t="s">
        <v>388</v>
      </c>
      <c r="C155" s="259">
        <f>+C131+C135+C142+C147+C153+C154</f>
        <v>11857</v>
      </c>
      <c r="D155" s="273">
        <f>+D131+D135+D142+D147+D153+D154</f>
        <v>765874</v>
      </c>
      <c r="E155" s="253">
        <f>+E131+E135+E142+E147+E153+E154</f>
        <v>15874</v>
      </c>
      <c r="F155" s="205"/>
      <c r="G155" s="206"/>
      <c r="H155" s="206"/>
      <c r="I155" s="206"/>
    </row>
    <row r="156" spans="1:9" s="194" customFormat="1" ht="12.95" customHeight="1" thickBot="1">
      <c r="A156" s="117" t="s">
        <v>18</v>
      </c>
      <c r="B156" s="168" t="s">
        <v>387</v>
      </c>
      <c r="C156" s="259">
        <f>+C130+C155</f>
        <v>1233908</v>
      </c>
      <c r="D156" s="273">
        <f>+D130+D155</f>
        <v>2172219</v>
      </c>
      <c r="E156" s="253">
        <f>+E130+E155</f>
        <v>825504</v>
      </c>
    </row>
    <row r="157" spans="1:9" ht="7.5" customHeight="1"/>
    <row r="158" spans="1:9">
      <c r="A158" s="718" t="s">
        <v>294</v>
      </c>
      <c r="B158" s="718"/>
      <c r="C158" s="718"/>
      <c r="D158" s="718"/>
      <c r="E158" s="718"/>
    </row>
    <row r="159" spans="1:9" ht="15" customHeight="1" thickBot="1">
      <c r="A159" s="709" t="s">
        <v>108</v>
      </c>
      <c r="B159" s="709"/>
      <c r="C159" s="119"/>
      <c r="E159" s="119" t="s">
        <v>150</v>
      </c>
    </row>
    <row r="160" spans="1:9" ht="25.5" customHeight="1" thickBot="1">
      <c r="A160" s="18">
        <v>1</v>
      </c>
      <c r="B160" s="23" t="s">
        <v>389</v>
      </c>
      <c r="C160" s="265">
        <f>+C63-C130</f>
        <v>-969143</v>
      </c>
      <c r="D160" s="181">
        <f>+D63-D130</f>
        <v>-860937</v>
      </c>
      <c r="E160" s="107">
        <f>+E63-E130</f>
        <v>-262679</v>
      </c>
    </row>
    <row r="161" spans="1:5" ht="32.25" customHeight="1" thickBot="1">
      <c r="A161" s="18" t="s">
        <v>9</v>
      </c>
      <c r="B161" s="23" t="s">
        <v>395</v>
      </c>
      <c r="C161" s="181">
        <f>+C87-C155</f>
        <v>969143</v>
      </c>
      <c r="D161" s="181">
        <f>+D87-D155</f>
        <v>860937</v>
      </c>
      <c r="E161" s="107">
        <f>+E87-E155</f>
        <v>865706</v>
      </c>
    </row>
  </sheetData>
  <sheetProtection selectLockedCells="1" selectUnlockedCells="1"/>
  <mergeCells count="12">
    <mergeCell ref="A1:E1"/>
    <mergeCell ref="A90:E90"/>
    <mergeCell ref="A2:B2"/>
    <mergeCell ref="A91:B91"/>
    <mergeCell ref="A159:B159"/>
    <mergeCell ref="A3:A4"/>
    <mergeCell ref="B3:B4"/>
    <mergeCell ref="C3:E3"/>
    <mergeCell ref="A92:A93"/>
    <mergeCell ref="B92:B93"/>
    <mergeCell ref="C92:E92"/>
    <mergeCell ref="A158:E158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Mád község Önkormányzat
2015. ÉVI  KÖLTSÉGVETÉSÉNEK ÖSSZEVONT MÉRLEGE&amp;10
&amp;R&amp;"Times New Roman CE,Félkövér dőlt"&amp;11 1.1. melléklet a 8/2016.(V.11.) önkormányzati rendelethez </oddHeader>
  </headerFooter>
  <rowBreaks count="2" manualBreakCount="2">
    <brk id="75" max="4" man="1"/>
    <brk id="89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100" workbookViewId="0">
      <selection activeCell="E1" sqref="E1"/>
    </sheetView>
  </sheetViews>
  <sheetFormatPr defaultRowHeight="12.75"/>
  <cols>
    <col min="1" max="1" width="16.1640625" style="174" customWidth="1"/>
    <col min="2" max="2" width="62" style="175" customWidth="1"/>
    <col min="3" max="3" width="14.1640625" style="176" customWidth="1"/>
    <col min="4" max="5" width="14.1640625" style="2" customWidth="1"/>
    <col min="6" max="16384" width="9.33203125" style="2"/>
  </cols>
  <sheetData>
    <row r="1" spans="1:5" s="1" customFormat="1" ht="16.5" customHeight="1" thickBot="1">
      <c r="A1" s="82"/>
      <c r="B1" s="84"/>
      <c r="E1" s="342" t="s">
        <v>813</v>
      </c>
    </row>
    <row r="2" spans="1:5" s="48" customFormat="1" ht="21" customHeight="1" thickBot="1">
      <c r="A2" s="343" t="s">
        <v>49</v>
      </c>
      <c r="B2" s="754" t="s">
        <v>146</v>
      </c>
      <c r="C2" s="754"/>
      <c r="D2" s="754"/>
      <c r="E2" s="344" t="s">
        <v>41</v>
      </c>
    </row>
    <row r="3" spans="1:5" s="48" customFormat="1" ht="24.75" thickBot="1">
      <c r="A3" s="343" t="s">
        <v>140</v>
      </c>
      <c r="B3" s="754" t="s">
        <v>709</v>
      </c>
      <c r="C3" s="754"/>
      <c r="D3" s="754"/>
      <c r="E3" s="345" t="s">
        <v>41</v>
      </c>
    </row>
    <row r="4" spans="1:5" s="49" customFormat="1" ht="15.95" customHeight="1" thickBot="1">
      <c r="A4" s="85"/>
      <c r="B4" s="85"/>
      <c r="C4" s="86"/>
      <c r="E4" s="86" t="s">
        <v>42</v>
      </c>
    </row>
    <row r="5" spans="1:5" ht="24.75" thickBot="1">
      <c r="A5" s="633" t="s">
        <v>141</v>
      </c>
      <c r="B5" s="634" t="s">
        <v>467</v>
      </c>
      <c r="C5" s="634" t="s">
        <v>455</v>
      </c>
      <c r="D5" s="74" t="s">
        <v>456</v>
      </c>
      <c r="E5" s="346" t="s">
        <v>443</v>
      </c>
    </row>
    <row r="6" spans="1:5" s="43" customFormat="1" ht="12.95" customHeight="1" thickBot="1">
      <c r="A6" s="76" t="s">
        <v>402</v>
      </c>
      <c r="B6" s="77" t="s">
        <v>403</v>
      </c>
      <c r="C6" s="77" t="s">
        <v>404</v>
      </c>
      <c r="D6" s="347" t="s">
        <v>406</v>
      </c>
      <c r="E6" s="78" t="s">
        <v>405</v>
      </c>
    </row>
    <row r="7" spans="1:5" s="43" customFormat="1" ht="15.95" customHeight="1" thickBot="1">
      <c r="A7" s="751" t="s">
        <v>43</v>
      </c>
      <c r="B7" s="752"/>
      <c r="C7" s="752"/>
      <c r="D7" s="752"/>
      <c r="E7" s="753"/>
    </row>
    <row r="8" spans="1:5" s="43" customFormat="1" ht="12" customHeight="1" thickBot="1">
      <c r="A8" s="25" t="s">
        <v>8</v>
      </c>
      <c r="B8" s="19" t="s">
        <v>171</v>
      </c>
      <c r="C8" s="181">
        <f>+C9+C10+C11+C12+C13+C14</f>
        <v>125205</v>
      </c>
      <c r="D8" s="266">
        <f>+D9+D10+D11+D12+D13+D14</f>
        <v>155088</v>
      </c>
      <c r="E8" s="107">
        <f>+E9+E10+E11+E12+E13+E14</f>
        <v>155088</v>
      </c>
    </row>
    <row r="9" spans="1:5" s="50" customFormat="1" ht="12" customHeight="1">
      <c r="A9" s="212" t="s">
        <v>68</v>
      </c>
      <c r="B9" s="195" t="s">
        <v>172</v>
      </c>
      <c r="C9" s="183">
        <v>38280</v>
      </c>
      <c r="D9" s="267">
        <v>38638</v>
      </c>
      <c r="E9" s="109">
        <v>38638</v>
      </c>
    </row>
    <row r="10" spans="1:5" s="51" customFormat="1" ht="12" customHeight="1">
      <c r="A10" s="213" t="s">
        <v>69</v>
      </c>
      <c r="B10" s="196" t="s">
        <v>173</v>
      </c>
      <c r="C10" s="182">
        <v>36894</v>
      </c>
      <c r="D10" s="268">
        <v>35419</v>
      </c>
      <c r="E10" s="108">
        <v>35419</v>
      </c>
    </row>
    <row r="11" spans="1:5" s="51" customFormat="1" ht="12" customHeight="1">
      <c r="A11" s="213" t="s">
        <v>70</v>
      </c>
      <c r="B11" s="196" t="s">
        <v>174</v>
      </c>
      <c r="C11" s="182">
        <v>47425</v>
      </c>
      <c r="D11" s="268">
        <v>60532</v>
      </c>
      <c r="E11" s="108">
        <v>60532</v>
      </c>
    </row>
    <row r="12" spans="1:5" s="51" customFormat="1" ht="12" customHeight="1">
      <c r="A12" s="213" t="s">
        <v>71</v>
      </c>
      <c r="B12" s="196" t="s">
        <v>175</v>
      </c>
      <c r="C12" s="182">
        <v>2606</v>
      </c>
      <c r="D12" s="268">
        <v>2606</v>
      </c>
      <c r="E12" s="108">
        <v>2606</v>
      </c>
    </row>
    <row r="13" spans="1:5" s="51" customFormat="1" ht="12" customHeight="1">
      <c r="A13" s="213" t="s">
        <v>103</v>
      </c>
      <c r="B13" s="196" t="s">
        <v>410</v>
      </c>
      <c r="C13" s="182"/>
      <c r="D13" s="268">
        <v>17893</v>
      </c>
      <c r="E13" s="108">
        <v>17893</v>
      </c>
    </row>
    <row r="14" spans="1:5" s="50" customFormat="1" ht="12" customHeight="1" thickBot="1">
      <c r="A14" s="214" t="s">
        <v>72</v>
      </c>
      <c r="B14" s="197" t="s">
        <v>348</v>
      </c>
      <c r="C14" s="182"/>
      <c r="D14" s="268"/>
      <c r="E14" s="108"/>
    </row>
    <row r="15" spans="1:5" s="50" customFormat="1" ht="12" customHeight="1" thickBot="1">
      <c r="A15" s="25" t="s">
        <v>9</v>
      </c>
      <c r="B15" s="114" t="s">
        <v>176</v>
      </c>
      <c r="C15" s="181">
        <f>+C16+C17+C18+C19+C20</f>
        <v>5000</v>
      </c>
      <c r="D15" s="266">
        <f>+D16+D17+D18+D19+D20</f>
        <v>131827</v>
      </c>
      <c r="E15" s="107">
        <f>+E16+E17+E18+E19+E20</f>
        <v>121299</v>
      </c>
    </row>
    <row r="16" spans="1:5" s="50" customFormat="1" ht="12" customHeight="1">
      <c r="A16" s="212" t="s">
        <v>74</v>
      </c>
      <c r="B16" s="195" t="s">
        <v>177</v>
      </c>
      <c r="C16" s="183"/>
      <c r="D16" s="267"/>
      <c r="E16" s="109"/>
    </row>
    <row r="17" spans="1:5" s="50" customFormat="1" ht="12" customHeight="1">
      <c r="A17" s="213" t="s">
        <v>75</v>
      </c>
      <c r="B17" s="196" t="s">
        <v>178</v>
      </c>
      <c r="C17" s="182"/>
      <c r="D17" s="268"/>
      <c r="E17" s="108"/>
    </row>
    <row r="18" spans="1:5" s="50" customFormat="1" ht="12" customHeight="1">
      <c r="A18" s="213" t="s">
        <v>76</v>
      </c>
      <c r="B18" s="196" t="s">
        <v>339</v>
      </c>
      <c r="C18" s="182"/>
      <c r="D18" s="268"/>
      <c r="E18" s="108"/>
    </row>
    <row r="19" spans="1:5" s="50" customFormat="1" ht="12" customHeight="1">
      <c r="A19" s="213" t="s">
        <v>77</v>
      </c>
      <c r="B19" s="196" t="s">
        <v>340</v>
      </c>
      <c r="C19" s="182"/>
      <c r="D19" s="268"/>
      <c r="E19" s="108"/>
    </row>
    <row r="20" spans="1:5" s="50" customFormat="1" ht="12" customHeight="1">
      <c r="A20" s="213" t="s">
        <v>78</v>
      </c>
      <c r="B20" s="196" t="s">
        <v>179</v>
      </c>
      <c r="C20" s="182">
        <v>5000</v>
      </c>
      <c r="D20" s="268">
        <v>131827</v>
      </c>
      <c r="E20" s="108">
        <v>121299</v>
      </c>
    </row>
    <row r="21" spans="1:5" s="51" customFormat="1" ht="12" customHeight="1" thickBot="1">
      <c r="A21" s="214" t="s">
        <v>85</v>
      </c>
      <c r="B21" s="197" t="s">
        <v>180</v>
      </c>
      <c r="C21" s="184"/>
      <c r="D21" s="269"/>
      <c r="E21" s="110"/>
    </row>
    <row r="22" spans="1:5" s="51" customFormat="1" ht="12" customHeight="1" thickBot="1">
      <c r="A22" s="25" t="s">
        <v>10</v>
      </c>
      <c r="B22" s="19" t="s">
        <v>181</v>
      </c>
      <c r="C22" s="181">
        <f>+C23+C24+C25+C26+C27</f>
        <v>0</v>
      </c>
      <c r="D22" s="266">
        <f>+D23+D24+D25+D26+D27</f>
        <v>88832</v>
      </c>
      <c r="E22" s="107">
        <f>+E23+E24+E25+E26+E27</f>
        <v>89050</v>
      </c>
    </row>
    <row r="23" spans="1:5" s="51" customFormat="1" ht="12" customHeight="1">
      <c r="A23" s="212" t="s">
        <v>57</v>
      </c>
      <c r="B23" s="195" t="s">
        <v>182</v>
      </c>
      <c r="C23" s="183"/>
      <c r="D23" s="267"/>
      <c r="E23" s="109"/>
    </row>
    <row r="24" spans="1:5" s="50" customFormat="1" ht="12" customHeight="1">
      <c r="A24" s="213" t="s">
        <v>58</v>
      </c>
      <c r="B24" s="196" t="s">
        <v>183</v>
      </c>
      <c r="C24" s="182"/>
      <c r="D24" s="268"/>
      <c r="E24" s="108"/>
    </row>
    <row r="25" spans="1:5" s="51" customFormat="1" ht="12" customHeight="1">
      <c r="A25" s="213" t="s">
        <v>59</v>
      </c>
      <c r="B25" s="196" t="s">
        <v>341</v>
      </c>
      <c r="C25" s="182"/>
      <c r="D25" s="268"/>
      <c r="E25" s="108"/>
    </row>
    <row r="26" spans="1:5" s="51" customFormat="1" ht="12" customHeight="1">
      <c r="A26" s="213" t="s">
        <v>60</v>
      </c>
      <c r="B26" s="196" t="s">
        <v>342</v>
      </c>
      <c r="C26" s="182"/>
      <c r="D26" s="268"/>
      <c r="E26" s="108"/>
    </row>
    <row r="27" spans="1:5" s="51" customFormat="1" ht="12" customHeight="1">
      <c r="A27" s="213" t="s">
        <v>115</v>
      </c>
      <c r="B27" s="196" t="s">
        <v>184</v>
      </c>
      <c r="C27" s="182"/>
      <c r="D27" s="268">
        <v>88832</v>
      </c>
      <c r="E27" s="108">
        <v>89050</v>
      </c>
    </row>
    <row r="28" spans="1:5" s="51" customFormat="1" ht="12" customHeight="1" thickBot="1">
      <c r="A28" s="214" t="s">
        <v>116</v>
      </c>
      <c r="B28" s="197" t="s">
        <v>185</v>
      </c>
      <c r="C28" s="184"/>
      <c r="D28" s="269"/>
      <c r="E28" s="110"/>
    </row>
    <row r="29" spans="1:5" s="51" customFormat="1" ht="12" customHeight="1" thickBot="1">
      <c r="A29" s="25" t="s">
        <v>117</v>
      </c>
      <c r="B29" s="19" t="s">
        <v>458</v>
      </c>
      <c r="C29" s="187">
        <f>SUM(C30:C36)</f>
        <v>81200</v>
      </c>
      <c r="D29" s="187">
        <f>SUM(D30:D36)</f>
        <v>82200</v>
      </c>
      <c r="E29" s="224">
        <f>SUM(E30:E36)</f>
        <v>85918</v>
      </c>
    </row>
    <row r="30" spans="1:5" s="51" customFormat="1" ht="12" customHeight="1">
      <c r="A30" s="212" t="s">
        <v>186</v>
      </c>
      <c r="B30" s="195" t="s">
        <v>459</v>
      </c>
      <c r="C30" s="183">
        <v>1000</v>
      </c>
      <c r="D30" s="183">
        <v>1000</v>
      </c>
      <c r="E30" s="109">
        <v>1965</v>
      </c>
    </row>
    <row r="31" spans="1:5" s="51" customFormat="1" ht="12" customHeight="1">
      <c r="A31" s="213" t="s">
        <v>187</v>
      </c>
      <c r="B31" s="196" t="s">
        <v>460</v>
      </c>
      <c r="C31" s="182">
        <v>700</v>
      </c>
      <c r="D31" s="182">
        <v>700</v>
      </c>
      <c r="E31" s="108">
        <v>1219</v>
      </c>
    </row>
    <row r="32" spans="1:5" s="51" customFormat="1" ht="12" customHeight="1">
      <c r="A32" s="213" t="s">
        <v>188</v>
      </c>
      <c r="B32" s="196" t="s">
        <v>461</v>
      </c>
      <c r="C32" s="182"/>
      <c r="D32" s="182"/>
      <c r="E32" s="108"/>
    </row>
    <row r="33" spans="1:5" s="51" customFormat="1" ht="12" customHeight="1">
      <c r="A33" s="213" t="s">
        <v>189</v>
      </c>
      <c r="B33" s="196" t="s">
        <v>462</v>
      </c>
      <c r="C33" s="182">
        <v>1500</v>
      </c>
      <c r="D33" s="182">
        <v>1500</v>
      </c>
      <c r="E33" s="108">
        <v>2242</v>
      </c>
    </row>
    <row r="34" spans="1:5" s="51" customFormat="1" ht="12" customHeight="1">
      <c r="A34" s="213" t="s">
        <v>463</v>
      </c>
      <c r="B34" s="196" t="s">
        <v>190</v>
      </c>
      <c r="C34" s="182">
        <v>9000</v>
      </c>
      <c r="D34" s="182">
        <v>9000</v>
      </c>
      <c r="E34" s="108">
        <v>8592</v>
      </c>
    </row>
    <row r="35" spans="1:5" s="51" customFormat="1" ht="12" customHeight="1">
      <c r="A35" s="213" t="s">
        <v>464</v>
      </c>
      <c r="B35" s="196" t="s">
        <v>191</v>
      </c>
      <c r="C35" s="182">
        <v>67500</v>
      </c>
      <c r="D35" s="182">
        <v>68500</v>
      </c>
      <c r="E35" s="108">
        <v>70793</v>
      </c>
    </row>
    <row r="36" spans="1:5" s="51" customFormat="1" ht="12" customHeight="1" thickBot="1">
      <c r="A36" s="214" t="s">
        <v>465</v>
      </c>
      <c r="B36" s="364" t="s">
        <v>192</v>
      </c>
      <c r="C36" s="184">
        <v>1500</v>
      </c>
      <c r="D36" s="184">
        <v>1500</v>
      </c>
      <c r="E36" s="110">
        <v>1107</v>
      </c>
    </row>
    <row r="37" spans="1:5" s="51" customFormat="1" ht="12" customHeight="1" thickBot="1">
      <c r="A37" s="25" t="s">
        <v>12</v>
      </c>
      <c r="B37" s="19" t="s">
        <v>349</v>
      </c>
      <c r="C37" s="181">
        <f>SUM(C38:C48)</f>
        <v>22646</v>
      </c>
      <c r="D37" s="266">
        <f>SUM(D38:D48)</f>
        <v>26420</v>
      </c>
      <c r="E37" s="107">
        <f>SUM(E38:E48)</f>
        <v>32374</v>
      </c>
    </row>
    <row r="38" spans="1:5" s="51" customFormat="1" ht="12" customHeight="1">
      <c r="A38" s="212" t="s">
        <v>61</v>
      </c>
      <c r="B38" s="195" t="s">
        <v>195</v>
      </c>
      <c r="C38" s="183">
        <v>671</v>
      </c>
      <c r="D38" s="183">
        <v>671</v>
      </c>
      <c r="E38" s="109">
        <v>853</v>
      </c>
    </row>
    <row r="39" spans="1:5" s="51" customFormat="1" ht="12" customHeight="1">
      <c r="A39" s="213" t="s">
        <v>62</v>
      </c>
      <c r="B39" s="196" t="s">
        <v>196</v>
      </c>
      <c r="C39" s="182">
        <v>4900</v>
      </c>
      <c r="D39" s="182">
        <v>4900</v>
      </c>
      <c r="E39" s="108">
        <v>3836</v>
      </c>
    </row>
    <row r="40" spans="1:5" s="51" customFormat="1" ht="12" customHeight="1">
      <c r="A40" s="213" t="s">
        <v>63</v>
      </c>
      <c r="B40" s="196" t="s">
        <v>197</v>
      </c>
      <c r="C40" s="182"/>
      <c r="D40" s="182"/>
      <c r="E40" s="108"/>
    </row>
    <row r="41" spans="1:5" s="51" customFormat="1" ht="12" customHeight="1">
      <c r="A41" s="213" t="s">
        <v>119</v>
      </c>
      <c r="B41" s="196" t="s">
        <v>198</v>
      </c>
      <c r="C41" s="182"/>
      <c r="D41" s="182"/>
      <c r="E41" s="108"/>
    </row>
    <row r="42" spans="1:5" s="51" customFormat="1" ht="12" customHeight="1">
      <c r="A42" s="213" t="s">
        <v>120</v>
      </c>
      <c r="B42" s="196" t="s">
        <v>199</v>
      </c>
      <c r="C42" s="182">
        <v>10500</v>
      </c>
      <c r="D42" s="182">
        <v>10500</v>
      </c>
      <c r="E42" s="108">
        <v>14507</v>
      </c>
    </row>
    <row r="43" spans="1:5" s="51" customFormat="1" ht="12" customHeight="1">
      <c r="A43" s="213" t="s">
        <v>121</v>
      </c>
      <c r="B43" s="196" t="s">
        <v>200</v>
      </c>
      <c r="C43" s="182">
        <v>3575</v>
      </c>
      <c r="D43" s="182">
        <v>3575</v>
      </c>
      <c r="E43" s="108">
        <v>5164</v>
      </c>
    </row>
    <row r="44" spans="1:5" s="51" customFormat="1" ht="12" customHeight="1">
      <c r="A44" s="213" t="s">
        <v>122</v>
      </c>
      <c r="B44" s="196" t="s">
        <v>201</v>
      </c>
      <c r="C44" s="182"/>
      <c r="D44" s="182"/>
      <c r="E44" s="108"/>
    </row>
    <row r="45" spans="1:5" s="51" customFormat="1" ht="12" customHeight="1">
      <c r="A45" s="213" t="s">
        <v>123</v>
      </c>
      <c r="B45" s="196" t="s">
        <v>466</v>
      </c>
      <c r="C45" s="182">
        <v>3000</v>
      </c>
      <c r="D45" s="182">
        <v>6774</v>
      </c>
      <c r="E45" s="108">
        <v>7526</v>
      </c>
    </row>
    <row r="46" spans="1:5" s="51" customFormat="1" ht="12" customHeight="1">
      <c r="A46" s="213" t="s">
        <v>193</v>
      </c>
      <c r="B46" s="196" t="s">
        <v>203</v>
      </c>
      <c r="C46" s="185"/>
      <c r="D46" s="185"/>
      <c r="E46" s="111"/>
    </row>
    <row r="47" spans="1:5" s="51" customFormat="1" ht="12" customHeight="1">
      <c r="A47" s="214" t="s">
        <v>194</v>
      </c>
      <c r="B47" s="197" t="s">
        <v>351</v>
      </c>
      <c r="C47" s="186"/>
      <c r="D47" s="186"/>
      <c r="E47" s="112"/>
    </row>
    <row r="48" spans="1:5" s="51" customFormat="1" ht="12" customHeight="1" thickBot="1">
      <c r="A48" s="214" t="s">
        <v>350</v>
      </c>
      <c r="B48" s="197" t="s">
        <v>204</v>
      </c>
      <c r="C48" s="186"/>
      <c r="D48" s="186"/>
      <c r="E48" s="112">
        <v>488</v>
      </c>
    </row>
    <row r="49" spans="1:5" s="51" customFormat="1" ht="12" customHeight="1" thickBot="1">
      <c r="A49" s="25" t="s">
        <v>13</v>
      </c>
      <c r="B49" s="19" t="s">
        <v>205</v>
      </c>
      <c r="C49" s="181">
        <f>SUM(C50:C54)</f>
        <v>2500</v>
      </c>
      <c r="D49" s="266">
        <f>SUM(D50:D54)</f>
        <v>2500</v>
      </c>
      <c r="E49" s="107">
        <f>SUM(E50:E54)</f>
        <v>1661</v>
      </c>
    </row>
    <row r="50" spans="1:5" s="51" customFormat="1" ht="12" customHeight="1">
      <c r="A50" s="212" t="s">
        <v>64</v>
      </c>
      <c r="B50" s="195" t="s">
        <v>209</v>
      </c>
      <c r="C50" s="235"/>
      <c r="D50" s="350"/>
      <c r="E50" s="113"/>
    </row>
    <row r="51" spans="1:5" s="51" customFormat="1" ht="12" customHeight="1">
      <c r="A51" s="213" t="s">
        <v>65</v>
      </c>
      <c r="B51" s="196" t="s">
        <v>210</v>
      </c>
      <c r="C51" s="185">
        <v>2500</v>
      </c>
      <c r="D51" s="185">
        <v>2500</v>
      </c>
      <c r="E51" s="111">
        <v>1661</v>
      </c>
    </row>
    <row r="52" spans="1:5" s="51" customFormat="1" ht="12" customHeight="1">
      <c r="A52" s="213" t="s">
        <v>206</v>
      </c>
      <c r="B52" s="196" t="s">
        <v>211</v>
      </c>
      <c r="C52" s="185"/>
      <c r="D52" s="185"/>
      <c r="E52" s="111"/>
    </row>
    <row r="53" spans="1:5" s="51" customFormat="1" ht="12" customHeight="1">
      <c r="A53" s="213" t="s">
        <v>207</v>
      </c>
      <c r="B53" s="196" t="s">
        <v>212</v>
      </c>
      <c r="C53" s="185"/>
      <c r="D53" s="348"/>
      <c r="E53" s="111"/>
    </row>
    <row r="54" spans="1:5" s="51" customFormat="1" ht="12" customHeight="1" thickBot="1">
      <c r="A54" s="214" t="s">
        <v>208</v>
      </c>
      <c r="B54" s="197" t="s">
        <v>213</v>
      </c>
      <c r="C54" s="186"/>
      <c r="D54" s="349"/>
      <c r="E54" s="112"/>
    </row>
    <row r="55" spans="1:5" s="51" customFormat="1" ht="12" customHeight="1" thickBot="1">
      <c r="A55" s="25" t="s">
        <v>124</v>
      </c>
      <c r="B55" s="19" t="s">
        <v>214</v>
      </c>
      <c r="C55" s="181">
        <f>SUM(C56:C58)</f>
        <v>0</v>
      </c>
      <c r="D55" s="266">
        <f>SUM(D56:D58)</f>
        <v>40000</v>
      </c>
      <c r="E55" s="107">
        <f>SUM(E56:E58)</f>
        <v>40481</v>
      </c>
    </row>
    <row r="56" spans="1:5" s="51" customFormat="1" ht="12" customHeight="1">
      <c r="A56" s="212" t="s">
        <v>66</v>
      </c>
      <c r="B56" s="195" t="s">
        <v>215</v>
      </c>
      <c r="C56" s="183"/>
      <c r="D56" s="267"/>
      <c r="E56" s="109"/>
    </row>
    <row r="57" spans="1:5" s="51" customFormat="1" ht="12" customHeight="1">
      <c r="A57" s="213" t="s">
        <v>67</v>
      </c>
      <c r="B57" s="196" t="s">
        <v>343</v>
      </c>
      <c r="C57" s="182"/>
      <c r="D57" s="268"/>
      <c r="E57" s="108"/>
    </row>
    <row r="58" spans="1:5" s="51" customFormat="1" ht="12" customHeight="1">
      <c r="A58" s="213" t="s">
        <v>218</v>
      </c>
      <c r="B58" s="196" t="s">
        <v>216</v>
      </c>
      <c r="C58" s="182"/>
      <c r="D58" s="182">
        <v>40000</v>
      </c>
      <c r="E58" s="108">
        <v>40481</v>
      </c>
    </row>
    <row r="59" spans="1:5" s="51" customFormat="1" ht="12" customHeight="1" thickBot="1">
      <c r="A59" s="214" t="s">
        <v>219</v>
      </c>
      <c r="B59" s="197" t="s">
        <v>217</v>
      </c>
      <c r="C59" s="184"/>
      <c r="D59" s="269"/>
      <c r="E59" s="110"/>
    </row>
    <row r="60" spans="1:5" s="51" customFormat="1" ht="12" customHeight="1" thickBot="1">
      <c r="A60" s="25" t="s">
        <v>15</v>
      </c>
      <c r="B60" s="114" t="s">
        <v>220</v>
      </c>
      <c r="C60" s="181">
        <f>SUM(C61:C63)</f>
        <v>11857</v>
      </c>
      <c r="D60" s="266">
        <f>SUM(D61:D63)</f>
        <v>11857</v>
      </c>
      <c r="E60" s="107">
        <f>SUM(E61:E63)</f>
        <v>13734</v>
      </c>
    </row>
    <row r="61" spans="1:5" s="51" customFormat="1" ht="12" customHeight="1">
      <c r="A61" s="212" t="s">
        <v>125</v>
      </c>
      <c r="B61" s="195" t="s">
        <v>222</v>
      </c>
      <c r="C61" s="185"/>
      <c r="D61" s="348"/>
      <c r="E61" s="111"/>
    </row>
    <row r="62" spans="1:5" s="51" customFormat="1" ht="12" customHeight="1">
      <c r="A62" s="213" t="s">
        <v>126</v>
      </c>
      <c r="B62" s="196" t="s">
        <v>344</v>
      </c>
      <c r="C62" s="185"/>
      <c r="D62" s="348"/>
      <c r="E62" s="111"/>
    </row>
    <row r="63" spans="1:5" s="51" customFormat="1" ht="12" customHeight="1">
      <c r="A63" s="213" t="s">
        <v>151</v>
      </c>
      <c r="B63" s="196" t="s">
        <v>223</v>
      </c>
      <c r="C63" s="185">
        <v>11857</v>
      </c>
      <c r="D63" s="185">
        <v>11857</v>
      </c>
      <c r="E63" s="111">
        <v>13734</v>
      </c>
    </row>
    <row r="64" spans="1:5" s="51" customFormat="1" ht="12" customHeight="1" thickBot="1">
      <c r="A64" s="214" t="s">
        <v>221</v>
      </c>
      <c r="B64" s="197" t="s">
        <v>224</v>
      </c>
      <c r="C64" s="185"/>
      <c r="D64" s="348"/>
      <c r="E64" s="111"/>
    </row>
    <row r="65" spans="1:5" s="51" customFormat="1" ht="12" customHeight="1" thickBot="1">
      <c r="A65" s="25" t="s">
        <v>16</v>
      </c>
      <c r="B65" s="19" t="s">
        <v>225</v>
      </c>
      <c r="C65" s="187">
        <f>+C8+C15+C22+C29+C37+C49+C55+C60</f>
        <v>248408</v>
      </c>
      <c r="D65" s="270">
        <f>+D8+D15+D22+D29+D37+D49+D55+D60</f>
        <v>538724</v>
      </c>
      <c r="E65" s="224">
        <f>+E8+E15+E22+E29+E37+E49+E55+E60</f>
        <v>539605</v>
      </c>
    </row>
    <row r="66" spans="1:5" s="51" customFormat="1" ht="12" customHeight="1" thickBot="1">
      <c r="A66" s="215" t="s">
        <v>315</v>
      </c>
      <c r="B66" s="114" t="s">
        <v>227</v>
      </c>
      <c r="C66" s="181">
        <f>SUM(C67:C69)</f>
        <v>0</v>
      </c>
      <c r="D66" s="266">
        <f>SUM(D67:D69)</f>
        <v>0</v>
      </c>
      <c r="E66" s="107">
        <f>SUM(E67:E69)</f>
        <v>0</v>
      </c>
    </row>
    <row r="67" spans="1:5" s="51" customFormat="1" ht="12" customHeight="1">
      <c r="A67" s="212" t="s">
        <v>258</v>
      </c>
      <c r="B67" s="195" t="s">
        <v>228</v>
      </c>
      <c r="C67" s="185"/>
      <c r="D67" s="348"/>
      <c r="E67" s="111"/>
    </row>
    <row r="68" spans="1:5" s="51" customFormat="1" ht="12" customHeight="1">
      <c r="A68" s="213" t="s">
        <v>267</v>
      </c>
      <c r="B68" s="196" t="s">
        <v>229</v>
      </c>
      <c r="C68" s="185"/>
      <c r="D68" s="348"/>
      <c r="E68" s="111"/>
    </row>
    <row r="69" spans="1:5" s="51" customFormat="1" ht="12" customHeight="1" thickBot="1">
      <c r="A69" s="214" t="s">
        <v>268</v>
      </c>
      <c r="B69" s="198" t="s">
        <v>230</v>
      </c>
      <c r="C69" s="185"/>
      <c r="D69" s="351"/>
      <c r="E69" s="111"/>
    </row>
    <row r="70" spans="1:5" s="51" customFormat="1" ht="12" customHeight="1" thickBot="1">
      <c r="A70" s="215" t="s">
        <v>231</v>
      </c>
      <c r="B70" s="114" t="s">
        <v>232</v>
      </c>
      <c r="C70" s="181">
        <f>SUM(C71:C74)</f>
        <v>0</v>
      </c>
      <c r="D70" s="181">
        <f>SUM(D71:D74)</f>
        <v>0</v>
      </c>
      <c r="E70" s="107">
        <f>SUM(E71:E74)</f>
        <v>0</v>
      </c>
    </row>
    <row r="71" spans="1:5" s="51" customFormat="1" ht="12" customHeight="1">
      <c r="A71" s="212" t="s">
        <v>104</v>
      </c>
      <c r="B71" s="195" t="s">
        <v>233</v>
      </c>
      <c r="C71" s="185"/>
      <c r="D71" s="185"/>
      <c r="E71" s="111"/>
    </row>
    <row r="72" spans="1:5" s="51" customFormat="1" ht="12" customHeight="1">
      <c r="A72" s="213" t="s">
        <v>105</v>
      </c>
      <c r="B72" s="196" t="s">
        <v>234</v>
      </c>
      <c r="C72" s="185"/>
      <c r="D72" s="185"/>
      <c r="E72" s="111"/>
    </row>
    <row r="73" spans="1:5" s="51" customFormat="1" ht="12" customHeight="1">
      <c r="A73" s="213" t="s">
        <v>259</v>
      </c>
      <c r="B73" s="196" t="s">
        <v>235</v>
      </c>
      <c r="C73" s="185"/>
      <c r="D73" s="185"/>
      <c r="E73" s="111"/>
    </row>
    <row r="74" spans="1:5" s="51" customFormat="1" ht="12" customHeight="1" thickBot="1">
      <c r="A74" s="214" t="s">
        <v>260</v>
      </c>
      <c r="B74" s="197" t="s">
        <v>236</v>
      </c>
      <c r="C74" s="185"/>
      <c r="D74" s="185"/>
      <c r="E74" s="111"/>
    </row>
    <row r="75" spans="1:5" s="51" customFormat="1" ht="12" customHeight="1" thickBot="1">
      <c r="A75" s="215" t="s">
        <v>237</v>
      </c>
      <c r="B75" s="114" t="s">
        <v>238</v>
      </c>
      <c r="C75" s="181">
        <f>SUM(C76:C77)</f>
        <v>981000</v>
      </c>
      <c r="D75" s="181">
        <f>SUM(D76:D77)</f>
        <v>876811</v>
      </c>
      <c r="E75" s="107">
        <f>SUM(E76:E77)</f>
        <v>876811</v>
      </c>
    </row>
    <row r="76" spans="1:5" s="51" customFormat="1" ht="12" customHeight="1">
      <c r="A76" s="212" t="s">
        <v>261</v>
      </c>
      <c r="B76" s="195" t="s">
        <v>239</v>
      </c>
      <c r="C76" s="185">
        <v>981000</v>
      </c>
      <c r="D76" s="185">
        <v>876811</v>
      </c>
      <c r="E76" s="111">
        <v>876811</v>
      </c>
    </row>
    <row r="77" spans="1:5" s="51" customFormat="1" ht="12" customHeight="1" thickBot="1">
      <c r="A77" s="214" t="s">
        <v>262</v>
      </c>
      <c r="B77" s="197" t="s">
        <v>240</v>
      </c>
      <c r="C77" s="185"/>
      <c r="D77" s="185"/>
      <c r="E77" s="111"/>
    </row>
    <row r="78" spans="1:5" s="50" customFormat="1" ht="12" customHeight="1" thickBot="1">
      <c r="A78" s="215" t="s">
        <v>241</v>
      </c>
      <c r="B78" s="114" t="s">
        <v>242</v>
      </c>
      <c r="C78" s="181">
        <f>SUM(C79:C81)</f>
        <v>0</v>
      </c>
      <c r="D78" s="181">
        <f>SUM(D79:D81)</f>
        <v>750000</v>
      </c>
      <c r="E78" s="107">
        <f>SUM(E79:E81)</f>
        <v>4769</v>
      </c>
    </row>
    <row r="79" spans="1:5" s="51" customFormat="1" ht="12" customHeight="1">
      <c r="A79" s="212" t="s">
        <v>263</v>
      </c>
      <c r="B79" s="195" t="s">
        <v>243</v>
      </c>
      <c r="C79" s="185"/>
      <c r="D79" s="185"/>
      <c r="E79" s="111">
        <v>4769</v>
      </c>
    </row>
    <row r="80" spans="1:5" s="51" customFormat="1" ht="12" customHeight="1">
      <c r="A80" s="213" t="s">
        <v>264</v>
      </c>
      <c r="B80" s="196" t="s">
        <v>244</v>
      </c>
      <c r="C80" s="185"/>
      <c r="D80" s="185"/>
      <c r="E80" s="111"/>
    </row>
    <row r="81" spans="1:5" s="51" customFormat="1" ht="12" customHeight="1" thickBot="1">
      <c r="A81" s="214" t="s">
        <v>265</v>
      </c>
      <c r="B81" s="197" t="s">
        <v>245</v>
      </c>
      <c r="C81" s="185"/>
      <c r="D81" s="185">
        <v>750000</v>
      </c>
      <c r="E81" s="111"/>
    </row>
    <row r="82" spans="1:5" s="51" customFormat="1" ht="12" customHeight="1" thickBot="1">
      <c r="A82" s="215" t="s">
        <v>246</v>
      </c>
      <c r="B82" s="114" t="s">
        <v>266</v>
      </c>
      <c r="C82" s="181">
        <f>SUM(C83:C86)</f>
        <v>0</v>
      </c>
      <c r="D82" s="181">
        <f>SUM(D83:D86)</f>
        <v>0</v>
      </c>
      <c r="E82" s="107">
        <f>SUM(E83:E86)</f>
        <v>0</v>
      </c>
    </row>
    <row r="83" spans="1:5" s="51" customFormat="1" ht="12" customHeight="1">
      <c r="A83" s="216" t="s">
        <v>247</v>
      </c>
      <c r="B83" s="195" t="s">
        <v>248</v>
      </c>
      <c r="C83" s="185"/>
      <c r="D83" s="185"/>
      <c r="E83" s="111"/>
    </row>
    <row r="84" spans="1:5" s="51" customFormat="1" ht="12" customHeight="1">
      <c r="A84" s="217" t="s">
        <v>249</v>
      </c>
      <c r="B84" s="196" t="s">
        <v>250</v>
      </c>
      <c r="C84" s="185"/>
      <c r="D84" s="185"/>
      <c r="E84" s="111"/>
    </row>
    <row r="85" spans="1:5" s="51" customFormat="1" ht="12" customHeight="1">
      <c r="A85" s="217" t="s">
        <v>251</v>
      </c>
      <c r="B85" s="196" t="s">
        <v>252</v>
      </c>
      <c r="C85" s="185"/>
      <c r="D85" s="185"/>
      <c r="E85" s="111"/>
    </row>
    <row r="86" spans="1:5" s="50" customFormat="1" ht="12" customHeight="1" thickBot="1">
      <c r="A86" s="218" t="s">
        <v>253</v>
      </c>
      <c r="B86" s="197" t="s">
        <v>254</v>
      </c>
      <c r="C86" s="185"/>
      <c r="D86" s="185"/>
      <c r="E86" s="111"/>
    </row>
    <row r="87" spans="1:5" s="50" customFormat="1" ht="12" customHeight="1" thickBot="1">
      <c r="A87" s="215" t="s">
        <v>255</v>
      </c>
      <c r="B87" s="114" t="s">
        <v>390</v>
      </c>
      <c r="C87" s="238"/>
      <c r="D87" s="238"/>
      <c r="E87" s="239"/>
    </row>
    <row r="88" spans="1:5" s="50" customFormat="1" ht="12" customHeight="1" thickBot="1">
      <c r="A88" s="215" t="s">
        <v>411</v>
      </c>
      <c r="B88" s="114" t="s">
        <v>256</v>
      </c>
      <c r="C88" s="238"/>
      <c r="D88" s="238"/>
      <c r="E88" s="239"/>
    </row>
    <row r="89" spans="1:5" s="50" customFormat="1" ht="12" customHeight="1" thickBot="1">
      <c r="A89" s="215" t="s">
        <v>412</v>
      </c>
      <c r="B89" s="202" t="s">
        <v>393</v>
      </c>
      <c r="C89" s="187">
        <f>+C66+C70+C75+C78+C82+C88+C87</f>
        <v>981000</v>
      </c>
      <c r="D89" s="187">
        <f>+D66+D70+D75+D78+D82+D88+D87</f>
        <v>1626811</v>
      </c>
      <c r="E89" s="224">
        <f>+E66+E70+E75+E78+E82+E88+E87</f>
        <v>881580</v>
      </c>
    </row>
    <row r="90" spans="1:5" s="50" customFormat="1" ht="12" customHeight="1" thickBot="1">
      <c r="A90" s="219" t="s">
        <v>413</v>
      </c>
      <c r="B90" s="203" t="s">
        <v>414</v>
      </c>
      <c r="C90" s="187">
        <f>+C65+C89</f>
        <v>1229408</v>
      </c>
      <c r="D90" s="187">
        <f>+D65+D89</f>
        <v>2165535</v>
      </c>
      <c r="E90" s="224">
        <f>+E65+E89</f>
        <v>1421185</v>
      </c>
    </row>
    <row r="91" spans="1:5" s="51" customFormat="1" ht="15" customHeight="1" thickBot="1">
      <c r="A91" s="91"/>
      <c r="B91" s="92"/>
      <c r="C91" s="163"/>
    </row>
    <row r="92" spans="1:5" s="43" customFormat="1" ht="16.5" customHeight="1" thickBot="1">
      <c r="A92" s="751" t="s">
        <v>44</v>
      </c>
      <c r="B92" s="752"/>
      <c r="C92" s="752"/>
      <c r="D92" s="752"/>
      <c r="E92" s="753"/>
    </row>
    <row r="93" spans="1:5" s="52" customFormat="1" ht="12" customHeight="1" thickBot="1">
      <c r="A93" s="189" t="s">
        <v>8</v>
      </c>
      <c r="B93" s="24" t="s">
        <v>418</v>
      </c>
      <c r="C93" s="180">
        <f>+C94+C95+C96+C97+C98+C111</f>
        <v>138236</v>
      </c>
      <c r="D93" s="180">
        <f>+D94+D95+D96+D97+D98+D111</f>
        <v>423203</v>
      </c>
      <c r="E93" s="247">
        <f>+E94+E95+E96+E97+E98+E111</f>
        <v>417770</v>
      </c>
    </row>
    <row r="94" spans="1:5" ht="12" customHeight="1">
      <c r="A94" s="220" t="s">
        <v>68</v>
      </c>
      <c r="B94" s="8" t="s">
        <v>37</v>
      </c>
      <c r="C94" s="254">
        <v>32682</v>
      </c>
      <c r="D94" s="254">
        <v>134947</v>
      </c>
      <c r="E94" s="248">
        <v>134663</v>
      </c>
    </row>
    <row r="95" spans="1:5" ht="12" customHeight="1">
      <c r="A95" s="213" t="s">
        <v>69</v>
      </c>
      <c r="B95" s="6" t="s">
        <v>127</v>
      </c>
      <c r="C95" s="182">
        <v>8863</v>
      </c>
      <c r="D95" s="182">
        <v>24513</v>
      </c>
      <c r="E95" s="108">
        <v>24438</v>
      </c>
    </row>
    <row r="96" spans="1:5" ht="12" customHeight="1">
      <c r="A96" s="213" t="s">
        <v>70</v>
      </c>
      <c r="B96" s="6" t="s">
        <v>96</v>
      </c>
      <c r="C96" s="184">
        <v>76255</v>
      </c>
      <c r="D96" s="182">
        <v>198810</v>
      </c>
      <c r="E96" s="110">
        <v>197629</v>
      </c>
    </row>
    <row r="97" spans="1:5" ht="12" customHeight="1">
      <c r="A97" s="213" t="s">
        <v>71</v>
      </c>
      <c r="B97" s="9" t="s">
        <v>128</v>
      </c>
      <c r="C97" s="184">
        <v>13236</v>
      </c>
      <c r="D97" s="269">
        <v>27370</v>
      </c>
      <c r="E97" s="110">
        <v>27370</v>
      </c>
    </row>
    <row r="98" spans="1:5" ht="12" customHeight="1">
      <c r="A98" s="213" t="s">
        <v>80</v>
      </c>
      <c r="B98" s="17" t="s">
        <v>129</v>
      </c>
      <c r="C98" s="184">
        <v>7200</v>
      </c>
      <c r="D98" s="269">
        <v>37563</v>
      </c>
      <c r="E98" s="110">
        <v>33670</v>
      </c>
    </row>
    <row r="99" spans="1:5" ht="12" customHeight="1">
      <c r="A99" s="213" t="s">
        <v>72</v>
      </c>
      <c r="B99" s="6" t="s">
        <v>415</v>
      </c>
      <c r="C99" s="184"/>
      <c r="D99" s="269"/>
      <c r="E99" s="110"/>
    </row>
    <row r="100" spans="1:5" ht="12" customHeight="1">
      <c r="A100" s="213" t="s">
        <v>73</v>
      </c>
      <c r="B100" s="61" t="s">
        <v>356</v>
      </c>
      <c r="C100" s="184"/>
      <c r="D100" s="269"/>
      <c r="E100" s="110"/>
    </row>
    <row r="101" spans="1:5" ht="12" customHeight="1">
      <c r="A101" s="213" t="s">
        <v>81</v>
      </c>
      <c r="B101" s="61" t="s">
        <v>355</v>
      </c>
      <c r="C101" s="184"/>
      <c r="D101" s="269"/>
      <c r="E101" s="110"/>
    </row>
    <row r="102" spans="1:5" ht="12" customHeight="1">
      <c r="A102" s="213" t="s">
        <v>82</v>
      </c>
      <c r="B102" s="61" t="s">
        <v>272</v>
      </c>
      <c r="C102" s="184"/>
      <c r="D102" s="269"/>
      <c r="E102" s="110"/>
    </row>
    <row r="103" spans="1:5" ht="12" customHeight="1">
      <c r="A103" s="213" t="s">
        <v>83</v>
      </c>
      <c r="B103" s="62" t="s">
        <v>273</v>
      </c>
      <c r="C103" s="184"/>
      <c r="D103" s="269"/>
      <c r="E103" s="110"/>
    </row>
    <row r="104" spans="1:5" ht="12" customHeight="1">
      <c r="A104" s="213" t="s">
        <v>84</v>
      </c>
      <c r="B104" s="62" t="s">
        <v>274</v>
      </c>
      <c r="C104" s="184"/>
      <c r="D104" s="269"/>
      <c r="E104" s="110"/>
    </row>
    <row r="105" spans="1:5" ht="12" customHeight="1">
      <c r="A105" s="213" t="s">
        <v>86</v>
      </c>
      <c r="B105" s="61" t="s">
        <v>275</v>
      </c>
      <c r="C105" s="184"/>
      <c r="D105" s="269"/>
      <c r="E105" s="110"/>
    </row>
    <row r="106" spans="1:5" ht="12" customHeight="1">
      <c r="A106" s="213" t="s">
        <v>130</v>
      </c>
      <c r="B106" s="61" t="s">
        <v>276</v>
      </c>
      <c r="C106" s="184"/>
      <c r="D106" s="269"/>
      <c r="E106" s="110"/>
    </row>
    <row r="107" spans="1:5" ht="12" customHeight="1">
      <c r="A107" s="213" t="s">
        <v>270</v>
      </c>
      <c r="B107" s="62" t="s">
        <v>277</v>
      </c>
      <c r="C107" s="182"/>
      <c r="D107" s="269"/>
      <c r="E107" s="110"/>
    </row>
    <row r="108" spans="1:5" ht="12" customHeight="1">
      <c r="A108" s="221" t="s">
        <v>271</v>
      </c>
      <c r="B108" s="63" t="s">
        <v>278</v>
      </c>
      <c r="C108" s="184"/>
      <c r="D108" s="269"/>
      <c r="E108" s="110"/>
    </row>
    <row r="109" spans="1:5" ht="12" customHeight="1">
      <c r="A109" s="213" t="s">
        <v>353</v>
      </c>
      <c r="B109" s="63" t="s">
        <v>279</v>
      </c>
      <c r="C109" s="184"/>
      <c r="D109" s="269"/>
      <c r="E109" s="110"/>
    </row>
    <row r="110" spans="1:5" ht="12" customHeight="1">
      <c r="A110" s="213" t="s">
        <v>354</v>
      </c>
      <c r="B110" s="62" t="s">
        <v>280</v>
      </c>
      <c r="C110" s="182"/>
      <c r="D110" s="268"/>
      <c r="E110" s="108"/>
    </row>
    <row r="111" spans="1:5" ht="12" customHeight="1">
      <c r="A111" s="213" t="s">
        <v>358</v>
      </c>
      <c r="B111" s="9" t="s">
        <v>38</v>
      </c>
      <c r="C111" s="182"/>
      <c r="D111" s="268"/>
      <c r="E111" s="108"/>
    </row>
    <row r="112" spans="1:5" ht="12" customHeight="1">
      <c r="A112" s="214" t="s">
        <v>359</v>
      </c>
      <c r="B112" s="6" t="s">
        <v>416</v>
      </c>
      <c r="C112" s="184"/>
      <c r="D112" s="269"/>
      <c r="E112" s="110"/>
    </row>
    <row r="113" spans="1:5" ht="12" customHeight="1" thickBot="1">
      <c r="A113" s="222" t="s">
        <v>360</v>
      </c>
      <c r="B113" s="64" t="s">
        <v>417</v>
      </c>
      <c r="C113" s="255"/>
      <c r="D113" s="354"/>
      <c r="E113" s="249"/>
    </row>
    <row r="114" spans="1:5" ht="12" customHeight="1" thickBot="1">
      <c r="A114" s="25" t="s">
        <v>9</v>
      </c>
      <c r="B114" s="23" t="s">
        <v>281</v>
      </c>
      <c r="C114" s="181">
        <f>+C115+C117+C119</f>
        <v>976112</v>
      </c>
      <c r="D114" s="266">
        <f>+D115+D117+D119</f>
        <v>874422</v>
      </c>
      <c r="E114" s="107">
        <f>+E115+E117+E119</f>
        <v>286566</v>
      </c>
    </row>
    <row r="115" spans="1:5" ht="12" customHeight="1">
      <c r="A115" s="212" t="s">
        <v>74</v>
      </c>
      <c r="B115" s="6" t="s">
        <v>149</v>
      </c>
      <c r="C115" s="183">
        <v>230000</v>
      </c>
      <c r="D115" s="267">
        <v>230000</v>
      </c>
      <c r="E115" s="109">
        <v>67885</v>
      </c>
    </row>
    <row r="116" spans="1:5" ht="12" customHeight="1">
      <c r="A116" s="212" t="s">
        <v>75</v>
      </c>
      <c r="B116" s="10" t="s">
        <v>285</v>
      </c>
      <c r="C116" s="183"/>
      <c r="D116" s="267"/>
      <c r="E116" s="109"/>
    </row>
    <row r="117" spans="1:5" ht="12" customHeight="1">
      <c r="A117" s="212" t="s">
        <v>76</v>
      </c>
      <c r="B117" s="10" t="s">
        <v>131</v>
      </c>
      <c r="C117" s="182">
        <v>744000</v>
      </c>
      <c r="D117" s="268">
        <v>489810</v>
      </c>
      <c r="E117" s="108">
        <v>66181</v>
      </c>
    </row>
    <row r="118" spans="1:5" ht="12" customHeight="1">
      <c r="A118" s="212" t="s">
        <v>77</v>
      </c>
      <c r="B118" s="10" t="s">
        <v>286</v>
      </c>
      <c r="C118" s="182"/>
      <c r="D118" s="268"/>
      <c r="E118" s="108"/>
    </row>
    <row r="119" spans="1:5" ht="12" customHeight="1">
      <c r="A119" s="212" t="s">
        <v>78</v>
      </c>
      <c r="B119" s="116" t="s">
        <v>152</v>
      </c>
      <c r="C119" s="182">
        <v>2112</v>
      </c>
      <c r="D119" s="268">
        <v>154612</v>
      </c>
      <c r="E119" s="108">
        <v>152500</v>
      </c>
    </row>
    <row r="120" spans="1:5" ht="12" customHeight="1">
      <c r="A120" s="212" t="s">
        <v>85</v>
      </c>
      <c r="B120" s="115" t="s">
        <v>345</v>
      </c>
      <c r="C120" s="182"/>
      <c r="D120" s="268"/>
      <c r="E120" s="108"/>
    </row>
    <row r="121" spans="1:5" ht="12" customHeight="1">
      <c r="A121" s="212" t="s">
        <v>87</v>
      </c>
      <c r="B121" s="191" t="s">
        <v>291</v>
      </c>
      <c r="C121" s="182"/>
      <c r="D121" s="268"/>
      <c r="E121" s="108"/>
    </row>
    <row r="122" spans="1:5" ht="12" customHeight="1">
      <c r="A122" s="212" t="s">
        <v>132</v>
      </c>
      <c r="B122" s="62" t="s">
        <v>274</v>
      </c>
      <c r="C122" s="182"/>
      <c r="D122" s="268"/>
      <c r="E122" s="108"/>
    </row>
    <row r="123" spans="1:5" ht="12" customHeight="1">
      <c r="A123" s="212" t="s">
        <v>133</v>
      </c>
      <c r="B123" s="62" t="s">
        <v>290</v>
      </c>
      <c r="C123" s="182"/>
      <c r="D123" s="268"/>
      <c r="E123" s="108"/>
    </row>
    <row r="124" spans="1:5" ht="12" customHeight="1">
      <c r="A124" s="212" t="s">
        <v>134</v>
      </c>
      <c r="B124" s="62" t="s">
        <v>289</v>
      </c>
      <c r="C124" s="182"/>
      <c r="D124" s="268"/>
      <c r="E124" s="108"/>
    </row>
    <row r="125" spans="1:5" ht="12" customHeight="1">
      <c r="A125" s="212" t="s">
        <v>282</v>
      </c>
      <c r="B125" s="62" t="s">
        <v>277</v>
      </c>
      <c r="C125" s="182"/>
      <c r="D125" s="268"/>
      <c r="E125" s="108"/>
    </row>
    <row r="126" spans="1:5" ht="12" customHeight="1">
      <c r="A126" s="212" t="s">
        <v>283</v>
      </c>
      <c r="B126" s="62" t="s">
        <v>288</v>
      </c>
      <c r="C126" s="182"/>
      <c r="D126" s="268"/>
      <c r="E126" s="108"/>
    </row>
    <row r="127" spans="1:5" ht="12" customHeight="1" thickBot="1">
      <c r="A127" s="221" t="s">
        <v>284</v>
      </c>
      <c r="B127" s="62" t="s">
        <v>287</v>
      </c>
      <c r="C127" s="184"/>
      <c r="D127" s="269"/>
      <c r="E127" s="110"/>
    </row>
    <row r="128" spans="1:5" ht="12" customHeight="1" thickBot="1">
      <c r="A128" s="25" t="s">
        <v>10</v>
      </c>
      <c r="B128" s="55" t="s">
        <v>363</v>
      </c>
      <c r="C128" s="181">
        <f>+C93+C114</f>
        <v>1114348</v>
      </c>
      <c r="D128" s="266">
        <f>+D93+D114</f>
        <v>1297625</v>
      </c>
      <c r="E128" s="107">
        <f>+E93+E114</f>
        <v>704336</v>
      </c>
    </row>
    <row r="129" spans="1:11" ht="12" customHeight="1" thickBot="1">
      <c r="A129" s="25" t="s">
        <v>11</v>
      </c>
      <c r="B129" s="55" t="s">
        <v>364</v>
      </c>
      <c r="C129" s="181">
        <f>+C130+C131+C132</f>
        <v>11857</v>
      </c>
      <c r="D129" s="266">
        <f>+D130+D131+D132</f>
        <v>11857</v>
      </c>
      <c r="E129" s="107">
        <f>+E130+E131+E132</f>
        <v>11857</v>
      </c>
    </row>
    <row r="130" spans="1:11" s="52" customFormat="1" ht="12" customHeight="1">
      <c r="A130" s="212" t="s">
        <v>186</v>
      </c>
      <c r="B130" s="7" t="s">
        <v>421</v>
      </c>
      <c r="C130" s="182">
        <v>11857</v>
      </c>
      <c r="D130" s="268">
        <v>11857</v>
      </c>
      <c r="E130" s="108">
        <v>11857</v>
      </c>
    </row>
    <row r="131" spans="1:11" ht="12" customHeight="1">
      <c r="A131" s="212" t="s">
        <v>187</v>
      </c>
      <c r="B131" s="7" t="s">
        <v>372</v>
      </c>
      <c r="C131" s="182"/>
      <c r="D131" s="268"/>
      <c r="E131" s="108"/>
    </row>
    <row r="132" spans="1:11" ht="12" customHeight="1" thickBot="1">
      <c r="A132" s="221" t="s">
        <v>188</v>
      </c>
      <c r="B132" s="5" t="s">
        <v>420</v>
      </c>
      <c r="C132" s="182"/>
      <c r="D132" s="268"/>
      <c r="E132" s="108"/>
    </row>
    <row r="133" spans="1:11" ht="12" customHeight="1" thickBot="1">
      <c r="A133" s="25" t="s">
        <v>12</v>
      </c>
      <c r="B133" s="55" t="s">
        <v>365</v>
      </c>
      <c r="C133" s="181">
        <f>+C134+C135+C136+C137+C138+C139</f>
        <v>0</v>
      </c>
      <c r="D133" s="266">
        <f>+D134+D135+D136+D137+D138+D139</f>
        <v>0</v>
      </c>
      <c r="E133" s="107">
        <f>+E134+E135+E136+E137+E138+E139</f>
        <v>0</v>
      </c>
    </row>
    <row r="134" spans="1:11" ht="12" customHeight="1">
      <c r="A134" s="212" t="s">
        <v>61</v>
      </c>
      <c r="B134" s="7" t="s">
        <v>374</v>
      </c>
      <c r="C134" s="182"/>
      <c r="D134" s="268"/>
      <c r="E134" s="108"/>
    </row>
    <row r="135" spans="1:11" ht="12" customHeight="1">
      <c r="A135" s="212" t="s">
        <v>62</v>
      </c>
      <c r="B135" s="7" t="s">
        <v>366</v>
      </c>
      <c r="C135" s="182"/>
      <c r="D135" s="268"/>
      <c r="E135" s="108"/>
    </row>
    <row r="136" spans="1:11" ht="12" customHeight="1">
      <c r="A136" s="212" t="s">
        <v>63</v>
      </c>
      <c r="B136" s="7" t="s">
        <v>367</v>
      </c>
      <c r="C136" s="182"/>
      <c r="D136" s="268"/>
      <c r="E136" s="108"/>
    </row>
    <row r="137" spans="1:11" ht="12" customHeight="1">
      <c r="A137" s="212" t="s">
        <v>119</v>
      </c>
      <c r="B137" s="7" t="s">
        <v>419</v>
      </c>
      <c r="C137" s="182"/>
      <c r="D137" s="268"/>
      <c r="E137" s="108"/>
    </row>
    <row r="138" spans="1:11" ht="12" customHeight="1">
      <c r="A138" s="212" t="s">
        <v>120</v>
      </c>
      <c r="B138" s="7" t="s">
        <v>369</v>
      </c>
      <c r="C138" s="182"/>
      <c r="D138" s="268"/>
      <c r="E138" s="108"/>
    </row>
    <row r="139" spans="1:11" s="52" customFormat="1" ht="12" customHeight="1" thickBot="1">
      <c r="A139" s="221" t="s">
        <v>121</v>
      </c>
      <c r="B139" s="5" t="s">
        <v>370</v>
      </c>
      <c r="C139" s="182"/>
      <c r="D139" s="268"/>
      <c r="E139" s="108"/>
    </row>
    <row r="140" spans="1:11" ht="12" customHeight="1" thickBot="1">
      <c r="A140" s="25" t="s">
        <v>13</v>
      </c>
      <c r="B140" s="55" t="s">
        <v>433</v>
      </c>
      <c r="C140" s="187">
        <f>+C141+C142+C144+C145+C143</f>
        <v>103203</v>
      </c>
      <c r="D140" s="270">
        <f>+D141+D142+D144+D145+D143</f>
        <v>856052</v>
      </c>
      <c r="E140" s="224">
        <f>+E141+E142+E144+E145+E143</f>
        <v>106052</v>
      </c>
      <c r="K140" s="100"/>
    </row>
    <row r="141" spans="1:11">
      <c r="A141" s="212" t="s">
        <v>64</v>
      </c>
      <c r="B141" s="7" t="s">
        <v>292</v>
      </c>
      <c r="C141" s="182"/>
      <c r="D141" s="268"/>
      <c r="E141" s="108"/>
    </row>
    <row r="142" spans="1:11" ht="12" customHeight="1">
      <c r="A142" s="212" t="s">
        <v>65</v>
      </c>
      <c r="B142" s="7" t="s">
        <v>293</v>
      </c>
      <c r="C142" s="182"/>
      <c r="D142" s="268">
        <v>4017</v>
      </c>
      <c r="E142" s="108">
        <v>4017</v>
      </c>
    </row>
    <row r="143" spans="1:11" ht="12" customHeight="1">
      <c r="A143" s="212" t="s">
        <v>206</v>
      </c>
      <c r="B143" s="7" t="s">
        <v>432</v>
      </c>
      <c r="C143" s="182">
        <v>103203</v>
      </c>
      <c r="D143" s="268">
        <v>102035</v>
      </c>
      <c r="E143" s="108">
        <v>102035</v>
      </c>
    </row>
    <row r="144" spans="1:11" s="52" customFormat="1" ht="12" customHeight="1">
      <c r="A144" s="212" t="s">
        <v>207</v>
      </c>
      <c r="B144" s="7" t="s">
        <v>379</v>
      </c>
      <c r="C144" s="182"/>
      <c r="D144" s="268">
        <v>750000</v>
      </c>
      <c r="E144" s="108"/>
    </row>
    <row r="145" spans="1:5" s="52" customFormat="1" ht="12" customHeight="1" thickBot="1">
      <c r="A145" s="221" t="s">
        <v>208</v>
      </c>
      <c r="B145" s="5" t="s">
        <v>311</v>
      </c>
      <c r="C145" s="182"/>
      <c r="D145" s="268"/>
      <c r="E145" s="108"/>
    </row>
    <row r="146" spans="1:5" s="52" customFormat="1" ht="12" customHeight="1" thickBot="1">
      <c r="A146" s="25" t="s">
        <v>14</v>
      </c>
      <c r="B146" s="55" t="s">
        <v>380</v>
      </c>
      <c r="C146" s="257">
        <f>+C147+C148+C149+C150+C151</f>
        <v>0</v>
      </c>
      <c r="D146" s="271">
        <f>+D147+D148+D149+D150+D151</f>
        <v>0</v>
      </c>
      <c r="E146" s="251">
        <f>+E147+E148+E149+E150+E151</f>
        <v>0</v>
      </c>
    </row>
    <row r="147" spans="1:5" s="52" customFormat="1" ht="12" customHeight="1">
      <c r="A147" s="212" t="s">
        <v>66</v>
      </c>
      <c r="B147" s="7" t="s">
        <v>375</v>
      </c>
      <c r="C147" s="182"/>
      <c r="D147" s="268"/>
      <c r="E147" s="108"/>
    </row>
    <row r="148" spans="1:5" s="52" customFormat="1" ht="12" customHeight="1">
      <c r="A148" s="212" t="s">
        <v>67</v>
      </c>
      <c r="B148" s="7" t="s">
        <v>382</v>
      </c>
      <c r="C148" s="182"/>
      <c r="D148" s="268"/>
      <c r="E148" s="108"/>
    </row>
    <row r="149" spans="1:5" s="52" customFormat="1" ht="12" customHeight="1">
      <c r="A149" s="212" t="s">
        <v>218</v>
      </c>
      <c r="B149" s="7" t="s">
        <v>377</v>
      </c>
      <c r="C149" s="182"/>
      <c r="D149" s="268"/>
      <c r="E149" s="108"/>
    </row>
    <row r="150" spans="1:5" s="52" customFormat="1" ht="12" customHeight="1">
      <c r="A150" s="212" t="s">
        <v>219</v>
      </c>
      <c r="B150" s="7" t="s">
        <v>422</v>
      </c>
      <c r="C150" s="182"/>
      <c r="D150" s="268"/>
      <c r="E150" s="108"/>
    </row>
    <row r="151" spans="1:5" ht="12.75" customHeight="1" thickBot="1">
      <c r="A151" s="221" t="s">
        <v>381</v>
      </c>
      <c r="B151" s="5" t="s">
        <v>384</v>
      </c>
      <c r="C151" s="184"/>
      <c r="D151" s="269"/>
      <c r="E151" s="110"/>
    </row>
    <row r="152" spans="1:5" ht="12.75" customHeight="1" thickBot="1">
      <c r="A152" s="246" t="s">
        <v>15</v>
      </c>
      <c r="B152" s="55" t="s">
        <v>385</v>
      </c>
      <c r="C152" s="257"/>
      <c r="D152" s="271"/>
      <c r="E152" s="251"/>
    </row>
    <row r="153" spans="1:5" ht="12.75" customHeight="1" thickBot="1">
      <c r="A153" s="246" t="s">
        <v>16</v>
      </c>
      <c r="B153" s="55" t="s">
        <v>386</v>
      </c>
      <c r="C153" s="257"/>
      <c r="D153" s="271"/>
      <c r="E153" s="251"/>
    </row>
    <row r="154" spans="1:5" ht="12" customHeight="1" thickBot="1">
      <c r="A154" s="25" t="s">
        <v>17</v>
      </c>
      <c r="B154" s="55" t="s">
        <v>388</v>
      </c>
      <c r="C154" s="259">
        <f>+C129+C133+C140+C146+C152+C153</f>
        <v>115060</v>
      </c>
      <c r="D154" s="273">
        <f>+D129+D133+D140+D146+D152+D153</f>
        <v>867909</v>
      </c>
      <c r="E154" s="253">
        <f>+E129+E133+E140+E146+E152+E153</f>
        <v>117909</v>
      </c>
    </row>
    <row r="155" spans="1:5" ht="15" customHeight="1" thickBot="1">
      <c r="A155" s="223" t="s">
        <v>18</v>
      </c>
      <c r="B155" s="168" t="s">
        <v>387</v>
      </c>
      <c r="C155" s="259">
        <f>+C128+C154</f>
        <v>1229408</v>
      </c>
      <c r="D155" s="273">
        <f>+D128+D154</f>
        <v>2165534</v>
      </c>
      <c r="E155" s="253">
        <f>+E128+E154</f>
        <v>822245</v>
      </c>
    </row>
    <row r="156" spans="1:5" ht="13.5" thickBot="1">
      <c r="A156" s="171"/>
      <c r="B156" s="172"/>
      <c r="C156" s="173"/>
      <c r="D156" s="173"/>
      <c r="E156" s="173"/>
    </row>
    <row r="157" spans="1:5" ht="15" customHeight="1" thickBot="1">
      <c r="A157" s="98" t="s">
        <v>468</v>
      </c>
      <c r="B157" s="99"/>
      <c r="C157" s="353" t="s">
        <v>479</v>
      </c>
      <c r="D157" s="353" t="s">
        <v>479</v>
      </c>
      <c r="E157" s="352" t="s">
        <v>479</v>
      </c>
    </row>
    <row r="158" spans="1:5" ht="14.25" customHeight="1" thickBot="1">
      <c r="A158" s="98" t="s">
        <v>469</v>
      </c>
      <c r="B158" s="99"/>
      <c r="C158" s="353"/>
      <c r="D158" s="353"/>
      <c r="E158" s="352"/>
    </row>
  </sheetData>
  <sheetProtection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E61"/>
  <sheetViews>
    <sheetView zoomScale="130" zoomScaleNormal="130" workbookViewId="0">
      <selection activeCell="E1" sqref="E1"/>
    </sheetView>
  </sheetViews>
  <sheetFormatPr defaultRowHeight="12.75"/>
  <cols>
    <col min="1" max="1" width="13" style="96" customWidth="1"/>
    <col min="2" max="2" width="59" style="97" customWidth="1"/>
    <col min="3" max="5" width="15.83203125" style="97" customWidth="1"/>
    <col min="6" max="16384" width="9.33203125" style="97"/>
  </cols>
  <sheetData>
    <row r="1" spans="1:5" s="83" customFormat="1" ht="21" customHeight="1" thickBot="1">
      <c r="A1" s="82"/>
      <c r="B1" s="84"/>
      <c r="C1" s="1"/>
      <c r="D1" s="1"/>
      <c r="E1" s="342" t="s">
        <v>814</v>
      </c>
    </row>
    <row r="2" spans="1:5" s="230" customFormat="1" ht="24.75" thickBot="1">
      <c r="A2" s="73" t="s">
        <v>457</v>
      </c>
      <c r="B2" s="755" t="s">
        <v>472</v>
      </c>
      <c r="C2" s="756"/>
      <c r="D2" s="757"/>
      <c r="E2" s="356" t="s">
        <v>46</v>
      </c>
    </row>
    <row r="3" spans="1:5" s="230" customFormat="1" ht="24.75" thickBot="1">
      <c r="A3" s="73" t="s">
        <v>140</v>
      </c>
      <c r="B3" s="755" t="s">
        <v>319</v>
      </c>
      <c r="C3" s="756"/>
      <c r="D3" s="757"/>
      <c r="E3" s="356" t="s">
        <v>41</v>
      </c>
    </row>
    <row r="4" spans="1:5" s="231" customFormat="1" ht="15.95" customHeight="1" thickBot="1">
      <c r="A4" s="85"/>
      <c r="B4" s="85"/>
      <c r="C4" s="86"/>
      <c r="D4" s="49"/>
      <c r="E4" s="86" t="s">
        <v>42</v>
      </c>
    </row>
    <row r="5" spans="1:5" ht="24.75" thickBot="1">
      <c r="A5" s="188" t="s">
        <v>141</v>
      </c>
      <c r="B5" s="87" t="s">
        <v>467</v>
      </c>
      <c r="C5" s="87" t="s">
        <v>455</v>
      </c>
      <c r="D5" s="74" t="s">
        <v>456</v>
      </c>
      <c r="E5" s="346" t="e">
        <f>+CONCATENATE("Teljesítés",CHAR(10),LEFT(#REF!,4),". VI. 30.")</f>
        <v>#REF!</v>
      </c>
    </row>
    <row r="6" spans="1:5" s="232" customFormat="1" ht="12.95" customHeight="1" thickBot="1">
      <c r="A6" s="76" t="s">
        <v>402</v>
      </c>
      <c r="B6" s="77" t="s">
        <v>403</v>
      </c>
      <c r="C6" s="77" t="s">
        <v>404</v>
      </c>
      <c r="D6" s="347" t="s">
        <v>406</v>
      </c>
      <c r="E6" s="78" t="s">
        <v>405</v>
      </c>
    </row>
    <row r="7" spans="1:5" s="232" customFormat="1" ht="15.95" customHeight="1" thickBot="1">
      <c r="A7" s="751" t="s">
        <v>43</v>
      </c>
      <c r="B7" s="752"/>
      <c r="C7" s="752"/>
      <c r="D7" s="752"/>
      <c r="E7" s="753"/>
    </row>
    <row r="8" spans="1:5" s="167" customFormat="1" ht="12" customHeight="1" thickBot="1">
      <c r="A8" s="76" t="s">
        <v>8</v>
      </c>
      <c r="B8" s="88" t="s">
        <v>423</v>
      </c>
      <c r="C8" s="124">
        <f>SUM(C9:C19)</f>
        <v>0</v>
      </c>
      <c r="D8" s="124">
        <f>SUM(D9:D19)</f>
        <v>0</v>
      </c>
      <c r="E8" s="162">
        <f>SUM(E9:E19)</f>
        <v>0</v>
      </c>
    </row>
    <row r="9" spans="1:5" s="167" customFormat="1" ht="12" customHeight="1">
      <c r="A9" s="225" t="s">
        <v>68</v>
      </c>
      <c r="B9" s="8" t="s">
        <v>195</v>
      </c>
      <c r="C9" s="297"/>
      <c r="D9" s="297"/>
      <c r="E9" s="357"/>
    </row>
    <row r="10" spans="1:5" s="167" customFormat="1" ht="12" customHeight="1">
      <c r="A10" s="226" t="s">
        <v>69</v>
      </c>
      <c r="B10" s="6" t="s">
        <v>196</v>
      </c>
      <c r="C10" s="121"/>
      <c r="D10" s="121"/>
      <c r="E10" s="287"/>
    </row>
    <row r="11" spans="1:5" s="167" customFormat="1" ht="12" customHeight="1">
      <c r="A11" s="226" t="s">
        <v>70</v>
      </c>
      <c r="B11" s="6" t="s">
        <v>197</v>
      </c>
      <c r="C11" s="121"/>
      <c r="D11" s="121"/>
      <c r="E11" s="287"/>
    </row>
    <row r="12" spans="1:5" s="167" customFormat="1" ht="12" customHeight="1">
      <c r="A12" s="226" t="s">
        <v>71</v>
      </c>
      <c r="B12" s="6" t="s">
        <v>198</v>
      </c>
      <c r="C12" s="121"/>
      <c r="D12" s="121"/>
      <c r="E12" s="287"/>
    </row>
    <row r="13" spans="1:5" s="167" customFormat="1" ht="12" customHeight="1">
      <c r="A13" s="226" t="s">
        <v>103</v>
      </c>
      <c r="B13" s="6" t="s">
        <v>199</v>
      </c>
      <c r="C13" s="121"/>
      <c r="D13" s="121"/>
      <c r="E13" s="287"/>
    </row>
    <row r="14" spans="1:5" s="167" customFormat="1" ht="12" customHeight="1">
      <c r="A14" s="226" t="s">
        <v>72</v>
      </c>
      <c r="B14" s="6" t="s">
        <v>320</v>
      </c>
      <c r="C14" s="121"/>
      <c r="D14" s="121"/>
      <c r="E14" s="287"/>
    </row>
    <row r="15" spans="1:5" s="167" customFormat="1" ht="12" customHeight="1">
      <c r="A15" s="226" t="s">
        <v>73</v>
      </c>
      <c r="B15" s="5" t="s">
        <v>321</v>
      </c>
      <c r="C15" s="121"/>
      <c r="D15" s="121"/>
      <c r="E15" s="287"/>
    </row>
    <row r="16" spans="1:5" s="167" customFormat="1" ht="12" customHeight="1">
      <c r="A16" s="226" t="s">
        <v>81</v>
      </c>
      <c r="B16" s="6" t="s">
        <v>202</v>
      </c>
      <c r="C16" s="294"/>
      <c r="D16" s="294"/>
      <c r="E16" s="292"/>
    </row>
    <row r="17" spans="1:5" s="233" customFormat="1" ht="12" customHeight="1">
      <c r="A17" s="226" t="s">
        <v>82</v>
      </c>
      <c r="B17" s="6" t="s">
        <v>203</v>
      </c>
      <c r="C17" s="121"/>
      <c r="D17" s="121"/>
      <c r="E17" s="287"/>
    </row>
    <row r="18" spans="1:5" s="233" customFormat="1" ht="12" customHeight="1">
      <c r="A18" s="226" t="s">
        <v>83</v>
      </c>
      <c r="B18" s="6" t="s">
        <v>351</v>
      </c>
      <c r="C18" s="123"/>
      <c r="D18" s="123"/>
      <c r="E18" s="288"/>
    </row>
    <row r="19" spans="1:5" s="233" customFormat="1" ht="12" customHeight="1" thickBot="1">
      <c r="A19" s="226" t="s">
        <v>84</v>
      </c>
      <c r="B19" s="5" t="s">
        <v>204</v>
      </c>
      <c r="C19" s="123"/>
      <c r="D19" s="123"/>
      <c r="E19" s="288"/>
    </row>
    <row r="20" spans="1:5" s="167" customFormat="1" ht="12" customHeight="1" thickBot="1">
      <c r="A20" s="76" t="s">
        <v>9</v>
      </c>
      <c r="B20" s="88" t="s">
        <v>322</v>
      </c>
      <c r="C20" s="124">
        <f>SUM(C21:C23)</f>
        <v>0</v>
      </c>
      <c r="D20" s="124">
        <f>SUM(D21:D23)</f>
        <v>254</v>
      </c>
      <c r="E20" s="162">
        <f>SUM(E21:E23)</f>
        <v>254</v>
      </c>
    </row>
    <row r="21" spans="1:5" s="233" customFormat="1" ht="12" customHeight="1">
      <c r="A21" s="226" t="s">
        <v>74</v>
      </c>
      <c r="B21" s="7" t="s">
        <v>177</v>
      </c>
      <c r="C21" s="121"/>
      <c r="D21" s="121"/>
      <c r="E21" s="287"/>
    </row>
    <row r="22" spans="1:5" s="233" customFormat="1" ht="12" customHeight="1">
      <c r="A22" s="226" t="s">
        <v>75</v>
      </c>
      <c r="B22" s="6" t="s">
        <v>323</v>
      </c>
      <c r="C22" s="121"/>
      <c r="D22" s="121"/>
      <c r="E22" s="287"/>
    </row>
    <row r="23" spans="1:5" s="233" customFormat="1" ht="12" customHeight="1">
      <c r="A23" s="226" t="s">
        <v>76</v>
      </c>
      <c r="B23" s="6" t="s">
        <v>324</v>
      </c>
      <c r="C23" s="121"/>
      <c r="D23" s="121">
        <v>254</v>
      </c>
      <c r="E23" s="287">
        <v>254</v>
      </c>
    </row>
    <row r="24" spans="1:5" s="233" customFormat="1" ht="12" customHeight="1" thickBot="1">
      <c r="A24" s="226" t="s">
        <v>77</v>
      </c>
      <c r="B24" s="6" t="s">
        <v>424</v>
      </c>
      <c r="C24" s="121"/>
      <c r="D24" s="121"/>
      <c r="E24" s="287"/>
    </row>
    <row r="25" spans="1:5" s="233" customFormat="1" ht="12" customHeight="1" thickBot="1">
      <c r="A25" s="80" t="s">
        <v>10</v>
      </c>
      <c r="B25" s="55" t="s">
        <v>118</v>
      </c>
      <c r="C25" s="359"/>
      <c r="D25" s="359"/>
      <c r="E25" s="161"/>
    </row>
    <row r="26" spans="1:5" s="233" customFormat="1" ht="12" customHeight="1" thickBot="1">
      <c r="A26" s="80" t="s">
        <v>11</v>
      </c>
      <c r="B26" s="55" t="s">
        <v>425</v>
      </c>
      <c r="C26" s="124">
        <f>+C27+C28+C29</f>
        <v>0</v>
      </c>
      <c r="D26" s="124">
        <f>+D27+D28+D29</f>
        <v>0</v>
      </c>
      <c r="E26" s="162">
        <f>+E27+E28+E29</f>
        <v>0</v>
      </c>
    </row>
    <row r="27" spans="1:5" s="233" customFormat="1" ht="12" customHeight="1">
      <c r="A27" s="227" t="s">
        <v>186</v>
      </c>
      <c r="B27" s="228" t="s">
        <v>182</v>
      </c>
      <c r="C27" s="295"/>
      <c r="D27" s="295"/>
      <c r="E27" s="293"/>
    </row>
    <row r="28" spans="1:5" s="233" customFormat="1" ht="12" customHeight="1">
      <c r="A28" s="227" t="s">
        <v>187</v>
      </c>
      <c r="B28" s="228" t="s">
        <v>323</v>
      </c>
      <c r="C28" s="121"/>
      <c r="D28" s="121"/>
      <c r="E28" s="287"/>
    </row>
    <row r="29" spans="1:5" s="233" customFormat="1" ht="12" customHeight="1">
      <c r="A29" s="227" t="s">
        <v>188</v>
      </c>
      <c r="B29" s="229" t="s">
        <v>326</v>
      </c>
      <c r="C29" s="121"/>
      <c r="D29" s="121"/>
      <c r="E29" s="287"/>
    </row>
    <row r="30" spans="1:5" s="233" customFormat="1" ht="12" customHeight="1" thickBot="1">
      <c r="A30" s="226" t="s">
        <v>189</v>
      </c>
      <c r="B30" s="60" t="s">
        <v>426</v>
      </c>
      <c r="C30" s="47"/>
      <c r="D30" s="47"/>
      <c r="E30" s="358"/>
    </row>
    <row r="31" spans="1:5" s="233" customFormat="1" ht="12" customHeight="1" thickBot="1">
      <c r="A31" s="80" t="s">
        <v>12</v>
      </c>
      <c r="B31" s="55" t="s">
        <v>327</v>
      </c>
      <c r="C31" s="124">
        <f>+C32+C33+C34</f>
        <v>0</v>
      </c>
      <c r="D31" s="124">
        <f>+D32+D33+D34</f>
        <v>0</v>
      </c>
      <c r="E31" s="162">
        <f>+E32+E33+E34</f>
        <v>0</v>
      </c>
    </row>
    <row r="32" spans="1:5" s="233" customFormat="1" ht="12" customHeight="1">
      <c r="A32" s="227" t="s">
        <v>61</v>
      </c>
      <c r="B32" s="228" t="s">
        <v>209</v>
      </c>
      <c r="C32" s="295"/>
      <c r="D32" s="295"/>
      <c r="E32" s="293"/>
    </row>
    <row r="33" spans="1:5" s="233" customFormat="1" ht="12" customHeight="1">
      <c r="A33" s="227" t="s">
        <v>62</v>
      </c>
      <c r="B33" s="229" t="s">
        <v>210</v>
      </c>
      <c r="C33" s="125"/>
      <c r="D33" s="125"/>
      <c r="E33" s="289"/>
    </row>
    <row r="34" spans="1:5" s="233" customFormat="1" ht="12" customHeight="1" thickBot="1">
      <c r="A34" s="226" t="s">
        <v>63</v>
      </c>
      <c r="B34" s="60" t="s">
        <v>211</v>
      </c>
      <c r="C34" s="47"/>
      <c r="D34" s="47"/>
      <c r="E34" s="358"/>
    </row>
    <row r="35" spans="1:5" s="167" customFormat="1" ht="12" customHeight="1" thickBot="1">
      <c r="A35" s="80" t="s">
        <v>13</v>
      </c>
      <c r="B35" s="55" t="s">
        <v>297</v>
      </c>
      <c r="C35" s="359"/>
      <c r="D35" s="359"/>
      <c r="E35" s="161"/>
    </row>
    <row r="36" spans="1:5" s="167" customFormat="1" ht="12" customHeight="1" thickBot="1">
      <c r="A36" s="80" t="s">
        <v>14</v>
      </c>
      <c r="B36" s="55" t="s">
        <v>328</v>
      </c>
      <c r="C36" s="359"/>
      <c r="D36" s="359"/>
      <c r="E36" s="161"/>
    </row>
    <row r="37" spans="1:5" s="167" customFormat="1" ht="12" customHeight="1" thickBot="1">
      <c r="A37" s="76" t="s">
        <v>15</v>
      </c>
      <c r="B37" s="55" t="s">
        <v>329</v>
      </c>
      <c r="C37" s="124">
        <f>+C8+C20+C25+C26+C31+C35+C36</f>
        <v>0</v>
      </c>
      <c r="D37" s="124">
        <f>+D8+D20+D25+D26+D31+D35+D36</f>
        <v>254</v>
      </c>
      <c r="E37" s="162">
        <f>+E8+E20+E25+E26+E31+E35+E36</f>
        <v>254</v>
      </c>
    </row>
    <row r="38" spans="1:5" s="167" customFormat="1" ht="12" customHeight="1" thickBot="1">
      <c r="A38" s="89" t="s">
        <v>16</v>
      </c>
      <c r="B38" s="55" t="s">
        <v>330</v>
      </c>
      <c r="C38" s="124">
        <f>+C39+C40+C41</f>
        <v>38081</v>
      </c>
      <c r="D38" s="124">
        <f>+D39+D40+D41</f>
        <v>40255</v>
      </c>
      <c r="E38" s="162">
        <f>+E39+E40+E41</f>
        <v>40255</v>
      </c>
    </row>
    <row r="39" spans="1:5" s="167" customFormat="1" ht="12" customHeight="1">
      <c r="A39" s="227" t="s">
        <v>331</v>
      </c>
      <c r="B39" s="228" t="s">
        <v>159</v>
      </c>
      <c r="C39" s="295"/>
      <c r="D39" s="295"/>
      <c r="E39" s="293"/>
    </row>
    <row r="40" spans="1:5" s="167" customFormat="1" ht="12" customHeight="1">
      <c r="A40" s="227" t="s">
        <v>332</v>
      </c>
      <c r="B40" s="229" t="s">
        <v>2</v>
      </c>
      <c r="C40" s="125"/>
      <c r="D40" s="125"/>
      <c r="E40" s="289"/>
    </row>
    <row r="41" spans="1:5" s="233" customFormat="1" ht="12" customHeight="1" thickBot="1">
      <c r="A41" s="226" t="s">
        <v>333</v>
      </c>
      <c r="B41" s="60" t="s">
        <v>334</v>
      </c>
      <c r="C41" s="47">
        <v>38081</v>
      </c>
      <c r="D41" s="47">
        <v>40255</v>
      </c>
      <c r="E41" s="358">
        <v>40255</v>
      </c>
    </row>
    <row r="42" spans="1:5" s="233" customFormat="1" ht="15" customHeight="1" thickBot="1">
      <c r="A42" s="89" t="s">
        <v>17</v>
      </c>
      <c r="B42" s="90" t="s">
        <v>335</v>
      </c>
      <c r="C42" s="360">
        <f>+C37+C38</f>
        <v>38081</v>
      </c>
      <c r="D42" s="360">
        <f>+D37+D38</f>
        <v>40509</v>
      </c>
      <c r="E42" s="165">
        <f>+E37+E38</f>
        <v>40509</v>
      </c>
    </row>
    <row r="43" spans="1:5" s="233" customFormat="1" ht="15" customHeight="1">
      <c r="A43" s="91"/>
      <c r="B43" s="92"/>
      <c r="C43" s="163"/>
    </row>
    <row r="44" spans="1:5" ht="13.5" thickBot="1">
      <c r="A44" s="93"/>
      <c r="B44" s="94"/>
      <c r="C44" s="164"/>
    </row>
    <row r="45" spans="1:5" s="232" customFormat="1" ht="16.5" customHeight="1" thickBot="1">
      <c r="A45" s="751" t="s">
        <v>44</v>
      </c>
      <c r="B45" s="752"/>
      <c r="C45" s="752"/>
      <c r="D45" s="752"/>
      <c r="E45" s="753"/>
    </row>
    <row r="46" spans="1:5" s="234" customFormat="1" ht="12" customHeight="1" thickBot="1">
      <c r="A46" s="80" t="s">
        <v>8</v>
      </c>
      <c r="B46" s="55" t="s">
        <v>336</v>
      </c>
      <c r="C46" s="124">
        <f>SUM(C47:C51)</f>
        <v>38081</v>
      </c>
      <c r="D46" s="124">
        <f>SUM(D47:D51)</f>
        <v>40509</v>
      </c>
      <c r="E46" s="162">
        <f>SUM(E47:E51)</f>
        <v>39022</v>
      </c>
    </row>
    <row r="47" spans="1:5" ht="12" customHeight="1">
      <c r="A47" s="226" t="s">
        <v>68</v>
      </c>
      <c r="B47" s="7" t="s">
        <v>37</v>
      </c>
      <c r="C47" s="295">
        <v>27944</v>
      </c>
      <c r="D47" s="295">
        <v>31332</v>
      </c>
      <c r="E47" s="293">
        <v>29845</v>
      </c>
    </row>
    <row r="48" spans="1:5" ht="12" customHeight="1">
      <c r="A48" s="226" t="s">
        <v>69</v>
      </c>
      <c r="B48" s="6" t="s">
        <v>127</v>
      </c>
      <c r="C48" s="46">
        <v>8452</v>
      </c>
      <c r="D48" s="46">
        <v>8260</v>
      </c>
      <c r="E48" s="290">
        <v>8260</v>
      </c>
    </row>
    <row r="49" spans="1:5" ht="12" customHeight="1">
      <c r="A49" s="226" t="s">
        <v>70</v>
      </c>
      <c r="B49" s="6" t="s">
        <v>96</v>
      </c>
      <c r="C49" s="46">
        <v>1685</v>
      </c>
      <c r="D49" s="46">
        <v>917</v>
      </c>
      <c r="E49" s="290">
        <v>917</v>
      </c>
    </row>
    <row r="50" spans="1:5" ht="12" customHeight="1">
      <c r="A50" s="226" t="s">
        <v>71</v>
      </c>
      <c r="B50" s="6" t="s">
        <v>128</v>
      </c>
      <c r="C50" s="46"/>
      <c r="D50" s="46"/>
      <c r="E50" s="290"/>
    </row>
    <row r="51" spans="1:5" ht="12" customHeight="1" thickBot="1">
      <c r="A51" s="226" t="s">
        <v>103</v>
      </c>
      <c r="B51" s="6" t="s">
        <v>129</v>
      </c>
      <c r="C51" s="46"/>
      <c r="D51" s="46"/>
      <c r="E51" s="290"/>
    </row>
    <row r="52" spans="1:5" ht="12" customHeight="1" thickBot="1">
      <c r="A52" s="80" t="s">
        <v>9</v>
      </c>
      <c r="B52" s="55" t="s">
        <v>337</v>
      </c>
      <c r="C52" s="124">
        <f>SUM(C53:C55)</f>
        <v>0</v>
      </c>
      <c r="D52" s="124">
        <f>SUM(D53:D55)</f>
        <v>0</v>
      </c>
      <c r="E52" s="162">
        <f>SUM(E53:E55)</f>
        <v>0</v>
      </c>
    </row>
    <row r="53" spans="1:5" s="234" customFormat="1" ht="12" customHeight="1">
      <c r="A53" s="226" t="s">
        <v>74</v>
      </c>
      <c r="B53" s="7" t="s">
        <v>149</v>
      </c>
      <c r="C53" s="295"/>
      <c r="D53" s="295"/>
      <c r="E53" s="293"/>
    </row>
    <row r="54" spans="1:5" ht="12" customHeight="1">
      <c r="A54" s="226" t="s">
        <v>75</v>
      </c>
      <c r="B54" s="6" t="s">
        <v>131</v>
      </c>
      <c r="C54" s="46"/>
      <c r="D54" s="46"/>
      <c r="E54" s="290"/>
    </row>
    <row r="55" spans="1:5" ht="12" customHeight="1">
      <c r="A55" s="226" t="s">
        <v>76</v>
      </c>
      <c r="B55" s="6" t="s">
        <v>45</v>
      </c>
      <c r="C55" s="46"/>
      <c r="D55" s="46"/>
      <c r="E55" s="290"/>
    </row>
    <row r="56" spans="1:5" ht="12" customHeight="1" thickBot="1">
      <c r="A56" s="226" t="s">
        <v>77</v>
      </c>
      <c r="B56" s="6" t="s">
        <v>427</v>
      </c>
      <c r="C56" s="46"/>
      <c r="D56" s="46"/>
      <c r="E56" s="290"/>
    </row>
    <row r="57" spans="1:5" ht="12" customHeight="1" thickBot="1">
      <c r="A57" s="80" t="s">
        <v>10</v>
      </c>
      <c r="B57" s="55" t="s">
        <v>4</v>
      </c>
      <c r="C57" s="359"/>
      <c r="D57" s="359"/>
      <c r="E57" s="161"/>
    </row>
    <row r="58" spans="1:5" ht="15" customHeight="1" thickBot="1">
      <c r="A58" s="80" t="s">
        <v>11</v>
      </c>
      <c r="B58" s="95" t="s">
        <v>431</v>
      </c>
      <c r="C58" s="360">
        <f>+C46+C52+C57</f>
        <v>38081</v>
      </c>
      <c r="D58" s="360">
        <f>+D46+D52+D57</f>
        <v>40509</v>
      </c>
      <c r="E58" s="165">
        <f>+E46+E52+E57</f>
        <v>39022</v>
      </c>
    </row>
    <row r="59" spans="1:5" ht="13.5" thickBot="1">
      <c r="C59" s="166"/>
      <c r="D59" s="166"/>
      <c r="E59" s="166"/>
    </row>
    <row r="60" spans="1:5" ht="15" customHeight="1" thickBot="1">
      <c r="A60" s="365" t="s">
        <v>468</v>
      </c>
      <c r="B60" s="366"/>
      <c r="C60" s="353" t="s">
        <v>473</v>
      </c>
      <c r="D60" s="353" t="s">
        <v>473</v>
      </c>
      <c r="E60" s="352" t="s">
        <v>473</v>
      </c>
    </row>
    <row r="61" spans="1:5" ht="14.25" customHeight="1" thickBot="1">
      <c r="A61" s="367" t="s">
        <v>469</v>
      </c>
      <c r="B61" s="368"/>
      <c r="C61" s="353"/>
      <c r="D61" s="353"/>
      <c r="E61" s="352"/>
    </row>
  </sheetData>
  <sheetProtection formatCells="0"/>
  <mergeCells count="4">
    <mergeCell ref="B2:D2"/>
    <mergeCell ref="B3:D3"/>
    <mergeCell ref="A7:E7"/>
    <mergeCell ref="A45:E45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E61"/>
  <sheetViews>
    <sheetView zoomScale="130" zoomScaleNormal="130" workbookViewId="0">
      <selection activeCell="E1" sqref="E1"/>
    </sheetView>
  </sheetViews>
  <sheetFormatPr defaultRowHeight="12.75"/>
  <cols>
    <col min="1" max="1" width="13" style="96" customWidth="1"/>
    <col min="2" max="2" width="59" style="97" customWidth="1"/>
    <col min="3" max="5" width="15.83203125" style="97" customWidth="1"/>
    <col min="6" max="16384" width="9.33203125" style="97"/>
  </cols>
  <sheetData>
    <row r="1" spans="1:5" s="83" customFormat="1" ht="21" customHeight="1" thickBot="1">
      <c r="A1" s="82"/>
      <c r="B1" s="84"/>
      <c r="C1" s="1"/>
      <c r="D1" s="1"/>
      <c r="E1" s="342" t="s">
        <v>815</v>
      </c>
    </row>
    <row r="2" spans="1:5" s="230" customFormat="1" ht="24.75" thickBot="1">
      <c r="A2" s="73" t="s">
        <v>457</v>
      </c>
      <c r="B2" s="755" t="s">
        <v>472</v>
      </c>
      <c r="C2" s="756"/>
      <c r="D2" s="757"/>
      <c r="E2" s="356" t="s">
        <v>46</v>
      </c>
    </row>
    <row r="3" spans="1:5" s="230" customFormat="1" ht="24.75" thickBot="1">
      <c r="A3" s="73" t="s">
        <v>140</v>
      </c>
      <c r="B3" s="755" t="s">
        <v>478</v>
      </c>
      <c r="C3" s="756"/>
      <c r="D3" s="757"/>
      <c r="E3" s="356" t="s">
        <v>41</v>
      </c>
    </row>
    <row r="4" spans="1:5" s="231" customFormat="1" ht="15.95" customHeight="1" thickBot="1">
      <c r="A4" s="85"/>
      <c r="B4" s="85"/>
      <c r="C4" s="86"/>
      <c r="D4" s="49"/>
      <c r="E4" s="86" t="s">
        <v>42</v>
      </c>
    </row>
    <row r="5" spans="1:5" ht="24.75" thickBot="1">
      <c r="A5" s="188" t="s">
        <v>141</v>
      </c>
      <c r="B5" s="87" t="s">
        <v>467</v>
      </c>
      <c r="C5" s="87" t="s">
        <v>455</v>
      </c>
      <c r="D5" s="74" t="s">
        <v>456</v>
      </c>
      <c r="E5" s="346" t="e">
        <f>+CONCATENATE("Teljesítés",CHAR(10),LEFT(#REF!,4),". VI. 30.")</f>
        <v>#REF!</v>
      </c>
    </row>
    <row r="6" spans="1:5" s="232" customFormat="1" ht="12.95" customHeight="1" thickBot="1">
      <c r="A6" s="76" t="s">
        <v>402</v>
      </c>
      <c r="B6" s="77" t="s">
        <v>403</v>
      </c>
      <c r="C6" s="77" t="s">
        <v>404</v>
      </c>
      <c r="D6" s="347" t="s">
        <v>406</v>
      </c>
      <c r="E6" s="78" t="s">
        <v>405</v>
      </c>
    </row>
    <row r="7" spans="1:5" s="232" customFormat="1" ht="15.95" customHeight="1" thickBot="1">
      <c r="A7" s="751" t="s">
        <v>43</v>
      </c>
      <c r="B7" s="752"/>
      <c r="C7" s="752"/>
      <c r="D7" s="752"/>
      <c r="E7" s="753"/>
    </row>
    <row r="8" spans="1:5" s="167" customFormat="1" ht="12" customHeight="1" thickBot="1">
      <c r="A8" s="76" t="s">
        <v>8</v>
      </c>
      <c r="B8" s="88" t="s">
        <v>423</v>
      </c>
      <c r="C8" s="124">
        <f>SUM(C9:C19)</f>
        <v>0</v>
      </c>
      <c r="D8" s="124">
        <f>SUM(D9:D19)</f>
        <v>0</v>
      </c>
      <c r="E8" s="162">
        <f>SUM(E9:E19)</f>
        <v>0</v>
      </c>
    </row>
    <row r="9" spans="1:5" s="167" customFormat="1" ht="12" customHeight="1">
      <c r="A9" s="225" t="s">
        <v>68</v>
      </c>
      <c r="B9" s="8" t="s">
        <v>195</v>
      </c>
      <c r="C9" s="297"/>
      <c r="D9" s="297"/>
      <c r="E9" s="357"/>
    </row>
    <row r="10" spans="1:5" s="167" customFormat="1" ht="12" customHeight="1">
      <c r="A10" s="226" t="s">
        <v>69</v>
      </c>
      <c r="B10" s="6" t="s">
        <v>196</v>
      </c>
      <c r="C10" s="121"/>
      <c r="D10" s="121"/>
      <c r="E10" s="287"/>
    </row>
    <row r="11" spans="1:5" s="167" customFormat="1" ht="12" customHeight="1">
      <c r="A11" s="226" t="s">
        <v>70</v>
      </c>
      <c r="B11" s="6" t="s">
        <v>197</v>
      </c>
      <c r="C11" s="121"/>
      <c r="D11" s="121"/>
      <c r="E11" s="287"/>
    </row>
    <row r="12" spans="1:5" s="167" customFormat="1" ht="12" customHeight="1">
      <c r="A12" s="226" t="s">
        <v>71</v>
      </c>
      <c r="B12" s="6" t="s">
        <v>198</v>
      </c>
      <c r="C12" s="121"/>
      <c r="D12" s="121"/>
      <c r="E12" s="287"/>
    </row>
    <row r="13" spans="1:5" s="167" customFormat="1" ht="12" customHeight="1">
      <c r="A13" s="226" t="s">
        <v>103</v>
      </c>
      <c r="B13" s="6" t="s">
        <v>199</v>
      </c>
      <c r="C13" s="121"/>
      <c r="D13" s="121"/>
      <c r="E13" s="287"/>
    </row>
    <row r="14" spans="1:5" s="167" customFormat="1" ht="12" customHeight="1">
      <c r="A14" s="226" t="s">
        <v>72</v>
      </c>
      <c r="B14" s="6" t="s">
        <v>320</v>
      </c>
      <c r="C14" s="121"/>
      <c r="D14" s="121"/>
      <c r="E14" s="287"/>
    </row>
    <row r="15" spans="1:5" s="167" customFormat="1" ht="12" customHeight="1">
      <c r="A15" s="226" t="s">
        <v>73</v>
      </c>
      <c r="B15" s="5" t="s">
        <v>321</v>
      </c>
      <c r="C15" s="121"/>
      <c r="D15" s="121"/>
      <c r="E15" s="287"/>
    </row>
    <row r="16" spans="1:5" s="167" customFormat="1" ht="12" customHeight="1">
      <c r="A16" s="226" t="s">
        <v>81</v>
      </c>
      <c r="B16" s="6" t="s">
        <v>202</v>
      </c>
      <c r="C16" s="294"/>
      <c r="D16" s="294"/>
      <c r="E16" s="292"/>
    </row>
    <row r="17" spans="1:5" s="233" customFormat="1" ht="12" customHeight="1">
      <c r="A17" s="226" t="s">
        <v>82</v>
      </c>
      <c r="B17" s="6" t="s">
        <v>203</v>
      </c>
      <c r="C17" s="121"/>
      <c r="D17" s="121"/>
      <c r="E17" s="287"/>
    </row>
    <row r="18" spans="1:5" s="233" customFormat="1" ht="12" customHeight="1">
      <c r="A18" s="226" t="s">
        <v>83</v>
      </c>
      <c r="B18" s="6" t="s">
        <v>351</v>
      </c>
      <c r="C18" s="123"/>
      <c r="D18" s="123"/>
      <c r="E18" s="288"/>
    </row>
    <row r="19" spans="1:5" s="233" customFormat="1" ht="12" customHeight="1" thickBot="1">
      <c r="A19" s="226" t="s">
        <v>84</v>
      </c>
      <c r="B19" s="5" t="s">
        <v>204</v>
      </c>
      <c r="C19" s="123"/>
      <c r="D19" s="123"/>
      <c r="E19" s="288"/>
    </row>
    <row r="20" spans="1:5" s="167" customFormat="1" ht="12" customHeight="1" thickBot="1">
      <c r="A20" s="76" t="s">
        <v>9</v>
      </c>
      <c r="B20" s="88" t="s">
        <v>322</v>
      </c>
      <c r="C20" s="124">
        <f>SUM(C21:C23)</f>
        <v>0</v>
      </c>
      <c r="D20" s="124">
        <f>SUM(D21:D23)</f>
        <v>254</v>
      </c>
      <c r="E20" s="162">
        <f>SUM(E21:E23)</f>
        <v>254</v>
      </c>
    </row>
    <row r="21" spans="1:5" s="233" customFormat="1" ht="12" customHeight="1">
      <c r="A21" s="226" t="s">
        <v>74</v>
      </c>
      <c r="B21" s="7" t="s">
        <v>177</v>
      </c>
      <c r="C21" s="121"/>
      <c r="D21" s="121"/>
      <c r="E21" s="287"/>
    </row>
    <row r="22" spans="1:5" s="233" customFormat="1" ht="12" customHeight="1">
      <c r="A22" s="226" t="s">
        <v>75</v>
      </c>
      <c r="B22" s="6" t="s">
        <v>323</v>
      </c>
      <c r="C22" s="121"/>
      <c r="D22" s="121"/>
      <c r="E22" s="287"/>
    </row>
    <row r="23" spans="1:5" s="233" customFormat="1" ht="12" customHeight="1">
      <c r="A23" s="226" t="s">
        <v>76</v>
      </c>
      <c r="B23" s="6" t="s">
        <v>324</v>
      </c>
      <c r="C23" s="121"/>
      <c r="D23" s="121">
        <v>254</v>
      </c>
      <c r="E23" s="287">
        <v>254</v>
      </c>
    </row>
    <row r="24" spans="1:5" s="233" customFormat="1" ht="12" customHeight="1" thickBot="1">
      <c r="A24" s="226" t="s">
        <v>77</v>
      </c>
      <c r="B24" s="6" t="s">
        <v>424</v>
      </c>
      <c r="C24" s="121"/>
      <c r="D24" s="121"/>
      <c r="E24" s="287"/>
    </row>
    <row r="25" spans="1:5" s="233" customFormat="1" ht="12" customHeight="1" thickBot="1">
      <c r="A25" s="80" t="s">
        <v>10</v>
      </c>
      <c r="B25" s="55" t="s">
        <v>118</v>
      </c>
      <c r="C25" s="359"/>
      <c r="D25" s="359"/>
      <c r="E25" s="161"/>
    </row>
    <row r="26" spans="1:5" s="233" customFormat="1" ht="12" customHeight="1" thickBot="1">
      <c r="A26" s="80" t="s">
        <v>11</v>
      </c>
      <c r="B26" s="55" t="s">
        <v>425</v>
      </c>
      <c r="C26" s="124">
        <f>+C27+C28+C29</f>
        <v>0</v>
      </c>
      <c r="D26" s="124">
        <f>+D27+D28+D29</f>
        <v>0</v>
      </c>
      <c r="E26" s="162">
        <f>+E27+E28+E29</f>
        <v>0</v>
      </c>
    </row>
    <row r="27" spans="1:5" s="233" customFormat="1" ht="12" customHeight="1">
      <c r="A27" s="227" t="s">
        <v>186</v>
      </c>
      <c r="B27" s="228" t="s">
        <v>182</v>
      </c>
      <c r="C27" s="295"/>
      <c r="D27" s="295"/>
      <c r="E27" s="293"/>
    </row>
    <row r="28" spans="1:5" s="233" customFormat="1" ht="12" customHeight="1">
      <c r="A28" s="227" t="s">
        <v>187</v>
      </c>
      <c r="B28" s="228" t="s">
        <v>323</v>
      </c>
      <c r="C28" s="121"/>
      <c r="D28" s="121"/>
      <c r="E28" s="287"/>
    </row>
    <row r="29" spans="1:5" s="233" customFormat="1" ht="12" customHeight="1">
      <c r="A29" s="227" t="s">
        <v>188</v>
      </c>
      <c r="B29" s="229" t="s">
        <v>326</v>
      </c>
      <c r="C29" s="121"/>
      <c r="D29" s="121"/>
      <c r="E29" s="287"/>
    </row>
    <row r="30" spans="1:5" s="233" customFormat="1" ht="12" customHeight="1" thickBot="1">
      <c r="A30" s="226" t="s">
        <v>189</v>
      </c>
      <c r="B30" s="60" t="s">
        <v>426</v>
      </c>
      <c r="C30" s="47"/>
      <c r="D30" s="47"/>
      <c r="E30" s="358"/>
    </row>
    <row r="31" spans="1:5" s="233" customFormat="1" ht="12" customHeight="1" thickBot="1">
      <c r="A31" s="80" t="s">
        <v>12</v>
      </c>
      <c r="B31" s="55" t="s">
        <v>327</v>
      </c>
      <c r="C31" s="124">
        <f>+C32+C33+C34</f>
        <v>0</v>
      </c>
      <c r="D31" s="124">
        <f>+D32+D33+D34</f>
        <v>0</v>
      </c>
      <c r="E31" s="162">
        <f>+E32+E33+E34</f>
        <v>0</v>
      </c>
    </row>
    <row r="32" spans="1:5" s="233" customFormat="1" ht="12" customHeight="1">
      <c r="A32" s="227" t="s">
        <v>61</v>
      </c>
      <c r="B32" s="228" t="s">
        <v>209</v>
      </c>
      <c r="C32" s="295"/>
      <c r="D32" s="295"/>
      <c r="E32" s="293"/>
    </row>
    <row r="33" spans="1:5" s="233" customFormat="1" ht="12" customHeight="1">
      <c r="A33" s="227" t="s">
        <v>62</v>
      </c>
      <c r="B33" s="229" t="s">
        <v>210</v>
      </c>
      <c r="C33" s="125"/>
      <c r="D33" s="125"/>
      <c r="E33" s="289"/>
    </row>
    <row r="34" spans="1:5" s="233" customFormat="1" ht="12" customHeight="1" thickBot="1">
      <c r="A34" s="226" t="s">
        <v>63</v>
      </c>
      <c r="B34" s="60" t="s">
        <v>211</v>
      </c>
      <c r="C34" s="47"/>
      <c r="D34" s="47"/>
      <c r="E34" s="358"/>
    </row>
    <row r="35" spans="1:5" s="167" customFormat="1" ht="12" customHeight="1" thickBot="1">
      <c r="A35" s="80" t="s">
        <v>13</v>
      </c>
      <c r="B35" s="55" t="s">
        <v>297</v>
      </c>
      <c r="C35" s="359"/>
      <c r="D35" s="359"/>
      <c r="E35" s="161"/>
    </row>
    <row r="36" spans="1:5" s="167" customFormat="1" ht="12" customHeight="1" thickBot="1">
      <c r="A36" s="80" t="s">
        <v>14</v>
      </c>
      <c r="B36" s="55" t="s">
        <v>328</v>
      </c>
      <c r="C36" s="359"/>
      <c r="D36" s="359"/>
      <c r="E36" s="161"/>
    </row>
    <row r="37" spans="1:5" s="167" customFormat="1" ht="12" customHeight="1" thickBot="1">
      <c r="A37" s="76" t="s">
        <v>15</v>
      </c>
      <c r="B37" s="55" t="s">
        <v>329</v>
      </c>
      <c r="C37" s="124">
        <f>+C8+C20+C25+C26+C31+C35+C36</f>
        <v>0</v>
      </c>
      <c r="D37" s="124">
        <f>+D8+D20+D25+D26+D31+D35+D36</f>
        <v>254</v>
      </c>
      <c r="E37" s="162">
        <f>+E8+E20+E25+E26+E31+E35+E36</f>
        <v>254</v>
      </c>
    </row>
    <row r="38" spans="1:5" s="167" customFormat="1" ht="12" customHeight="1" thickBot="1">
      <c r="A38" s="89" t="s">
        <v>16</v>
      </c>
      <c r="B38" s="55" t="s">
        <v>330</v>
      </c>
      <c r="C38" s="124">
        <f>+C39+C40+C41</f>
        <v>38081</v>
      </c>
      <c r="D38" s="124">
        <f>+D39+D40+D41</f>
        <v>40255</v>
      </c>
      <c r="E38" s="162">
        <f>+E39+E40+E41</f>
        <v>40255</v>
      </c>
    </row>
    <row r="39" spans="1:5" s="167" customFormat="1" ht="12" customHeight="1">
      <c r="A39" s="227" t="s">
        <v>331</v>
      </c>
      <c r="B39" s="228" t="s">
        <v>159</v>
      </c>
      <c r="C39" s="295"/>
      <c r="D39" s="295"/>
      <c r="E39" s="293"/>
    </row>
    <row r="40" spans="1:5" s="167" customFormat="1" ht="12" customHeight="1">
      <c r="A40" s="227" t="s">
        <v>332</v>
      </c>
      <c r="B40" s="229" t="s">
        <v>2</v>
      </c>
      <c r="C40" s="125"/>
      <c r="D40" s="125"/>
      <c r="E40" s="289"/>
    </row>
    <row r="41" spans="1:5" s="233" customFormat="1" ht="12" customHeight="1" thickBot="1">
      <c r="A41" s="226" t="s">
        <v>333</v>
      </c>
      <c r="B41" s="60" t="s">
        <v>334</v>
      </c>
      <c r="C41" s="47">
        <v>38081</v>
      </c>
      <c r="D41" s="47">
        <v>40255</v>
      </c>
      <c r="E41" s="358">
        <v>40255</v>
      </c>
    </row>
    <row r="42" spans="1:5" s="233" customFormat="1" ht="15" customHeight="1" thickBot="1">
      <c r="A42" s="89" t="s">
        <v>17</v>
      </c>
      <c r="B42" s="90" t="s">
        <v>335</v>
      </c>
      <c r="C42" s="360">
        <f>+C37+C38</f>
        <v>38081</v>
      </c>
      <c r="D42" s="360">
        <f>+D37+D38</f>
        <v>40509</v>
      </c>
      <c r="E42" s="165">
        <f>+E37+E38</f>
        <v>40509</v>
      </c>
    </row>
    <row r="43" spans="1:5" s="233" customFormat="1" ht="15" customHeight="1">
      <c r="A43" s="91"/>
      <c r="B43" s="92"/>
      <c r="C43" s="163"/>
    </row>
    <row r="44" spans="1:5" ht="13.5" thickBot="1">
      <c r="A44" s="93"/>
      <c r="B44" s="94"/>
      <c r="C44" s="164"/>
    </row>
    <row r="45" spans="1:5" s="232" customFormat="1" ht="16.5" customHeight="1" thickBot="1">
      <c r="A45" s="751" t="s">
        <v>44</v>
      </c>
      <c r="B45" s="752"/>
      <c r="C45" s="752"/>
      <c r="D45" s="752"/>
      <c r="E45" s="753"/>
    </row>
    <row r="46" spans="1:5" s="234" customFormat="1" ht="12" customHeight="1" thickBot="1">
      <c r="A46" s="80" t="s">
        <v>8</v>
      </c>
      <c r="B46" s="55" t="s">
        <v>336</v>
      </c>
      <c r="C46" s="124">
        <f>SUM(C47:C51)</f>
        <v>38081</v>
      </c>
      <c r="D46" s="124">
        <f>SUM(D47:D51)</f>
        <v>40509</v>
      </c>
      <c r="E46" s="162">
        <f>SUM(E47:E51)</f>
        <v>39022</v>
      </c>
    </row>
    <row r="47" spans="1:5" ht="12" customHeight="1">
      <c r="A47" s="226" t="s">
        <v>68</v>
      </c>
      <c r="B47" s="7" t="s">
        <v>37</v>
      </c>
      <c r="C47" s="295">
        <v>27944</v>
      </c>
      <c r="D47" s="295">
        <v>31332</v>
      </c>
      <c r="E47" s="293">
        <v>29845</v>
      </c>
    </row>
    <row r="48" spans="1:5" ht="12" customHeight="1">
      <c r="A48" s="226" t="s">
        <v>69</v>
      </c>
      <c r="B48" s="6" t="s">
        <v>127</v>
      </c>
      <c r="C48" s="46">
        <v>8452</v>
      </c>
      <c r="D48" s="46">
        <v>8260</v>
      </c>
      <c r="E48" s="290">
        <v>8260</v>
      </c>
    </row>
    <row r="49" spans="1:5" ht="12" customHeight="1">
      <c r="A49" s="226" t="s">
        <v>70</v>
      </c>
      <c r="B49" s="6" t="s">
        <v>96</v>
      </c>
      <c r="C49" s="46">
        <v>1685</v>
      </c>
      <c r="D49" s="46">
        <v>917</v>
      </c>
      <c r="E49" s="290">
        <v>917</v>
      </c>
    </row>
    <row r="50" spans="1:5" ht="12" customHeight="1">
      <c r="A50" s="226" t="s">
        <v>71</v>
      </c>
      <c r="B50" s="6" t="s">
        <v>128</v>
      </c>
      <c r="C50" s="46"/>
      <c r="D50" s="46"/>
      <c r="E50" s="290"/>
    </row>
    <row r="51" spans="1:5" ht="12" customHeight="1" thickBot="1">
      <c r="A51" s="226" t="s">
        <v>103</v>
      </c>
      <c r="B51" s="6" t="s">
        <v>129</v>
      </c>
      <c r="C51" s="46"/>
      <c r="D51" s="46"/>
      <c r="E51" s="290"/>
    </row>
    <row r="52" spans="1:5" ht="12" customHeight="1" thickBot="1">
      <c r="A52" s="80" t="s">
        <v>9</v>
      </c>
      <c r="B52" s="55" t="s">
        <v>337</v>
      </c>
      <c r="C52" s="124">
        <f>SUM(C53:C55)</f>
        <v>0</v>
      </c>
      <c r="D52" s="124">
        <f>SUM(D53:D55)</f>
        <v>0</v>
      </c>
      <c r="E52" s="162">
        <f>SUM(E53:E55)</f>
        <v>0</v>
      </c>
    </row>
    <row r="53" spans="1:5" s="234" customFormat="1" ht="12" customHeight="1">
      <c r="A53" s="226" t="s">
        <v>74</v>
      </c>
      <c r="B53" s="7" t="s">
        <v>149</v>
      </c>
      <c r="C53" s="295"/>
      <c r="D53" s="295"/>
      <c r="E53" s="293"/>
    </row>
    <row r="54" spans="1:5" ht="12" customHeight="1">
      <c r="A54" s="226" t="s">
        <v>75</v>
      </c>
      <c r="B54" s="6" t="s">
        <v>131</v>
      </c>
      <c r="C54" s="46"/>
      <c r="D54" s="46"/>
      <c r="E54" s="290"/>
    </row>
    <row r="55" spans="1:5" ht="12" customHeight="1">
      <c r="A55" s="226" t="s">
        <v>76</v>
      </c>
      <c r="B55" s="6" t="s">
        <v>45</v>
      </c>
      <c r="C55" s="46"/>
      <c r="D55" s="46"/>
      <c r="E55" s="290"/>
    </row>
    <row r="56" spans="1:5" ht="12" customHeight="1" thickBot="1">
      <c r="A56" s="226" t="s">
        <v>77</v>
      </c>
      <c r="B56" s="6" t="s">
        <v>427</v>
      </c>
      <c r="C56" s="46"/>
      <c r="D56" s="46"/>
      <c r="E56" s="290"/>
    </row>
    <row r="57" spans="1:5" ht="12" customHeight="1" thickBot="1">
      <c r="A57" s="80" t="s">
        <v>10</v>
      </c>
      <c r="B57" s="55" t="s">
        <v>4</v>
      </c>
      <c r="C57" s="359"/>
      <c r="D57" s="359"/>
      <c r="E57" s="161"/>
    </row>
    <row r="58" spans="1:5" ht="15" customHeight="1" thickBot="1">
      <c r="A58" s="80" t="s">
        <v>11</v>
      </c>
      <c r="B58" s="95" t="s">
        <v>431</v>
      </c>
      <c r="C58" s="360">
        <f>+C46+C52+C57</f>
        <v>38081</v>
      </c>
      <c r="D58" s="360">
        <f>+D46+D52+D57</f>
        <v>40509</v>
      </c>
      <c r="E58" s="165">
        <f>+E46+E52+E57</f>
        <v>39022</v>
      </c>
    </row>
    <row r="59" spans="1:5" ht="13.5" thickBot="1">
      <c r="C59" s="166"/>
      <c r="D59" s="166"/>
      <c r="E59" s="166"/>
    </row>
    <row r="60" spans="1:5" ht="15" customHeight="1" thickBot="1">
      <c r="A60" s="365" t="s">
        <v>468</v>
      </c>
      <c r="B60" s="366"/>
      <c r="C60" s="353" t="s">
        <v>473</v>
      </c>
      <c r="D60" s="353" t="s">
        <v>473</v>
      </c>
      <c r="E60" s="352" t="s">
        <v>473</v>
      </c>
    </row>
    <row r="61" spans="1:5" ht="14.25" customHeight="1" thickBot="1">
      <c r="A61" s="367" t="s">
        <v>469</v>
      </c>
      <c r="B61" s="368"/>
      <c r="C61" s="353"/>
      <c r="D61" s="353"/>
      <c r="E61" s="352"/>
    </row>
  </sheetData>
  <sheetProtection formatCells="0"/>
  <mergeCells count="4">
    <mergeCell ref="B2:D2"/>
    <mergeCell ref="B3:D3"/>
    <mergeCell ref="A7:E7"/>
    <mergeCell ref="A45:E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45" zoomScaleNormal="145" workbookViewId="0">
      <selection activeCell="E1" sqref="E1"/>
    </sheetView>
  </sheetViews>
  <sheetFormatPr defaultRowHeight="12.75"/>
  <cols>
    <col min="1" max="1" width="13.83203125" style="96" customWidth="1"/>
    <col min="2" max="2" width="54.5" style="97" customWidth="1"/>
    <col min="3" max="5" width="15.83203125" style="97" customWidth="1"/>
    <col min="6" max="16384" width="9.33203125" style="97"/>
  </cols>
  <sheetData>
    <row r="1" spans="1:5" s="83" customFormat="1" ht="16.5" thickBot="1">
      <c r="A1" s="82"/>
      <c r="B1" s="84"/>
      <c r="C1" s="1"/>
      <c r="D1" s="1"/>
      <c r="E1" s="342" t="s">
        <v>816</v>
      </c>
    </row>
    <row r="2" spans="1:5" s="230" customFormat="1" ht="25.5" customHeight="1" thickBot="1">
      <c r="A2" s="73" t="s">
        <v>457</v>
      </c>
      <c r="B2" s="755" t="s">
        <v>474</v>
      </c>
      <c r="C2" s="756"/>
      <c r="D2" s="757"/>
      <c r="E2" s="356" t="s">
        <v>47</v>
      </c>
    </row>
    <row r="3" spans="1:5" s="230" customFormat="1" ht="24.75" thickBot="1">
      <c r="A3" s="73" t="s">
        <v>140</v>
      </c>
      <c r="B3" s="755" t="s">
        <v>319</v>
      </c>
      <c r="C3" s="756"/>
      <c r="D3" s="757"/>
      <c r="E3" s="356" t="s">
        <v>41</v>
      </c>
    </row>
    <row r="4" spans="1:5" s="231" customFormat="1" ht="15.95" customHeight="1" thickBot="1">
      <c r="A4" s="85"/>
      <c r="B4" s="85"/>
      <c r="C4" s="86"/>
      <c r="D4" s="49"/>
      <c r="E4" s="86" t="s">
        <v>42</v>
      </c>
    </row>
    <row r="5" spans="1:5" ht="24.75" thickBot="1">
      <c r="A5" s="188" t="s">
        <v>141</v>
      </c>
      <c r="B5" s="87" t="s">
        <v>467</v>
      </c>
      <c r="C5" s="87" t="s">
        <v>455</v>
      </c>
      <c r="D5" s="74" t="s">
        <v>456</v>
      </c>
      <c r="E5" s="346" t="s">
        <v>710</v>
      </c>
    </row>
    <row r="6" spans="1:5" s="232" customFormat="1" ht="12.95" customHeight="1" thickBot="1">
      <c r="A6" s="76" t="s">
        <v>402</v>
      </c>
      <c r="B6" s="77" t="s">
        <v>403</v>
      </c>
      <c r="C6" s="77" t="s">
        <v>404</v>
      </c>
      <c r="D6" s="347" t="s">
        <v>406</v>
      </c>
      <c r="E6" s="78" t="s">
        <v>405</v>
      </c>
    </row>
    <row r="7" spans="1:5" s="232" customFormat="1" ht="15.95" customHeight="1" thickBot="1">
      <c r="A7" s="751" t="s">
        <v>43</v>
      </c>
      <c r="B7" s="752"/>
      <c r="C7" s="752"/>
      <c r="D7" s="752"/>
      <c r="E7" s="753"/>
    </row>
    <row r="8" spans="1:5" s="167" customFormat="1" ht="12" customHeight="1" thickBot="1">
      <c r="A8" s="76" t="s">
        <v>8</v>
      </c>
      <c r="B8" s="88" t="s">
        <v>423</v>
      </c>
      <c r="C8" s="124">
        <f>SUM(C9:C19)</f>
        <v>0</v>
      </c>
      <c r="D8" s="124">
        <f>SUM(D9:D19)</f>
        <v>0</v>
      </c>
      <c r="E8" s="126">
        <f>SUM(E9:E19)</f>
        <v>0</v>
      </c>
    </row>
    <row r="9" spans="1:5" s="167" customFormat="1" ht="12" customHeight="1">
      <c r="A9" s="225" t="s">
        <v>68</v>
      </c>
      <c r="B9" s="8" t="s">
        <v>195</v>
      </c>
      <c r="C9" s="297"/>
      <c r="D9" s="297"/>
      <c r="E9" s="357"/>
    </row>
    <row r="10" spans="1:5" s="167" customFormat="1" ht="12" customHeight="1">
      <c r="A10" s="226" t="s">
        <v>69</v>
      </c>
      <c r="B10" s="6" t="s">
        <v>196</v>
      </c>
      <c r="C10" s="121"/>
      <c r="D10" s="278"/>
      <c r="E10" s="287"/>
    </row>
    <row r="11" spans="1:5" s="167" customFormat="1" ht="12" customHeight="1">
      <c r="A11" s="226" t="s">
        <v>70</v>
      </c>
      <c r="B11" s="6" t="s">
        <v>197</v>
      </c>
      <c r="C11" s="121"/>
      <c r="D11" s="278"/>
      <c r="E11" s="287"/>
    </row>
    <row r="12" spans="1:5" s="167" customFormat="1" ht="12" customHeight="1">
      <c r="A12" s="226" t="s">
        <v>71</v>
      </c>
      <c r="B12" s="6" t="s">
        <v>198</v>
      </c>
      <c r="C12" s="121"/>
      <c r="D12" s="278"/>
      <c r="E12" s="287"/>
    </row>
    <row r="13" spans="1:5" s="167" customFormat="1" ht="12" customHeight="1">
      <c r="A13" s="226" t="s">
        <v>103</v>
      </c>
      <c r="B13" s="6" t="s">
        <v>199</v>
      </c>
      <c r="C13" s="121"/>
      <c r="D13" s="278"/>
      <c r="E13" s="287"/>
    </row>
    <row r="14" spans="1:5" s="167" customFormat="1" ht="12" customHeight="1">
      <c r="A14" s="226" t="s">
        <v>72</v>
      </c>
      <c r="B14" s="6" t="s">
        <v>320</v>
      </c>
      <c r="C14" s="121"/>
      <c r="D14" s="278"/>
      <c r="E14" s="287"/>
    </row>
    <row r="15" spans="1:5" s="167" customFormat="1" ht="12" customHeight="1">
      <c r="A15" s="226" t="s">
        <v>73</v>
      </c>
      <c r="B15" s="5" t="s">
        <v>321</v>
      </c>
      <c r="C15" s="121"/>
      <c r="D15" s="278"/>
      <c r="E15" s="287"/>
    </row>
    <row r="16" spans="1:5" s="167" customFormat="1" ht="12" customHeight="1">
      <c r="A16" s="226" t="s">
        <v>81</v>
      </c>
      <c r="B16" s="6" t="s">
        <v>202</v>
      </c>
      <c r="C16" s="294"/>
      <c r="D16" s="362"/>
      <c r="E16" s="292"/>
    </row>
    <row r="17" spans="1:5" s="233" customFormat="1" ht="12" customHeight="1">
      <c r="A17" s="226" t="s">
        <v>82</v>
      </c>
      <c r="B17" s="6" t="s">
        <v>203</v>
      </c>
      <c r="C17" s="121"/>
      <c r="D17" s="278"/>
      <c r="E17" s="287"/>
    </row>
    <row r="18" spans="1:5" s="233" customFormat="1" ht="12" customHeight="1">
      <c r="A18" s="226" t="s">
        <v>83</v>
      </c>
      <c r="B18" s="6" t="s">
        <v>351</v>
      </c>
      <c r="C18" s="123"/>
      <c r="D18" s="279"/>
      <c r="E18" s="288"/>
    </row>
    <row r="19" spans="1:5" s="233" customFormat="1" ht="12" customHeight="1" thickBot="1">
      <c r="A19" s="226" t="s">
        <v>84</v>
      </c>
      <c r="B19" s="5" t="s">
        <v>204</v>
      </c>
      <c r="C19" s="123"/>
      <c r="D19" s="279"/>
      <c r="E19" s="288"/>
    </row>
    <row r="20" spans="1:5" s="167" customFormat="1" ht="12" customHeight="1" thickBot="1">
      <c r="A20" s="76" t="s">
        <v>9</v>
      </c>
      <c r="B20" s="88" t="s">
        <v>322</v>
      </c>
      <c r="C20" s="124">
        <f>SUM(C21:C23)</f>
        <v>0</v>
      </c>
      <c r="D20" s="280">
        <f>SUM(D21:D23)</f>
        <v>0</v>
      </c>
      <c r="E20" s="162">
        <f>SUM(E21:E23)</f>
        <v>0</v>
      </c>
    </row>
    <row r="21" spans="1:5" s="233" customFormat="1" ht="12" customHeight="1">
      <c r="A21" s="226" t="s">
        <v>74</v>
      </c>
      <c r="B21" s="7" t="s">
        <v>177</v>
      </c>
      <c r="C21" s="121"/>
      <c r="D21" s="278"/>
      <c r="E21" s="287"/>
    </row>
    <row r="22" spans="1:5" s="233" customFormat="1" ht="12" customHeight="1">
      <c r="A22" s="226" t="s">
        <v>75</v>
      </c>
      <c r="B22" s="6" t="s">
        <v>323</v>
      </c>
      <c r="C22" s="121"/>
      <c r="D22" s="278"/>
      <c r="E22" s="287"/>
    </row>
    <row r="23" spans="1:5" s="233" customFormat="1" ht="12" customHeight="1">
      <c r="A23" s="226" t="s">
        <v>76</v>
      </c>
      <c r="B23" s="6" t="s">
        <v>324</v>
      </c>
      <c r="C23" s="121"/>
      <c r="D23" s="278"/>
      <c r="E23" s="287"/>
    </row>
    <row r="24" spans="1:5" s="233" customFormat="1" ht="12" customHeight="1" thickBot="1">
      <c r="A24" s="226" t="s">
        <v>77</v>
      </c>
      <c r="B24" s="6" t="s">
        <v>428</v>
      </c>
      <c r="C24" s="121"/>
      <c r="D24" s="278"/>
      <c r="E24" s="287"/>
    </row>
    <row r="25" spans="1:5" s="233" customFormat="1" ht="12" customHeight="1" thickBot="1">
      <c r="A25" s="80" t="s">
        <v>10</v>
      </c>
      <c r="B25" s="55" t="s">
        <v>118</v>
      </c>
      <c r="C25" s="359"/>
      <c r="D25" s="361"/>
      <c r="E25" s="161"/>
    </row>
    <row r="26" spans="1:5" s="233" customFormat="1" ht="12" customHeight="1" thickBot="1">
      <c r="A26" s="80" t="s">
        <v>11</v>
      </c>
      <c r="B26" s="55" t="s">
        <v>325</v>
      </c>
      <c r="C26" s="124">
        <f>+C27+C28</f>
        <v>0</v>
      </c>
      <c r="D26" s="280">
        <f>+D27+D28</f>
        <v>0</v>
      </c>
      <c r="E26" s="162">
        <f>+E27+E28</f>
        <v>0</v>
      </c>
    </row>
    <row r="27" spans="1:5" s="233" customFormat="1" ht="12" customHeight="1">
      <c r="A27" s="227" t="s">
        <v>186</v>
      </c>
      <c r="B27" s="228" t="s">
        <v>323</v>
      </c>
      <c r="C27" s="295"/>
      <c r="D27" s="57"/>
      <c r="E27" s="293"/>
    </row>
    <row r="28" spans="1:5" s="233" customFormat="1" ht="12" customHeight="1">
      <c r="A28" s="227" t="s">
        <v>187</v>
      </c>
      <c r="B28" s="229" t="s">
        <v>326</v>
      </c>
      <c r="C28" s="125"/>
      <c r="D28" s="281"/>
      <c r="E28" s="289"/>
    </row>
    <row r="29" spans="1:5" s="233" customFormat="1" ht="12" customHeight="1" thickBot="1">
      <c r="A29" s="226" t="s">
        <v>188</v>
      </c>
      <c r="B29" s="60" t="s">
        <v>429</v>
      </c>
      <c r="C29" s="47"/>
      <c r="D29" s="363"/>
      <c r="E29" s="358"/>
    </row>
    <row r="30" spans="1:5" s="233" customFormat="1" ht="12" customHeight="1" thickBot="1">
      <c r="A30" s="80" t="s">
        <v>12</v>
      </c>
      <c r="B30" s="55" t="s">
        <v>327</v>
      </c>
      <c r="C30" s="124">
        <f>+C31+C32+C33</f>
        <v>0</v>
      </c>
      <c r="D30" s="280">
        <f>+D31+D32+D33</f>
        <v>0</v>
      </c>
      <c r="E30" s="162">
        <f>+E31+E32+E33</f>
        <v>0</v>
      </c>
    </row>
    <row r="31" spans="1:5" s="233" customFormat="1" ht="12" customHeight="1">
      <c r="A31" s="227" t="s">
        <v>61</v>
      </c>
      <c r="B31" s="228" t="s">
        <v>209</v>
      </c>
      <c r="C31" s="295"/>
      <c r="D31" s="57"/>
      <c r="E31" s="293"/>
    </row>
    <row r="32" spans="1:5" s="233" customFormat="1" ht="12" customHeight="1">
      <c r="A32" s="227" t="s">
        <v>62</v>
      </c>
      <c r="B32" s="229" t="s">
        <v>210</v>
      </c>
      <c r="C32" s="125"/>
      <c r="D32" s="281"/>
      <c r="E32" s="289"/>
    </row>
    <row r="33" spans="1:5" s="233" customFormat="1" ht="12" customHeight="1" thickBot="1">
      <c r="A33" s="226" t="s">
        <v>63</v>
      </c>
      <c r="B33" s="60" t="s">
        <v>211</v>
      </c>
      <c r="C33" s="47"/>
      <c r="D33" s="363"/>
      <c r="E33" s="358"/>
    </row>
    <row r="34" spans="1:5" s="167" customFormat="1" ht="12" customHeight="1" thickBot="1">
      <c r="A34" s="80" t="s">
        <v>13</v>
      </c>
      <c r="B34" s="55" t="s">
        <v>297</v>
      </c>
      <c r="C34" s="359"/>
      <c r="D34" s="361"/>
      <c r="E34" s="161"/>
    </row>
    <row r="35" spans="1:5" s="167" customFormat="1" ht="12" customHeight="1" thickBot="1">
      <c r="A35" s="80" t="s">
        <v>14</v>
      </c>
      <c r="B35" s="55" t="s">
        <v>328</v>
      </c>
      <c r="C35" s="359"/>
      <c r="D35" s="361"/>
      <c r="E35" s="161"/>
    </row>
    <row r="36" spans="1:5" s="167" customFormat="1" ht="12" customHeight="1" thickBot="1">
      <c r="A36" s="76" t="s">
        <v>15</v>
      </c>
      <c r="B36" s="55" t="s">
        <v>430</v>
      </c>
      <c r="C36" s="124">
        <f>+C8+C20+C25+C26+C30+C34+C35</f>
        <v>0</v>
      </c>
      <c r="D36" s="280">
        <f>+D8+D20+D25+D26+D30+D34+D35</f>
        <v>0</v>
      </c>
      <c r="E36" s="162">
        <f>+E8+E20+E25+E26+E30+E34+E35</f>
        <v>0</v>
      </c>
    </row>
    <row r="37" spans="1:5" s="167" customFormat="1" ht="12" customHeight="1" thickBot="1">
      <c r="A37" s="89" t="s">
        <v>16</v>
      </c>
      <c r="B37" s="55" t="s">
        <v>330</v>
      </c>
      <c r="C37" s="124">
        <f>+C38+C39+C40</f>
        <v>46963</v>
      </c>
      <c r="D37" s="280">
        <f>+D38+D39+D40</f>
        <v>45543</v>
      </c>
      <c r="E37" s="162">
        <f>+E38+E39+E40</f>
        <v>45543</v>
      </c>
    </row>
    <row r="38" spans="1:5" s="167" customFormat="1" ht="12" customHeight="1">
      <c r="A38" s="227" t="s">
        <v>331</v>
      </c>
      <c r="B38" s="228" t="s">
        <v>159</v>
      </c>
      <c r="C38" s="295"/>
      <c r="D38" s="57"/>
      <c r="E38" s="293"/>
    </row>
    <row r="39" spans="1:5" s="167" customFormat="1" ht="12" customHeight="1">
      <c r="A39" s="227" t="s">
        <v>332</v>
      </c>
      <c r="B39" s="229" t="s">
        <v>2</v>
      </c>
      <c r="C39" s="125"/>
      <c r="D39" s="281"/>
      <c r="E39" s="289"/>
    </row>
    <row r="40" spans="1:5" s="233" customFormat="1" ht="12" customHeight="1" thickBot="1">
      <c r="A40" s="226" t="s">
        <v>333</v>
      </c>
      <c r="B40" s="60" t="s">
        <v>334</v>
      </c>
      <c r="C40" s="47">
        <v>46963</v>
      </c>
      <c r="D40" s="363">
        <v>45543</v>
      </c>
      <c r="E40" s="358">
        <v>45543</v>
      </c>
    </row>
    <row r="41" spans="1:5" s="233" customFormat="1" ht="15" customHeight="1" thickBot="1">
      <c r="A41" s="89" t="s">
        <v>17</v>
      </c>
      <c r="B41" s="90" t="s">
        <v>335</v>
      </c>
      <c r="C41" s="360">
        <f>+C36+C37</f>
        <v>46963</v>
      </c>
      <c r="D41" s="355">
        <f>+D36+D37</f>
        <v>45543</v>
      </c>
      <c r="E41" s="165">
        <f>+E36+E37</f>
        <v>45543</v>
      </c>
    </row>
    <row r="42" spans="1:5" s="233" customFormat="1" ht="15" customHeight="1">
      <c r="A42" s="91"/>
      <c r="B42" s="92"/>
      <c r="C42" s="163"/>
    </row>
    <row r="43" spans="1:5" ht="13.5" thickBot="1">
      <c r="A43" s="93"/>
      <c r="B43" s="94"/>
      <c r="C43" s="164"/>
    </row>
    <row r="44" spans="1:5" s="232" customFormat="1" ht="16.5" customHeight="1" thickBot="1">
      <c r="A44" s="751" t="s">
        <v>44</v>
      </c>
      <c r="B44" s="752"/>
      <c r="C44" s="752"/>
      <c r="D44" s="752"/>
      <c r="E44" s="753"/>
    </row>
    <row r="45" spans="1:5" s="234" customFormat="1" ht="12" customHeight="1" thickBot="1">
      <c r="A45" s="80" t="s">
        <v>8</v>
      </c>
      <c r="B45" s="55" t="s">
        <v>336</v>
      </c>
      <c r="C45" s="124">
        <f>SUM(C46:C50)</f>
        <v>46963</v>
      </c>
      <c r="D45" s="280">
        <f>SUM(D46:D50)</f>
        <v>45543</v>
      </c>
      <c r="E45" s="162">
        <f>SUM(E46:E50)</f>
        <v>43672</v>
      </c>
    </row>
    <row r="46" spans="1:5" ht="12" customHeight="1">
      <c r="A46" s="226" t="s">
        <v>68</v>
      </c>
      <c r="B46" s="7" t="s">
        <v>37</v>
      </c>
      <c r="C46" s="295">
        <v>33768</v>
      </c>
      <c r="D46" s="57">
        <v>32650</v>
      </c>
      <c r="E46" s="293">
        <v>31555</v>
      </c>
    </row>
    <row r="47" spans="1:5" ht="12" customHeight="1">
      <c r="A47" s="226" t="s">
        <v>69</v>
      </c>
      <c r="B47" s="6" t="s">
        <v>127</v>
      </c>
      <c r="C47" s="46">
        <v>9020</v>
      </c>
      <c r="D47" s="58">
        <v>8718</v>
      </c>
      <c r="E47" s="290">
        <v>8691</v>
      </c>
    </row>
    <row r="48" spans="1:5" ht="12" customHeight="1">
      <c r="A48" s="226" t="s">
        <v>70</v>
      </c>
      <c r="B48" s="6" t="s">
        <v>96</v>
      </c>
      <c r="C48" s="46">
        <v>4175</v>
      </c>
      <c r="D48" s="58">
        <v>4175</v>
      </c>
      <c r="E48" s="290">
        <v>3426</v>
      </c>
    </row>
    <row r="49" spans="1:5" ht="12" customHeight="1">
      <c r="A49" s="226" t="s">
        <v>71</v>
      </c>
      <c r="B49" s="6" t="s">
        <v>128</v>
      </c>
      <c r="C49" s="46"/>
      <c r="D49" s="58"/>
      <c r="E49" s="290"/>
    </row>
    <row r="50" spans="1:5" ht="12" customHeight="1" thickBot="1">
      <c r="A50" s="226" t="s">
        <v>103</v>
      </c>
      <c r="B50" s="6" t="s">
        <v>129</v>
      </c>
      <c r="C50" s="46"/>
      <c r="D50" s="58"/>
      <c r="E50" s="290"/>
    </row>
    <row r="51" spans="1:5" ht="12" customHeight="1" thickBot="1">
      <c r="A51" s="80" t="s">
        <v>9</v>
      </c>
      <c r="B51" s="55" t="s">
        <v>337</v>
      </c>
      <c r="C51" s="124">
        <f>SUM(C52:C54)</f>
        <v>0</v>
      </c>
      <c r="D51" s="280">
        <f>SUM(D52:D54)</f>
        <v>0</v>
      </c>
      <c r="E51" s="162">
        <f>SUM(E52:E54)</f>
        <v>0</v>
      </c>
    </row>
    <row r="52" spans="1:5" s="234" customFormat="1" ht="12" customHeight="1">
      <c r="A52" s="226" t="s">
        <v>74</v>
      </c>
      <c r="B52" s="7" t="s">
        <v>149</v>
      </c>
      <c r="C52" s="295"/>
      <c r="D52" s="57"/>
      <c r="E52" s="293"/>
    </row>
    <row r="53" spans="1:5" ht="12" customHeight="1">
      <c r="A53" s="226" t="s">
        <v>75</v>
      </c>
      <c r="B53" s="6" t="s">
        <v>131</v>
      </c>
      <c r="C53" s="46"/>
      <c r="D53" s="58"/>
      <c r="E53" s="290"/>
    </row>
    <row r="54" spans="1:5" ht="12" customHeight="1">
      <c r="A54" s="226" t="s">
        <v>76</v>
      </c>
      <c r="B54" s="6" t="s">
        <v>45</v>
      </c>
      <c r="C54" s="46"/>
      <c r="D54" s="58"/>
      <c r="E54" s="290"/>
    </row>
    <row r="55" spans="1:5" ht="12" customHeight="1" thickBot="1">
      <c r="A55" s="226" t="s">
        <v>77</v>
      </c>
      <c r="B55" s="6" t="s">
        <v>427</v>
      </c>
      <c r="C55" s="46"/>
      <c r="D55" s="58"/>
      <c r="E55" s="290"/>
    </row>
    <row r="56" spans="1:5" ht="15" customHeight="1" thickBot="1">
      <c r="A56" s="80" t="s">
        <v>10</v>
      </c>
      <c r="B56" s="55" t="s">
        <v>4</v>
      </c>
      <c r="C56" s="359"/>
      <c r="D56" s="361"/>
      <c r="E56" s="161"/>
    </row>
    <row r="57" spans="1:5" ht="13.5" thickBot="1">
      <c r="A57" s="80" t="s">
        <v>11</v>
      </c>
      <c r="B57" s="95" t="s">
        <v>431</v>
      </c>
      <c r="C57" s="360">
        <f>+C45+C51+C56</f>
        <v>46963</v>
      </c>
      <c r="D57" s="355">
        <f>+D45+D51+D56</f>
        <v>45543</v>
      </c>
      <c r="E57" s="165">
        <f>+E45+E51+E56</f>
        <v>43672</v>
      </c>
    </row>
    <row r="58" spans="1:5" ht="15" customHeight="1" thickBot="1">
      <c r="C58" s="166"/>
    </row>
    <row r="59" spans="1:5" ht="14.25" customHeight="1" thickBot="1">
      <c r="A59" s="365" t="s">
        <v>468</v>
      </c>
      <c r="B59" s="366"/>
      <c r="C59" s="353" t="s">
        <v>475</v>
      </c>
      <c r="D59" s="353" t="s">
        <v>475</v>
      </c>
      <c r="E59" s="352" t="s">
        <v>475</v>
      </c>
    </row>
    <row r="60" spans="1:5" ht="13.5" thickBot="1">
      <c r="A60" s="367" t="s">
        <v>469</v>
      </c>
      <c r="B60" s="368"/>
      <c r="C60" s="353"/>
      <c r="D60" s="353"/>
      <c r="E60" s="352"/>
    </row>
  </sheetData>
  <sheetProtection formatCells="0"/>
  <mergeCells count="4"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45" zoomScaleNormal="145" workbookViewId="0">
      <selection activeCell="E1" sqref="E1"/>
    </sheetView>
  </sheetViews>
  <sheetFormatPr defaultRowHeight="12.75"/>
  <cols>
    <col min="1" max="1" width="13.83203125" style="96" customWidth="1"/>
    <col min="2" max="2" width="54.5" style="97" customWidth="1"/>
    <col min="3" max="5" width="15.83203125" style="97" customWidth="1"/>
    <col min="6" max="16384" width="9.33203125" style="97"/>
  </cols>
  <sheetData>
    <row r="1" spans="1:5" s="83" customFormat="1" ht="16.5" thickBot="1">
      <c r="A1" s="82"/>
      <c r="B1" s="84"/>
      <c r="C1" s="1"/>
      <c r="D1" s="1"/>
      <c r="E1" s="342" t="s">
        <v>817</v>
      </c>
    </row>
    <row r="2" spans="1:5" s="230" customFormat="1" ht="25.5" customHeight="1" thickBot="1">
      <c r="A2" s="73" t="s">
        <v>457</v>
      </c>
      <c r="B2" s="755" t="s">
        <v>474</v>
      </c>
      <c r="C2" s="756"/>
      <c r="D2" s="757"/>
      <c r="E2" s="356" t="s">
        <v>47</v>
      </c>
    </row>
    <row r="3" spans="1:5" s="230" customFormat="1" ht="24.75" thickBot="1">
      <c r="A3" s="73" t="s">
        <v>140</v>
      </c>
      <c r="B3" s="755" t="s">
        <v>478</v>
      </c>
      <c r="C3" s="756"/>
      <c r="D3" s="757"/>
      <c r="E3" s="356" t="s">
        <v>41</v>
      </c>
    </row>
    <row r="4" spans="1:5" s="231" customFormat="1" ht="15.95" customHeight="1" thickBot="1">
      <c r="A4" s="85"/>
      <c r="B4" s="85"/>
      <c r="C4" s="86"/>
      <c r="D4" s="49"/>
      <c r="E4" s="86" t="s">
        <v>42</v>
      </c>
    </row>
    <row r="5" spans="1:5" ht="24.75" thickBot="1">
      <c r="A5" s="188" t="s">
        <v>141</v>
      </c>
      <c r="B5" s="87" t="s">
        <v>467</v>
      </c>
      <c r="C5" s="87" t="s">
        <v>455</v>
      </c>
      <c r="D5" s="74" t="s">
        <v>456</v>
      </c>
      <c r="E5" s="346" t="s">
        <v>710</v>
      </c>
    </row>
    <row r="6" spans="1:5" s="232" customFormat="1" ht="12.95" customHeight="1" thickBot="1">
      <c r="A6" s="76" t="s">
        <v>402</v>
      </c>
      <c r="B6" s="77" t="s">
        <v>403</v>
      </c>
      <c r="C6" s="77" t="s">
        <v>404</v>
      </c>
      <c r="D6" s="347" t="s">
        <v>406</v>
      </c>
      <c r="E6" s="78" t="s">
        <v>405</v>
      </c>
    </row>
    <row r="7" spans="1:5" s="232" customFormat="1" ht="15.95" customHeight="1" thickBot="1">
      <c r="A7" s="751" t="s">
        <v>43</v>
      </c>
      <c r="B7" s="752"/>
      <c r="C7" s="752"/>
      <c r="D7" s="752"/>
      <c r="E7" s="753"/>
    </row>
    <row r="8" spans="1:5" s="167" customFormat="1" ht="12" customHeight="1" thickBot="1">
      <c r="A8" s="76" t="s">
        <v>8</v>
      </c>
      <c r="B8" s="88" t="s">
        <v>423</v>
      </c>
      <c r="C8" s="124">
        <f>SUM(C9:C19)</f>
        <v>0</v>
      </c>
      <c r="D8" s="124">
        <f>SUM(D9:D19)</f>
        <v>0</v>
      </c>
      <c r="E8" s="126">
        <f>SUM(E9:E19)</f>
        <v>0</v>
      </c>
    </row>
    <row r="9" spans="1:5" s="167" customFormat="1" ht="12" customHeight="1">
      <c r="A9" s="225" t="s">
        <v>68</v>
      </c>
      <c r="B9" s="8" t="s">
        <v>195</v>
      </c>
      <c r="C9" s="297"/>
      <c r="D9" s="297"/>
      <c r="E9" s="357"/>
    </row>
    <row r="10" spans="1:5" s="167" customFormat="1" ht="12" customHeight="1">
      <c r="A10" s="226" t="s">
        <v>69</v>
      </c>
      <c r="B10" s="6" t="s">
        <v>196</v>
      </c>
      <c r="C10" s="121"/>
      <c r="D10" s="278"/>
      <c r="E10" s="287"/>
    </row>
    <row r="11" spans="1:5" s="167" customFormat="1" ht="12" customHeight="1">
      <c r="A11" s="226" t="s">
        <v>70</v>
      </c>
      <c r="B11" s="6" t="s">
        <v>197</v>
      </c>
      <c r="C11" s="121"/>
      <c r="D11" s="278"/>
      <c r="E11" s="287"/>
    </row>
    <row r="12" spans="1:5" s="167" customFormat="1" ht="12" customHeight="1">
      <c r="A12" s="226" t="s">
        <v>71</v>
      </c>
      <c r="B12" s="6" t="s">
        <v>198</v>
      </c>
      <c r="C12" s="121"/>
      <c r="D12" s="278"/>
      <c r="E12" s="287"/>
    </row>
    <row r="13" spans="1:5" s="167" customFormat="1" ht="12" customHeight="1">
      <c r="A13" s="226" t="s">
        <v>103</v>
      </c>
      <c r="B13" s="6" t="s">
        <v>199</v>
      </c>
      <c r="C13" s="121"/>
      <c r="D13" s="278"/>
      <c r="E13" s="287"/>
    </row>
    <row r="14" spans="1:5" s="167" customFormat="1" ht="12" customHeight="1">
      <c r="A14" s="226" t="s">
        <v>72</v>
      </c>
      <c r="B14" s="6" t="s">
        <v>320</v>
      </c>
      <c r="C14" s="121"/>
      <c r="D14" s="278"/>
      <c r="E14" s="287"/>
    </row>
    <row r="15" spans="1:5" s="167" customFormat="1" ht="12" customHeight="1">
      <c r="A15" s="226" t="s">
        <v>73</v>
      </c>
      <c r="B15" s="5" t="s">
        <v>321</v>
      </c>
      <c r="C15" s="121"/>
      <c r="D15" s="278"/>
      <c r="E15" s="287"/>
    </row>
    <row r="16" spans="1:5" s="167" customFormat="1" ht="12" customHeight="1">
      <c r="A16" s="226" t="s">
        <v>81</v>
      </c>
      <c r="B16" s="6" t="s">
        <v>202</v>
      </c>
      <c r="C16" s="294"/>
      <c r="D16" s="362"/>
      <c r="E16" s="292"/>
    </row>
    <row r="17" spans="1:5" s="233" customFormat="1" ht="12" customHeight="1">
      <c r="A17" s="226" t="s">
        <v>82</v>
      </c>
      <c r="B17" s="6" t="s">
        <v>203</v>
      </c>
      <c r="C17" s="121"/>
      <c r="D17" s="278"/>
      <c r="E17" s="287"/>
    </row>
    <row r="18" spans="1:5" s="233" customFormat="1" ht="12" customHeight="1">
      <c r="A18" s="226" t="s">
        <v>83</v>
      </c>
      <c r="B18" s="6" t="s">
        <v>351</v>
      </c>
      <c r="C18" s="123"/>
      <c r="D18" s="279"/>
      <c r="E18" s="288"/>
    </row>
    <row r="19" spans="1:5" s="233" customFormat="1" ht="12" customHeight="1" thickBot="1">
      <c r="A19" s="226" t="s">
        <v>84</v>
      </c>
      <c r="B19" s="5" t="s">
        <v>204</v>
      </c>
      <c r="C19" s="123"/>
      <c r="D19" s="279"/>
      <c r="E19" s="288"/>
    </row>
    <row r="20" spans="1:5" s="167" customFormat="1" ht="12" customHeight="1" thickBot="1">
      <c r="A20" s="76" t="s">
        <v>9</v>
      </c>
      <c r="B20" s="88" t="s">
        <v>322</v>
      </c>
      <c r="C20" s="124">
        <f>SUM(C21:C23)</f>
        <v>0</v>
      </c>
      <c r="D20" s="280">
        <f>SUM(D21:D23)</f>
        <v>0</v>
      </c>
      <c r="E20" s="162">
        <f>SUM(E21:E23)</f>
        <v>0</v>
      </c>
    </row>
    <row r="21" spans="1:5" s="233" customFormat="1" ht="12" customHeight="1">
      <c r="A21" s="226" t="s">
        <v>74</v>
      </c>
      <c r="B21" s="7" t="s">
        <v>177</v>
      </c>
      <c r="C21" s="121"/>
      <c r="D21" s="278"/>
      <c r="E21" s="287"/>
    </row>
    <row r="22" spans="1:5" s="233" customFormat="1" ht="12" customHeight="1">
      <c r="A22" s="226" t="s">
        <v>75</v>
      </c>
      <c r="B22" s="6" t="s">
        <v>323</v>
      </c>
      <c r="C22" s="121"/>
      <c r="D22" s="278"/>
      <c r="E22" s="287"/>
    </row>
    <row r="23" spans="1:5" s="233" customFormat="1" ht="12" customHeight="1">
      <c r="A23" s="226" t="s">
        <v>76</v>
      </c>
      <c r="B23" s="6" t="s">
        <v>324</v>
      </c>
      <c r="C23" s="121"/>
      <c r="D23" s="278"/>
      <c r="E23" s="287"/>
    </row>
    <row r="24" spans="1:5" s="233" customFormat="1" ht="12" customHeight="1" thickBot="1">
      <c r="A24" s="226" t="s">
        <v>77</v>
      </c>
      <c r="B24" s="6" t="s">
        <v>428</v>
      </c>
      <c r="C24" s="121"/>
      <c r="D24" s="278"/>
      <c r="E24" s="287"/>
    </row>
    <row r="25" spans="1:5" s="233" customFormat="1" ht="12" customHeight="1" thickBot="1">
      <c r="A25" s="80" t="s">
        <v>10</v>
      </c>
      <c r="B25" s="55" t="s">
        <v>118</v>
      </c>
      <c r="C25" s="359"/>
      <c r="D25" s="361"/>
      <c r="E25" s="161"/>
    </row>
    <row r="26" spans="1:5" s="233" customFormat="1" ht="12" customHeight="1" thickBot="1">
      <c r="A26" s="80" t="s">
        <v>11</v>
      </c>
      <c r="B26" s="55" t="s">
        <v>325</v>
      </c>
      <c r="C26" s="124">
        <f>+C27+C28</f>
        <v>0</v>
      </c>
      <c r="D26" s="280">
        <f>+D27+D28</f>
        <v>0</v>
      </c>
      <c r="E26" s="162">
        <f>+E27+E28</f>
        <v>0</v>
      </c>
    </row>
    <row r="27" spans="1:5" s="233" customFormat="1" ht="12" customHeight="1">
      <c r="A27" s="227" t="s">
        <v>186</v>
      </c>
      <c r="B27" s="228" t="s">
        <v>323</v>
      </c>
      <c r="C27" s="295"/>
      <c r="D27" s="57"/>
      <c r="E27" s="293"/>
    </row>
    <row r="28" spans="1:5" s="233" customFormat="1" ht="12" customHeight="1">
      <c r="A28" s="227" t="s">
        <v>187</v>
      </c>
      <c r="B28" s="229" t="s">
        <v>326</v>
      </c>
      <c r="C28" s="125"/>
      <c r="D28" s="281"/>
      <c r="E28" s="289"/>
    </row>
    <row r="29" spans="1:5" s="233" customFormat="1" ht="12" customHeight="1" thickBot="1">
      <c r="A29" s="226" t="s">
        <v>188</v>
      </c>
      <c r="B29" s="60" t="s">
        <v>429</v>
      </c>
      <c r="C29" s="47"/>
      <c r="D29" s="363"/>
      <c r="E29" s="358"/>
    </row>
    <row r="30" spans="1:5" s="233" customFormat="1" ht="12" customHeight="1" thickBot="1">
      <c r="A30" s="80" t="s">
        <v>12</v>
      </c>
      <c r="B30" s="55" t="s">
        <v>327</v>
      </c>
      <c r="C30" s="124">
        <f>+C31+C32+C33</f>
        <v>0</v>
      </c>
      <c r="D30" s="280">
        <f>+D31+D32+D33</f>
        <v>0</v>
      </c>
      <c r="E30" s="162">
        <f>+E31+E32+E33</f>
        <v>0</v>
      </c>
    </row>
    <row r="31" spans="1:5" s="233" customFormat="1" ht="12" customHeight="1">
      <c r="A31" s="227" t="s">
        <v>61</v>
      </c>
      <c r="B31" s="228" t="s">
        <v>209</v>
      </c>
      <c r="C31" s="295"/>
      <c r="D31" s="57"/>
      <c r="E31" s="293"/>
    </row>
    <row r="32" spans="1:5" s="233" customFormat="1" ht="12" customHeight="1">
      <c r="A32" s="227" t="s">
        <v>62</v>
      </c>
      <c r="B32" s="229" t="s">
        <v>210</v>
      </c>
      <c r="C32" s="125"/>
      <c r="D32" s="281"/>
      <c r="E32" s="289"/>
    </row>
    <row r="33" spans="1:5" s="233" customFormat="1" ht="12" customHeight="1" thickBot="1">
      <c r="A33" s="226" t="s">
        <v>63</v>
      </c>
      <c r="B33" s="60" t="s">
        <v>211</v>
      </c>
      <c r="C33" s="47"/>
      <c r="D33" s="363"/>
      <c r="E33" s="358"/>
    </row>
    <row r="34" spans="1:5" s="167" customFormat="1" ht="12" customHeight="1" thickBot="1">
      <c r="A34" s="80" t="s">
        <v>13</v>
      </c>
      <c r="B34" s="55" t="s">
        <v>297</v>
      </c>
      <c r="C34" s="359"/>
      <c r="D34" s="361"/>
      <c r="E34" s="161"/>
    </row>
    <row r="35" spans="1:5" s="167" customFormat="1" ht="12" customHeight="1" thickBot="1">
      <c r="A35" s="80" t="s">
        <v>14</v>
      </c>
      <c r="B35" s="55" t="s">
        <v>328</v>
      </c>
      <c r="C35" s="359"/>
      <c r="D35" s="361"/>
      <c r="E35" s="161"/>
    </row>
    <row r="36" spans="1:5" s="167" customFormat="1" ht="12" customHeight="1" thickBot="1">
      <c r="A36" s="76" t="s">
        <v>15</v>
      </c>
      <c r="B36" s="55" t="s">
        <v>430</v>
      </c>
      <c r="C36" s="124">
        <f>+C8+C20+C25+C26+C30+C34+C35</f>
        <v>0</v>
      </c>
      <c r="D36" s="280">
        <f>+D8+D20+D25+D26+D30+D34+D35</f>
        <v>0</v>
      </c>
      <c r="E36" s="162">
        <f>+E8+E20+E25+E26+E30+E34+E35</f>
        <v>0</v>
      </c>
    </row>
    <row r="37" spans="1:5" s="167" customFormat="1" ht="12" customHeight="1" thickBot="1">
      <c r="A37" s="89" t="s">
        <v>16</v>
      </c>
      <c r="B37" s="55" t="s">
        <v>330</v>
      </c>
      <c r="C37" s="124">
        <f>+C38+C39+C40</f>
        <v>46963</v>
      </c>
      <c r="D37" s="280">
        <f>+D38+D39+D40</f>
        <v>45543</v>
      </c>
      <c r="E37" s="162">
        <f>+E38+E39+E40</f>
        <v>45543</v>
      </c>
    </row>
    <row r="38" spans="1:5" s="167" customFormat="1" ht="12" customHeight="1">
      <c r="A38" s="227" t="s">
        <v>331</v>
      </c>
      <c r="B38" s="228" t="s">
        <v>159</v>
      </c>
      <c r="C38" s="295"/>
      <c r="D38" s="57"/>
      <c r="E38" s="293"/>
    </row>
    <row r="39" spans="1:5" s="167" customFormat="1" ht="12" customHeight="1">
      <c r="A39" s="227" t="s">
        <v>332</v>
      </c>
      <c r="B39" s="229" t="s">
        <v>2</v>
      </c>
      <c r="C39" s="125"/>
      <c r="D39" s="281"/>
      <c r="E39" s="289"/>
    </row>
    <row r="40" spans="1:5" s="233" customFormat="1" ht="12" customHeight="1" thickBot="1">
      <c r="A40" s="226" t="s">
        <v>333</v>
      </c>
      <c r="B40" s="60" t="s">
        <v>334</v>
      </c>
      <c r="C40" s="47">
        <v>46963</v>
      </c>
      <c r="D40" s="363">
        <v>45543</v>
      </c>
      <c r="E40" s="358">
        <v>45543</v>
      </c>
    </row>
    <row r="41" spans="1:5" s="233" customFormat="1" ht="15" customHeight="1" thickBot="1">
      <c r="A41" s="89" t="s">
        <v>17</v>
      </c>
      <c r="B41" s="90" t="s">
        <v>335</v>
      </c>
      <c r="C41" s="360">
        <f>+C36+C37</f>
        <v>46963</v>
      </c>
      <c r="D41" s="355">
        <f>+D36+D37</f>
        <v>45543</v>
      </c>
      <c r="E41" s="165">
        <f>+E36+E37</f>
        <v>45543</v>
      </c>
    </row>
    <row r="42" spans="1:5" s="233" customFormat="1" ht="15" customHeight="1">
      <c r="A42" s="91"/>
      <c r="B42" s="92"/>
      <c r="C42" s="163"/>
    </row>
    <row r="43" spans="1:5" ht="13.5" thickBot="1">
      <c r="A43" s="93"/>
      <c r="B43" s="94"/>
      <c r="C43" s="164"/>
    </row>
    <row r="44" spans="1:5" s="232" customFormat="1" ht="16.5" customHeight="1" thickBot="1">
      <c r="A44" s="751" t="s">
        <v>44</v>
      </c>
      <c r="B44" s="752"/>
      <c r="C44" s="752"/>
      <c r="D44" s="752"/>
      <c r="E44" s="753"/>
    </row>
    <row r="45" spans="1:5" s="234" customFormat="1" ht="12" customHeight="1" thickBot="1">
      <c r="A45" s="80" t="s">
        <v>8</v>
      </c>
      <c r="B45" s="55" t="s">
        <v>336</v>
      </c>
      <c r="C45" s="124">
        <f>SUM(C46:C50)</f>
        <v>46963</v>
      </c>
      <c r="D45" s="280">
        <f>SUM(D46:D50)</f>
        <v>45543</v>
      </c>
      <c r="E45" s="162">
        <f>SUM(E46:E50)</f>
        <v>43672</v>
      </c>
    </row>
    <row r="46" spans="1:5" ht="12" customHeight="1">
      <c r="A46" s="226" t="s">
        <v>68</v>
      </c>
      <c r="B46" s="7" t="s">
        <v>37</v>
      </c>
      <c r="C46" s="295">
        <v>33768</v>
      </c>
      <c r="D46" s="57">
        <v>32650</v>
      </c>
      <c r="E46" s="293">
        <v>31555</v>
      </c>
    </row>
    <row r="47" spans="1:5" ht="12" customHeight="1">
      <c r="A47" s="226" t="s">
        <v>69</v>
      </c>
      <c r="B47" s="6" t="s">
        <v>127</v>
      </c>
      <c r="C47" s="46">
        <v>9020</v>
      </c>
      <c r="D47" s="58">
        <v>8718</v>
      </c>
      <c r="E47" s="290">
        <v>8691</v>
      </c>
    </row>
    <row r="48" spans="1:5" ht="12" customHeight="1">
      <c r="A48" s="226" t="s">
        <v>70</v>
      </c>
      <c r="B48" s="6" t="s">
        <v>96</v>
      </c>
      <c r="C48" s="46">
        <v>4175</v>
      </c>
      <c r="D48" s="58">
        <v>4175</v>
      </c>
      <c r="E48" s="290">
        <v>3426</v>
      </c>
    </row>
    <row r="49" spans="1:5" ht="12" customHeight="1">
      <c r="A49" s="226" t="s">
        <v>71</v>
      </c>
      <c r="B49" s="6" t="s">
        <v>128</v>
      </c>
      <c r="C49" s="46"/>
      <c r="D49" s="58"/>
      <c r="E49" s="290"/>
    </row>
    <row r="50" spans="1:5" ht="12" customHeight="1" thickBot="1">
      <c r="A50" s="226" t="s">
        <v>103</v>
      </c>
      <c r="B50" s="6" t="s">
        <v>129</v>
      </c>
      <c r="C50" s="46"/>
      <c r="D50" s="58"/>
      <c r="E50" s="290"/>
    </row>
    <row r="51" spans="1:5" ht="12" customHeight="1" thickBot="1">
      <c r="A51" s="80" t="s">
        <v>9</v>
      </c>
      <c r="B51" s="55" t="s">
        <v>337</v>
      </c>
      <c r="C51" s="124">
        <f>SUM(C52:C54)</f>
        <v>0</v>
      </c>
      <c r="D51" s="280">
        <f>SUM(D52:D54)</f>
        <v>0</v>
      </c>
      <c r="E51" s="162">
        <f>SUM(E52:E54)</f>
        <v>0</v>
      </c>
    </row>
    <row r="52" spans="1:5" s="234" customFormat="1" ht="12" customHeight="1">
      <c r="A52" s="226" t="s">
        <v>74</v>
      </c>
      <c r="B52" s="7" t="s">
        <v>149</v>
      </c>
      <c r="C52" s="295"/>
      <c r="D52" s="57"/>
      <c r="E52" s="293"/>
    </row>
    <row r="53" spans="1:5" ht="12" customHeight="1">
      <c r="A53" s="226" t="s">
        <v>75</v>
      </c>
      <c r="B53" s="6" t="s">
        <v>131</v>
      </c>
      <c r="C53" s="46"/>
      <c r="D53" s="58"/>
      <c r="E53" s="290"/>
    </row>
    <row r="54" spans="1:5" ht="12" customHeight="1">
      <c r="A54" s="226" t="s">
        <v>76</v>
      </c>
      <c r="B54" s="6" t="s">
        <v>45</v>
      </c>
      <c r="C54" s="46"/>
      <c r="D54" s="58"/>
      <c r="E54" s="290"/>
    </row>
    <row r="55" spans="1:5" ht="12" customHeight="1" thickBot="1">
      <c r="A55" s="226" t="s">
        <v>77</v>
      </c>
      <c r="B55" s="6" t="s">
        <v>427</v>
      </c>
      <c r="C55" s="46"/>
      <c r="D55" s="58"/>
      <c r="E55" s="290"/>
    </row>
    <row r="56" spans="1:5" ht="15" customHeight="1" thickBot="1">
      <c r="A56" s="80" t="s">
        <v>10</v>
      </c>
      <c r="B56" s="55" t="s">
        <v>4</v>
      </c>
      <c r="C56" s="359"/>
      <c r="D56" s="361"/>
      <c r="E56" s="161"/>
    </row>
    <row r="57" spans="1:5" ht="13.5" thickBot="1">
      <c r="A57" s="80" t="s">
        <v>11</v>
      </c>
      <c r="B57" s="95" t="s">
        <v>431</v>
      </c>
      <c r="C57" s="360">
        <f>+C45+C51+C56</f>
        <v>46963</v>
      </c>
      <c r="D57" s="355">
        <f>+D45+D51+D56</f>
        <v>45543</v>
      </c>
      <c r="E57" s="165">
        <f>+E45+E51+E56</f>
        <v>43672</v>
      </c>
    </row>
    <row r="58" spans="1:5" ht="15" customHeight="1" thickBot="1">
      <c r="C58" s="166"/>
    </row>
    <row r="59" spans="1:5" ht="14.25" customHeight="1" thickBot="1">
      <c r="A59" s="365" t="s">
        <v>468</v>
      </c>
      <c r="B59" s="366"/>
      <c r="C59" s="353" t="s">
        <v>475</v>
      </c>
      <c r="D59" s="353" t="s">
        <v>475</v>
      </c>
      <c r="E59" s="352" t="s">
        <v>475</v>
      </c>
    </row>
    <row r="60" spans="1:5" ht="13.5" thickBot="1">
      <c r="A60" s="367" t="s">
        <v>469</v>
      </c>
      <c r="B60" s="368"/>
      <c r="C60" s="353"/>
      <c r="D60" s="353"/>
      <c r="E60" s="352"/>
    </row>
  </sheetData>
  <sheetProtection formatCells="0"/>
  <mergeCells count="4"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45" zoomScaleNormal="145" workbookViewId="0">
      <selection activeCell="E1" sqref="E1"/>
    </sheetView>
  </sheetViews>
  <sheetFormatPr defaultRowHeight="12.75"/>
  <cols>
    <col min="1" max="1" width="13.83203125" style="96" customWidth="1"/>
    <col min="2" max="2" width="54.5" style="97" customWidth="1"/>
    <col min="3" max="5" width="15.83203125" style="97" customWidth="1"/>
    <col min="6" max="16384" width="9.33203125" style="97"/>
  </cols>
  <sheetData>
    <row r="1" spans="1:5" s="83" customFormat="1" ht="16.5" thickBot="1">
      <c r="A1" s="82"/>
      <c r="B1" s="84"/>
      <c r="C1" s="1"/>
      <c r="D1" s="1"/>
      <c r="E1" s="342" t="s">
        <v>818</v>
      </c>
    </row>
    <row r="2" spans="1:5" s="230" customFormat="1" ht="25.5" customHeight="1" thickBot="1">
      <c r="A2" s="73" t="s">
        <v>457</v>
      </c>
      <c r="B2" s="755" t="s">
        <v>476</v>
      </c>
      <c r="C2" s="756"/>
      <c r="D2" s="757"/>
      <c r="E2" s="356" t="s">
        <v>346</v>
      </c>
    </row>
    <row r="3" spans="1:5" s="230" customFormat="1" ht="24.75" thickBot="1">
      <c r="A3" s="73" t="s">
        <v>140</v>
      </c>
      <c r="B3" s="755" t="s">
        <v>804</v>
      </c>
      <c r="C3" s="756"/>
      <c r="D3" s="757"/>
      <c r="E3" s="356" t="s">
        <v>41</v>
      </c>
    </row>
    <row r="4" spans="1:5" s="231" customFormat="1" ht="15.95" customHeight="1" thickBot="1">
      <c r="A4" s="85"/>
      <c r="B4" s="85"/>
      <c r="C4" s="86"/>
      <c r="D4" s="49"/>
      <c r="E4" s="86" t="s">
        <v>42</v>
      </c>
    </row>
    <row r="5" spans="1:5" ht="24.75" thickBot="1">
      <c r="A5" s="188" t="s">
        <v>141</v>
      </c>
      <c r="B5" s="87" t="s">
        <v>467</v>
      </c>
      <c r="C5" s="87" t="s">
        <v>455</v>
      </c>
      <c r="D5" s="74" t="s">
        <v>456</v>
      </c>
      <c r="E5" s="346" t="s">
        <v>710</v>
      </c>
    </row>
    <row r="6" spans="1:5" s="232" customFormat="1" ht="12.95" customHeight="1" thickBot="1">
      <c r="A6" s="76" t="s">
        <v>402</v>
      </c>
      <c r="B6" s="77" t="s">
        <v>403</v>
      </c>
      <c r="C6" s="77" t="s">
        <v>404</v>
      </c>
      <c r="D6" s="347" t="s">
        <v>406</v>
      </c>
      <c r="E6" s="78" t="s">
        <v>405</v>
      </c>
    </row>
    <row r="7" spans="1:5" s="232" customFormat="1" ht="15.95" customHeight="1" thickBot="1">
      <c r="A7" s="751" t="s">
        <v>43</v>
      </c>
      <c r="B7" s="752"/>
      <c r="C7" s="752"/>
      <c r="D7" s="752"/>
      <c r="E7" s="753"/>
    </row>
    <row r="8" spans="1:5" s="167" customFormat="1" ht="12" customHeight="1" thickBot="1">
      <c r="A8" s="76" t="s">
        <v>8</v>
      </c>
      <c r="B8" s="88" t="s">
        <v>423</v>
      </c>
      <c r="C8" s="124">
        <f>SUM(C9:C19)</f>
        <v>4500</v>
      </c>
      <c r="D8" s="124">
        <f>SUM(D9:D19)</f>
        <v>6430</v>
      </c>
      <c r="E8" s="126">
        <f>SUM(E9:E19)</f>
        <v>7092</v>
      </c>
    </row>
    <row r="9" spans="1:5" s="167" customFormat="1" ht="12" customHeight="1">
      <c r="A9" s="225" t="s">
        <v>68</v>
      </c>
      <c r="B9" s="8" t="s">
        <v>195</v>
      </c>
      <c r="C9" s="297"/>
      <c r="D9" s="297"/>
      <c r="E9" s="357"/>
    </row>
    <row r="10" spans="1:5" s="167" customFormat="1" ht="12" customHeight="1">
      <c r="A10" s="226" t="s">
        <v>69</v>
      </c>
      <c r="B10" s="6" t="s">
        <v>196</v>
      </c>
      <c r="C10" s="121"/>
      <c r="D10" s="278"/>
      <c r="E10" s="287"/>
    </row>
    <row r="11" spans="1:5" s="167" customFormat="1" ht="12" customHeight="1">
      <c r="A11" s="226" t="s">
        <v>70</v>
      </c>
      <c r="B11" s="6" t="s">
        <v>197</v>
      </c>
      <c r="C11" s="121"/>
      <c r="D11" s="278"/>
      <c r="E11" s="287"/>
    </row>
    <row r="12" spans="1:5" s="167" customFormat="1" ht="12" customHeight="1">
      <c r="A12" s="226" t="s">
        <v>71</v>
      </c>
      <c r="B12" s="6" t="s">
        <v>198</v>
      </c>
      <c r="C12" s="121"/>
      <c r="D12" s="278"/>
      <c r="E12" s="287"/>
    </row>
    <row r="13" spans="1:5" s="167" customFormat="1" ht="12" customHeight="1">
      <c r="A13" s="226" t="s">
        <v>103</v>
      </c>
      <c r="B13" s="6" t="s">
        <v>199</v>
      </c>
      <c r="C13" s="121">
        <v>4500</v>
      </c>
      <c r="D13" s="278">
        <v>6430</v>
      </c>
      <c r="E13" s="287">
        <v>7092</v>
      </c>
    </row>
    <row r="14" spans="1:5" s="167" customFormat="1" ht="12" customHeight="1">
      <c r="A14" s="226" t="s">
        <v>72</v>
      </c>
      <c r="B14" s="6" t="s">
        <v>320</v>
      </c>
      <c r="C14" s="121"/>
      <c r="D14" s="278"/>
      <c r="E14" s="287"/>
    </row>
    <row r="15" spans="1:5" s="167" customFormat="1" ht="12" customHeight="1">
      <c r="A15" s="226" t="s">
        <v>73</v>
      </c>
      <c r="B15" s="5" t="s">
        <v>321</v>
      </c>
      <c r="C15" s="121"/>
      <c r="D15" s="278"/>
      <c r="E15" s="287"/>
    </row>
    <row r="16" spans="1:5" s="167" customFormat="1" ht="12" customHeight="1">
      <c r="A16" s="226" t="s">
        <v>81</v>
      </c>
      <c r="B16" s="6" t="s">
        <v>202</v>
      </c>
      <c r="C16" s="294"/>
      <c r="D16" s="362"/>
      <c r="E16" s="292"/>
    </row>
    <row r="17" spans="1:5" s="233" customFormat="1" ht="12" customHeight="1">
      <c r="A17" s="226" t="s">
        <v>82</v>
      </c>
      <c r="B17" s="6" t="s">
        <v>203</v>
      </c>
      <c r="C17" s="121"/>
      <c r="D17" s="278"/>
      <c r="E17" s="287"/>
    </row>
    <row r="18" spans="1:5" s="233" customFormat="1" ht="12" customHeight="1">
      <c r="A18" s="226" t="s">
        <v>83</v>
      </c>
      <c r="B18" s="6" t="s">
        <v>351</v>
      </c>
      <c r="C18" s="123"/>
      <c r="D18" s="279"/>
      <c r="E18" s="288"/>
    </row>
    <row r="19" spans="1:5" s="233" customFormat="1" ht="12" customHeight="1" thickBot="1">
      <c r="A19" s="226" t="s">
        <v>84</v>
      </c>
      <c r="B19" s="5" t="s">
        <v>204</v>
      </c>
      <c r="C19" s="123"/>
      <c r="D19" s="279"/>
      <c r="E19" s="288"/>
    </row>
    <row r="20" spans="1:5" s="167" customFormat="1" ht="12" customHeight="1" thickBot="1">
      <c r="A20" s="76" t="s">
        <v>9</v>
      </c>
      <c r="B20" s="88" t="s">
        <v>322</v>
      </c>
      <c r="C20" s="124">
        <f>SUM(C21:C23)</f>
        <v>0</v>
      </c>
      <c r="D20" s="280">
        <f>SUM(D21:D23)</f>
        <v>0</v>
      </c>
      <c r="E20" s="162">
        <f>SUM(E21:E23)</f>
        <v>0</v>
      </c>
    </row>
    <row r="21" spans="1:5" s="233" customFormat="1" ht="12" customHeight="1">
      <c r="A21" s="226" t="s">
        <v>74</v>
      </c>
      <c r="B21" s="7" t="s">
        <v>177</v>
      </c>
      <c r="C21" s="121"/>
      <c r="D21" s="278"/>
      <c r="E21" s="287"/>
    </row>
    <row r="22" spans="1:5" s="233" customFormat="1" ht="12" customHeight="1">
      <c r="A22" s="226" t="s">
        <v>75</v>
      </c>
      <c r="B22" s="6" t="s">
        <v>323</v>
      </c>
      <c r="C22" s="121"/>
      <c r="D22" s="278"/>
      <c r="E22" s="287"/>
    </row>
    <row r="23" spans="1:5" s="233" customFormat="1" ht="12" customHeight="1">
      <c r="A23" s="226" t="s">
        <v>76</v>
      </c>
      <c r="B23" s="6" t="s">
        <v>324</v>
      </c>
      <c r="C23" s="121"/>
      <c r="D23" s="278"/>
      <c r="E23" s="287"/>
    </row>
    <row r="24" spans="1:5" s="233" customFormat="1" ht="12" customHeight="1" thickBot="1">
      <c r="A24" s="226" t="s">
        <v>77</v>
      </c>
      <c r="B24" s="6" t="s">
        <v>428</v>
      </c>
      <c r="C24" s="121"/>
      <c r="D24" s="278"/>
      <c r="E24" s="287"/>
    </row>
    <row r="25" spans="1:5" s="233" customFormat="1" ht="12" customHeight="1" thickBot="1">
      <c r="A25" s="80" t="s">
        <v>10</v>
      </c>
      <c r="B25" s="55" t="s">
        <v>118</v>
      </c>
      <c r="C25" s="359"/>
      <c r="D25" s="361"/>
      <c r="E25" s="161"/>
    </row>
    <row r="26" spans="1:5" s="233" customFormat="1" ht="12" customHeight="1" thickBot="1">
      <c r="A26" s="80" t="s">
        <v>11</v>
      </c>
      <c r="B26" s="55" t="s">
        <v>325</v>
      </c>
      <c r="C26" s="124">
        <f>+C27+C28</f>
        <v>0</v>
      </c>
      <c r="D26" s="280">
        <f>+D27+D28</f>
        <v>0</v>
      </c>
      <c r="E26" s="162">
        <f>+E27+E28</f>
        <v>0</v>
      </c>
    </row>
    <row r="27" spans="1:5" s="233" customFormat="1" ht="12" customHeight="1">
      <c r="A27" s="227" t="s">
        <v>186</v>
      </c>
      <c r="B27" s="228" t="s">
        <v>323</v>
      </c>
      <c r="C27" s="295"/>
      <c r="D27" s="57"/>
      <c r="E27" s="293"/>
    </row>
    <row r="28" spans="1:5" s="233" customFormat="1" ht="12" customHeight="1">
      <c r="A28" s="227" t="s">
        <v>187</v>
      </c>
      <c r="B28" s="229" t="s">
        <v>326</v>
      </c>
      <c r="C28" s="125"/>
      <c r="D28" s="281"/>
      <c r="E28" s="289"/>
    </row>
    <row r="29" spans="1:5" s="233" customFormat="1" ht="12" customHeight="1" thickBot="1">
      <c r="A29" s="226" t="s">
        <v>188</v>
      </c>
      <c r="B29" s="60" t="s">
        <v>429</v>
      </c>
      <c r="C29" s="47"/>
      <c r="D29" s="363"/>
      <c r="E29" s="358"/>
    </row>
    <row r="30" spans="1:5" s="233" customFormat="1" ht="12" customHeight="1" thickBot="1">
      <c r="A30" s="80" t="s">
        <v>12</v>
      </c>
      <c r="B30" s="55" t="s">
        <v>327</v>
      </c>
      <c r="C30" s="124">
        <f>+C31+C32+C33</f>
        <v>0</v>
      </c>
      <c r="D30" s="280">
        <f>+D31+D32+D33</f>
        <v>0</v>
      </c>
      <c r="E30" s="162">
        <f>+E31+E32+E33</f>
        <v>0</v>
      </c>
    </row>
    <row r="31" spans="1:5" s="233" customFormat="1" ht="12" customHeight="1">
      <c r="A31" s="227" t="s">
        <v>61</v>
      </c>
      <c r="B31" s="228" t="s">
        <v>209</v>
      </c>
      <c r="C31" s="295"/>
      <c r="D31" s="57"/>
      <c r="E31" s="293"/>
    </row>
    <row r="32" spans="1:5" s="233" customFormat="1" ht="12" customHeight="1">
      <c r="A32" s="227" t="s">
        <v>62</v>
      </c>
      <c r="B32" s="229" t="s">
        <v>210</v>
      </c>
      <c r="C32" s="125"/>
      <c r="D32" s="281"/>
      <c r="E32" s="289"/>
    </row>
    <row r="33" spans="1:5" s="233" customFormat="1" ht="12" customHeight="1" thickBot="1">
      <c r="A33" s="226" t="s">
        <v>63</v>
      </c>
      <c r="B33" s="60" t="s">
        <v>211</v>
      </c>
      <c r="C33" s="47"/>
      <c r="D33" s="363"/>
      <c r="E33" s="358"/>
    </row>
    <row r="34" spans="1:5" s="167" customFormat="1" ht="12" customHeight="1" thickBot="1">
      <c r="A34" s="80" t="s">
        <v>13</v>
      </c>
      <c r="B34" s="55" t="s">
        <v>297</v>
      </c>
      <c r="C34" s="359"/>
      <c r="D34" s="361"/>
      <c r="E34" s="161"/>
    </row>
    <row r="35" spans="1:5" s="167" customFormat="1" ht="12" customHeight="1" thickBot="1">
      <c r="A35" s="80" t="s">
        <v>14</v>
      </c>
      <c r="B35" s="55" t="s">
        <v>328</v>
      </c>
      <c r="C35" s="359"/>
      <c r="D35" s="361"/>
      <c r="E35" s="161"/>
    </row>
    <row r="36" spans="1:5" s="167" customFormat="1" ht="12" customHeight="1" thickBot="1">
      <c r="A36" s="76" t="s">
        <v>15</v>
      </c>
      <c r="B36" s="55" t="s">
        <v>430</v>
      </c>
      <c r="C36" s="124">
        <f>+C8+C20+C25+C26+C30+C34+C35</f>
        <v>4500</v>
      </c>
      <c r="D36" s="280">
        <f>+D8+D20+D25+D26+D30+D34+D35</f>
        <v>6430</v>
      </c>
      <c r="E36" s="162">
        <f>+E8+E20+E25+E26+E30+E34+E35</f>
        <v>7092</v>
      </c>
    </row>
    <row r="37" spans="1:5" s="167" customFormat="1" ht="12" customHeight="1" thickBot="1">
      <c r="A37" s="89" t="s">
        <v>16</v>
      </c>
      <c r="B37" s="55" t="s">
        <v>330</v>
      </c>
      <c r="C37" s="124">
        <f>+C38+C39+C40</f>
        <v>18159</v>
      </c>
      <c r="D37" s="280">
        <f>+D38+D39+D40</f>
        <v>16238</v>
      </c>
      <c r="E37" s="162">
        <f>+E38+E39+E40</f>
        <v>16238</v>
      </c>
    </row>
    <row r="38" spans="1:5" s="167" customFormat="1" ht="12" customHeight="1">
      <c r="A38" s="227" t="s">
        <v>331</v>
      </c>
      <c r="B38" s="228" t="s">
        <v>159</v>
      </c>
      <c r="C38" s="295"/>
      <c r="D38" s="57"/>
      <c r="E38" s="293"/>
    </row>
    <row r="39" spans="1:5" s="167" customFormat="1" ht="12" customHeight="1">
      <c r="A39" s="227" t="s">
        <v>332</v>
      </c>
      <c r="B39" s="229" t="s">
        <v>2</v>
      </c>
      <c r="C39" s="125"/>
      <c r="D39" s="281">
        <v>1</v>
      </c>
      <c r="E39" s="289">
        <v>1</v>
      </c>
    </row>
    <row r="40" spans="1:5" s="233" customFormat="1" ht="12" customHeight="1" thickBot="1">
      <c r="A40" s="226" t="s">
        <v>333</v>
      </c>
      <c r="B40" s="60" t="s">
        <v>334</v>
      </c>
      <c r="C40" s="47">
        <v>18159</v>
      </c>
      <c r="D40" s="363">
        <v>16237</v>
      </c>
      <c r="E40" s="358">
        <v>16237</v>
      </c>
    </row>
    <row r="41" spans="1:5" s="233" customFormat="1" ht="15" customHeight="1" thickBot="1">
      <c r="A41" s="89" t="s">
        <v>17</v>
      </c>
      <c r="B41" s="90" t="s">
        <v>335</v>
      </c>
      <c r="C41" s="360">
        <f>+C36+C37</f>
        <v>22659</v>
      </c>
      <c r="D41" s="355">
        <f>+D36+D37</f>
        <v>22668</v>
      </c>
      <c r="E41" s="165">
        <f>+E36+E37</f>
        <v>23330</v>
      </c>
    </row>
    <row r="42" spans="1:5" s="233" customFormat="1" ht="15" customHeight="1">
      <c r="A42" s="91"/>
      <c r="B42" s="92"/>
      <c r="C42" s="163"/>
    </row>
    <row r="43" spans="1:5" ht="13.5" thickBot="1">
      <c r="A43" s="93"/>
      <c r="B43" s="94"/>
      <c r="C43" s="164"/>
    </row>
    <row r="44" spans="1:5" s="232" customFormat="1" ht="16.5" customHeight="1" thickBot="1">
      <c r="A44" s="751" t="s">
        <v>44</v>
      </c>
      <c r="B44" s="752"/>
      <c r="C44" s="752"/>
      <c r="D44" s="752"/>
      <c r="E44" s="753"/>
    </row>
    <row r="45" spans="1:5" s="234" customFormat="1" ht="12" customHeight="1" thickBot="1">
      <c r="A45" s="80" t="s">
        <v>8</v>
      </c>
      <c r="B45" s="55" t="s">
        <v>336</v>
      </c>
      <c r="C45" s="124">
        <f>SUM(C46:C50)</f>
        <v>22659</v>
      </c>
      <c r="D45" s="280">
        <f>SUM(D46:D50)</f>
        <v>22668</v>
      </c>
      <c r="E45" s="162">
        <f>SUM(E46:E50)</f>
        <v>22600</v>
      </c>
    </row>
    <row r="46" spans="1:5" ht="12" customHeight="1">
      <c r="A46" s="226" t="s">
        <v>68</v>
      </c>
      <c r="B46" s="7" t="s">
        <v>37</v>
      </c>
      <c r="C46" s="295">
        <v>13144</v>
      </c>
      <c r="D46" s="57">
        <v>13348</v>
      </c>
      <c r="E46" s="293">
        <v>13281</v>
      </c>
    </row>
    <row r="47" spans="1:5" ht="12" customHeight="1">
      <c r="A47" s="226" t="s">
        <v>69</v>
      </c>
      <c r="B47" s="6" t="s">
        <v>127</v>
      </c>
      <c r="C47" s="46">
        <v>3295</v>
      </c>
      <c r="D47" s="58">
        <v>3604</v>
      </c>
      <c r="E47" s="290">
        <v>3603</v>
      </c>
    </row>
    <row r="48" spans="1:5" ht="12" customHeight="1">
      <c r="A48" s="226" t="s">
        <v>70</v>
      </c>
      <c r="B48" s="6" t="s">
        <v>96</v>
      </c>
      <c r="C48" s="46">
        <v>6220</v>
      </c>
      <c r="D48" s="58">
        <v>5716</v>
      </c>
      <c r="E48" s="290">
        <v>5716</v>
      </c>
    </row>
    <row r="49" spans="1:5" ht="12" customHeight="1">
      <c r="A49" s="226" t="s">
        <v>71</v>
      </c>
      <c r="B49" s="6" t="s">
        <v>128</v>
      </c>
      <c r="C49" s="46"/>
      <c r="D49" s="58"/>
      <c r="E49" s="290"/>
    </row>
    <row r="50" spans="1:5" ht="12" customHeight="1" thickBot="1">
      <c r="A50" s="226" t="s">
        <v>103</v>
      </c>
      <c r="B50" s="6" t="s">
        <v>129</v>
      </c>
      <c r="C50" s="46"/>
      <c r="D50" s="58"/>
      <c r="E50" s="290"/>
    </row>
    <row r="51" spans="1:5" ht="12" customHeight="1" thickBot="1">
      <c r="A51" s="80" t="s">
        <v>9</v>
      </c>
      <c r="B51" s="55" t="s">
        <v>337</v>
      </c>
      <c r="C51" s="124">
        <f>SUM(C52:C54)</f>
        <v>0</v>
      </c>
      <c r="D51" s="280">
        <f>SUM(D52:D54)</f>
        <v>0</v>
      </c>
      <c r="E51" s="162">
        <f>SUM(E52:E54)</f>
        <v>0</v>
      </c>
    </row>
    <row r="52" spans="1:5" s="234" customFormat="1" ht="12" customHeight="1">
      <c r="A52" s="226" t="s">
        <v>74</v>
      </c>
      <c r="B52" s="7" t="s">
        <v>149</v>
      </c>
      <c r="C52" s="295"/>
      <c r="D52" s="57"/>
      <c r="E52" s="293"/>
    </row>
    <row r="53" spans="1:5" ht="12" customHeight="1">
      <c r="A53" s="226" t="s">
        <v>75</v>
      </c>
      <c r="B53" s="6" t="s">
        <v>131</v>
      </c>
      <c r="C53" s="46"/>
      <c r="D53" s="58"/>
      <c r="E53" s="290"/>
    </row>
    <row r="54" spans="1:5" ht="12" customHeight="1">
      <c r="A54" s="226" t="s">
        <v>76</v>
      </c>
      <c r="B54" s="6" t="s">
        <v>45</v>
      </c>
      <c r="C54" s="46"/>
      <c r="D54" s="58"/>
      <c r="E54" s="290"/>
    </row>
    <row r="55" spans="1:5" ht="12" customHeight="1" thickBot="1">
      <c r="A55" s="226" t="s">
        <v>77</v>
      </c>
      <c r="B55" s="6" t="s">
        <v>427</v>
      </c>
      <c r="C55" s="46"/>
      <c r="D55" s="58"/>
      <c r="E55" s="290"/>
    </row>
    <row r="56" spans="1:5" ht="15" customHeight="1" thickBot="1">
      <c r="A56" s="80" t="s">
        <v>10</v>
      </c>
      <c r="B56" s="55" t="s">
        <v>4</v>
      </c>
      <c r="C56" s="359"/>
      <c r="D56" s="361"/>
      <c r="E56" s="161"/>
    </row>
    <row r="57" spans="1:5" ht="13.5" thickBot="1">
      <c r="A57" s="80" t="s">
        <v>11</v>
      </c>
      <c r="B57" s="95" t="s">
        <v>431</v>
      </c>
      <c r="C57" s="360">
        <f>+C45+C51+C56</f>
        <v>22659</v>
      </c>
      <c r="D57" s="355">
        <f>+D45+D51+D56</f>
        <v>22668</v>
      </c>
      <c r="E57" s="165">
        <f>+E45+E51+E56</f>
        <v>22600</v>
      </c>
    </row>
    <row r="58" spans="1:5" ht="15" customHeight="1" thickBot="1">
      <c r="C58" s="166"/>
    </row>
    <row r="59" spans="1:5" ht="14.25" customHeight="1" thickBot="1">
      <c r="A59" s="365" t="s">
        <v>468</v>
      </c>
      <c r="B59" s="366"/>
      <c r="C59" s="353" t="s">
        <v>477</v>
      </c>
      <c r="D59" s="353" t="s">
        <v>477</v>
      </c>
      <c r="E59" s="352" t="s">
        <v>477</v>
      </c>
    </row>
    <row r="60" spans="1:5" ht="13.5" thickBot="1">
      <c r="A60" s="367" t="s">
        <v>469</v>
      </c>
      <c r="B60" s="368"/>
      <c r="C60" s="353"/>
      <c r="D60" s="353"/>
      <c r="E60" s="352"/>
    </row>
  </sheetData>
  <sheetProtection formatCells="0"/>
  <mergeCells count="4"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E60"/>
  <sheetViews>
    <sheetView zoomScale="145" zoomScaleNormal="145" workbookViewId="0">
      <selection activeCell="E1" sqref="E1"/>
    </sheetView>
  </sheetViews>
  <sheetFormatPr defaultRowHeight="12.75"/>
  <cols>
    <col min="1" max="1" width="13.83203125" style="96" customWidth="1"/>
    <col min="2" max="2" width="54.5" style="97" customWidth="1"/>
    <col min="3" max="5" width="15.83203125" style="97" customWidth="1"/>
    <col min="6" max="16384" width="9.33203125" style="97"/>
  </cols>
  <sheetData>
    <row r="1" spans="1:5" s="83" customFormat="1" ht="16.5" thickBot="1">
      <c r="A1" s="82"/>
      <c r="B1" s="84"/>
      <c r="C1" s="1"/>
      <c r="D1" s="1"/>
      <c r="E1" s="342" t="s">
        <v>819</v>
      </c>
    </row>
    <row r="2" spans="1:5" s="230" customFormat="1" ht="25.5" customHeight="1" thickBot="1">
      <c r="A2" s="73" t="s">
        <v>457</v>
      </c>
      <c r="B2" s="755" t="s">
        <v>476</v>
      </c>
      <c r="C2" s="756"/>
      <c r="D2" s="757"/>
      <c r="E2" s="356" t="s">
        <v>346</v>
      </c>
    </row>
    <row r="3" spans="1:5" s="230" customFormat="1" ht="24.75" thickBot="1">
      <c r="A3" s="73" t="s">
        <v>140</v>
      </c>
      <c r="B3" s="755" t="s">
        <v>803</v>
      </c>
      <c r="C3" s="756"/>
      <c r="D3" s="757"/>
      <c r="E3" s="356" t="s">
        <v>41</v>
      </c>
    </row>
    <row r="4" spans="1:5" s="231" customFormat="1" ht="15.95" customHeight="1" thickBot="1">
      <c r="A4" s="85"/>
      <c r="B4" s="85"/>
      <c r="C4" s="86"/>
      <c r="D4" s="49"/>
      <c r="E4" s="86" t="s">
        <v>42</v>
      </c>
    </row>
    <row r="5" spans="1:5" ht="24.75" thickBot="1">
      <c r="A5" s="188" t="s">
        <v>141</v>
      </c>
      <c r="B5" s="87" t="s">
        <v>467</v>
      </c>
      <c r="C5" s="87" t="s">
        <v>455</v>
      </c>
      <c r="D5" s="74" t="s">
        <v>456</v>
      </c>
      <c r="E5" s="346" t="s">
        <v>711</v>
      </c>
    </row>
    <row r="6" spans="1:5" s="232" customFormat="1" ht="12.95" customHeight="1" thickBot="1">
      <c r="A6" s="76" t="s">
        <v>402</v>
      </c>
      <c r="B6" s="77" t="s">
        <v>403</v>
      </c>
      <c r="C6" s="77" t="s">
        <v>404</v>
      </c>
      <c r="D6" s="347" t="s">
        <v>406</v>
      </c>
      <c r="E6" s="78" t="s">
        <v>405</v>
      </c>
    </row>
    <row r="7" spans="1:5" s="232" customFormat="1" ht="15.95" customHeight="1" thickBot="1">
      <c r="A7" s="751" t="s">
        <v>43</v>
      </c>
      <c r="B7" s="752"/>
      <c r="C7" s="752"/>
      <c r="D7" s="752"/>
      <c r="E7" s="753"/>
    </row>
    <row r="8" spans="1:5" s="167" customFormat="1" ht="12" customHeight="1" thickBot="1">
      <c r="A8" s="76" t="s">
        <v>8</v>
      </c>
      <c r="B8" s="88" t="s">
        <v>423</v>
      </c>
      <c r="C8" s="124">
        <f>SUM(C9:C19)</f>
        <v>4500</v>
      </c>
      <c r="D8" s="124">
        <f>SUM(D9:D19)</f>
        <v>6430</v>
      </c>
      <c r="E8" s="126">
        <f>SUM(E9:E19)</f>
        <v>7092</v>
      </c>
    </row>
    <row r="9" spans="1:5" s="167" customFormat="1" ht="12" customHeight="1">
      <c r="A9" s="225" t="s">
        <v>68</v>
      </c>
      <c r="B9" s="8" t="s">
        <v>195</v>
      </c>
      <c r="C9" s="297"/>
      <c r="D9" s="297"/>
      <c r="E9" s="357"/>
    </row>
    <row r="10" spans="1:5" s="167" customFormat="1" ht="12" customHeight="1">
      <c r="A10" s="226" t="s">
        <v>69</v>
      </c>
      <c r="B10" s="6" t="s">
        <v>196</v>
      </c>
      <c r="C10" s="121"/>
      <c r="D10" s="278"/>
      <c r="E10" s="287"/>
    </row>
    <row r="11" spans="1:5" s="167" customFormat="1" ht="12" customHeight="1">
      <c r="A11" s="226" t="s">
        <v>70</v>
      </c>
      <c r="B11" s="6" t="s">
        <v>197</v>
      </c>
      <c r="C11" s="121"/>
      <c r="D11" s="278"/>
      <c r="E11" s="287"/>
    </row>
    <row r="12" spans="1:5" s="167" customFormat="1" ht="12" customHeight="1">
      <c r="A12" s="226" t="s">
        <v>71</v>
      </c>
      <c r="B12" s="6" t="s">
        <v>198</v>
      </c>
      <c r="C12" s="121"/>
      <c r="D12" s="278"/>
      <c r="E12" s="287"/>
    </row>
    <row r="13" spans="1:5" s="167" customFormat="1" ht="12" customHeight="1">
      <c r="A13" s="226" t="s">
        <v>103</v>
      </c>
      <c r="B13" s="6" t="s">
        <v>199</v>
      </c>
      <c r="C13" s="121">
        <v>4500</v>
      </c>
      <c r="D13" s="278">
        <v>6430</v>
      </c>
      <c r="E13" s="287">
        <v>7092</v>
      </c>
    </row>
    <row r="14" spans="1:5" s="167" customFormat="1" ht="12" customHeight="1">
      <c r="A14" s="226" t="s">
        <v>72</v>
      </c>
      <c r="B14" s="6" t="s">
        <v>320</v>
      </c>
      <c r="C14" s="121"/>
      <c r="D14" s="278"/>
      <c r="E14" s="287"/>
    </row>
    <row r="15" spans="1:5" s="167" customFormat="1" ht="12" customHeight="1">
      <c r="A15" s="226" t="s">
        <v>73</v>
      </c>
      <c r="B15" s="5" t="s">
        <v>321</v>
      </c>
      <c r="C15" s="121"/>
      <c r="D15" s="278"/>
      <c r="E15" s="287"/>
    </row>
    <row r="16" spans="1:5" s="167" customFormat="1" ht="12" customHeight="1">
      <c r="A16" s="226" t="s">
        <v>81</v>
      </c>
      <c r="B16" s="6" t="s">
        <v>202</v>
      </c>
      <c r="C16" s="294"/>
      <c r="D16" s="362"/>
      <c r="E16" s="292"/>
    </row>
    <row r="17" spans="1:5" s="233" customFormat="1" ht="12" customHeight="1">
      <c r="A17" s="226" t="s">
        <v>82</v>
      </c>
      <c r="B17" s="6" t="s">
        <v>203</v>
      </c>
      <c r="C17" s="121"/>
      <c r="D17" s="278"/>
      <c r="E17" s="287"/>
    </row>
    <row r="18" spans="1:5" s="233" customFormat="1" ht="12" customHeight="1">
      <c r="A18" s="226" t="s">
        <v>83</v>
      </c>
      <c r="B18" s="6" t="s">
        <v>351</v>
      </c>
      <c r="C18" s="123"/>
      <c r="D18" s="279"/>
      <c r="E18" s="288"/>
    </row>
    <row r="19" spans="1:5" s="233" customFormat="1" ht="12" customHeight="1" thickBot="1">
      <c r="A19" s="226" t="s">
        <v>84</v>
      </c>
      <c r="B19" s="5" t="s">
        <v>204</v>
      </c>
      <c r="C19" s="123"/>
      <c r="D19" s="279"/>
      <c r="E19" s="288"/>
    </row>
    <row r="20" spans="1:5" s="167" customFormat="1" ht="12" customHeight="1" thickBot="1">
      <c r="A20" s="76" t="s">
        <v>9</v>
      </c>
      <c r="B20" s="88" t="s">
        <v>322</v>
      </c>
      <c r="C20" s="124">
        <f>SUM(C21:C23)</f>
        <v>0</v>
      </c>
      <c r="D20" s="280">
        <f>SUM(D21:D23)</f>
        <v>0</v>
      </c>
      <c r="E20" s="162">
        <f>SUM(E21:E23)</f>
        <v>0</v>
      </c>
    </row>
    <row r="21" spans="1:5" s="233" customFormat="1" ht="12" customHeight="1">
      <c r="A21" s="226" t="s">
        <v>74</v>
      </c>
      <c r="B21" s="7" t="s">
        <v>177</v>
      </c>
      <c r="C21" s="121"/>
      <c r="D21" s="278"/>
      <c r="E21" s="287"/>
    </row>
    <row r="22" spans="1:5" s="233" customFormat="1" ht="12" customHeight="1">
      <c r="A22" s="226" t="s">
        <v>75</v>
      </c>
      <c r="B22" s="6" t="s">
        <v>323</v>
      </c>
      <c r="C22" s="121"/>
      <c r="D22" s="278"/>
      <c r="E22" s="287"/>
    </row>
    <row r="23" spans="1:5" s="233" customFormat="1" ht="12" customHeight="1">
      <c r="A23" s="226" t="s">
        <v>76</v>
      </c>
      <c r="B23" s="6" t="s">
        <v>324</v>
      </c>
      <c r="C23" s="121"/>
      <c r="D23" s="278"/>
      <c r="E23" s="287"/>
    </row>
    <row r="24" spans="1:5" s="233" customFormat="1" ht="12" customHeight="1" thickBot="1">
      <c r="A24" s="226" t="s">
        <v>77</v>
      </c>
      <c r="B24" s="6" t="s">
        <v>428</v>
      </c>
      <c r="C24" s="121"/>
      <c r="D24" s="278"/>
      <c r="E24" s="287"/>
    </row>
    <row r="25" spans="1:5" s="233" customFormat="1" ht="12" customHeight="1" thickBot="1">
      <c r="A25" s="80" t="s">
        <v>10</v>
      </c>
      <c r="B25" s="55" t="s">
        <v>118</v>
      </c>
      <c r="C25" s="359"/>
      <c r="D25" s="361"/>
      <c r="E25" s="161"/>
    </row>
    <row r="26" spans="1:5" s="233" customFormat="1" ht="12" customHeight="1" thickBot="1">
      <c r="A26" s="80" t="s">
        <v>11</v>
      </c>
      <c r="B26" s="55" t="s">
        <v>325</v>
      </c>
      <c r="C26" s="124">
        <f>+C27+C28</f>
        <v>0</v>
      </c>
      <c r="D26" s="280">
        <f>+D27+D28</f>
        <v>0</v>
      </c>
      <c r="E26" s="162">
        <f>+E27+E28</f>
        <v>0</v>
      </c>
    </row>
    <row r="27" spans="1:5" s="233" customFormat="1" ht="12" customHeight="1">
      <c r="A27" s="227" t="s">
        <v>186</v>
      </c>
      <c r="B27" s="228" t="s">
        <v>323</v>
      </c>
      <c r="C27" s="295"/>
      <c r="D27" s="57"/>
      <c r="E27" s="293"/>
    </row>
    <row r="28" spans="1:5" s="233" customFormat="1" ht="12" customHeight="1">
      <c r="A28" s="227" t="s">
        <v>187</v>
      </c>
      <c r="B28" s="229" t="s">
        <v>326</v>
      </c>
      <c r="C28" s="125"/>
      <c r="D28" s="281"/>
      <c r="E28" s="289"/>
    </row>
    <row r="29" spans="1:5" s="233" customFormat="1" ht="12" customHeight="1" thickBot="1">
      <c r="A29" s="226" t="s">
        <v>188</v>
      </c>
      <c r="B29" s="60" t="s">
        <v>429</v>
      </c>
      <c r="C29" s="47"/>
      <c r="D29" s="363"/>
      <c r="E29" s="358"/>
    </row>
    <row r="30" spans="1:5" s="233" customFormat="1" ht="12" customHeight="1" thickBot="1">
      <c r="A30" s="80" t="s">
        <v>12</v>
      </c>
      <c r="B30" s="55" t="s">
        <v>327</v>
      </c>
      <c r="C30" s="124">
        <f>+C31+C32+C33</f>
        <v>0</v>
      </c>
      <c r="D30" s="280">
        <f>+D31+D32+D33</f>
        <v>0</v>
      </c>
      <c r="E30" s="162">
        <f>+E31+E32+E33</f>
        <v>0</v>
      </c>
    </row>
    <row r="31" spans="1:5" s="233" customFormat="1" ht="12" customHeight="1">
      <c r="A31" s="227" t="s">
        <v>61</v>
      </c>
      <c r="B31" s="228" t="s">
        <v>209</v>
      </c>
      <c r="C31" s="295"/>
      <c r="D31" s="57"/>
      <c r="E31" s="293"/>
    </row>
    <row r="32" spans="1:5" s="233" customFormat="1" ht="12" customHeight="1">
      <c r="A32" s="227" t="s">
        <v>62</v>
      </c>
      <c r="B32" s="229" t="s">
        <v>210</v>
      </c>
      <c r="C32" s="125"/>
      <c r="D32" s="281"/>
      <c r="E32" s="289"/>
    </row>
    <row r="33" spans="1:5" s="233" customFormat="1" ht="12" customHeight="1" thickBot="1">
      <c r="A33" s="226" t="s">
        <v>63</v>
      </c>
      <c r="B33" s="60" t="s">
        <v>211</v>
      </c>
      <c r="C33" s="47"/>
      <c r="D33" s="363"/>
      <c r="E33" s="358"/>
    </row>
    <row r="34" spans="1:5" s="167" customFormat="1" ht="12" customHeight="1" thickBot="1">
      <c r="A34" s="80" t="s">
        <v>13</v>
      </c>
      <c r="B34" s="55" t="s">
        <v>297</v>
      </c>
      <c r="C34" s="359"/>
      <c r="D34" s="361"/>
      <c r="E34" s="161"/>
    </row>
    <row r="35" spans="1:5" s="167" customFormat="1" ht="12" customHeight="1" thickBot="1">
      <c r="A35" s="80" t="s">
        <v>14</v>
      </c>
      <c r="B35" s="55" t="s">
        <v>328</v>
      </c>
      <c r="C35" s="359"/>
      <c r="D35" s="361"/>
      <c r="E35" s="161"/>
    </row>
    <row r="36" spans="1:5" s="167" customFormat="1" ht="12" customHeight="1" thickBot="1">
      <c r="A36" s="76" t="s">
        <v>15</v>
      </c>
      <c r="B36" s="55" t="s">
        <v>430</v>
      </c>
      <c r="C36" s="124">
        <f>+C8+C20+C25+C26+C30+C34+C35</f>
        <v>4500</v>
      </c>
      <c r="D36" s="280">
        <f>+D8+D20+D25+D26+D30+D34+D35</f>
        <v>6430</v>
      </c>
      <c r="E36" s="162">
        <f>+E8+E20+E25+E26+E30+E34+E35</f>
        <v>7092</v>
      </c>
    </row>
    <row r="37" spans="1:5" s="167" customFormat="1" ht="12" customHeight="1" thickBot="1">
      <c r="A37" s="89" t="s">
        <v>16</v>
      </c>
      <c r="B37" s="55" t="s">
        <v>330</v>
      </c>
      <c r="C37" s="124">
        <f>+C38+C39+C40</f>
        <v>18159</v>
      </c>
      <c r="D37" s="280">
        <f>+D38+D39+D40</f>
        <v>16238</v>
      </c>
      <c r="E37" s="162">
        <f>+E38+E39+E40</f>
        <v>16238</v>
      </c>
    </row>
    <row r="38" spans="1:5" s="167" customFormat="1" ht="12" customHeight="1">
      <c r="A38" s="227" t="s">
        <v>331</v>
      </c>
      <c r="B38" s="228" t="s">
        <v>159</v>
      </c>
      <c r="C38" s="295"/>
      <c r="D38" s="57"/>
      <c r="E38" s="293"/>
    </row>
    <row r="39" spans="1:5" s="167" customFormat="1" ht="12" customHeight="1">
      <c r="A39" s="227" t="s">
        <v>332</v>
      </c>
      <c r="B39" s="229" t="s">
        <v>2</v>
      </c>
      <c r="C39" s="125"/>
      <c r="D39" s="281">
        <v>1</v>
      </c>
      <c r="E39" s="289">
        <v>1</v>
      </c>
    </row>
    <row r="40" spans="1:5" s="233" customFormat="1" ht="12" customHeight="1" thickBot="1">
      <c r="A40" s="226" t="s">
        <v>333</v>
      </c>
      <c r="B40" s="60" t="s">
        <v>334</v>
      </c>
      <c r="C40" s="47">
        <v>18159</v>
      </c>
      <c r="D40" s="363">
        <v>16237</v>
      </c>
      <c r="E40" s="358">
        <v>16237</v>
      </c>
    </row>
    <row r="41" spans="1:5" s="233" customFormat="1" ht="15" customHeight="1" thickBot="1">
      <c r="A41" s="89" t="s">
        <v>17</v>
      </c>
      <c r="B41" s="90" t="s">
        <v>335</v>
      </c>
      <c r="C41" s="360">
        <f>+C36+C37</f>
        <v>22659</v>
      </c>
      <c r="D41" s="355">
        <f>+D36+D37</f>
        <v>22668</v>
      </c>
      <c r="E41" s="165">
        <f>+E36+E37</f>
        <v>23330</v>
      </c>
    </row>
    <row r="42" spans="1:5" s="233" customFormat="1" ht="15" customHeight="1">
      <c r="A42" s="91"/>
      <c r="B42" s="92"/>
      <c r="C42" s="163"/>
    </row>
    <row r="43" spans="1:5" ht="13.5" thickBot="1">
      <c r="A43" s="93"/>
      <c r="B43" s="94"/>
      <c r="C43" s="164"/>
    </row>
    <row r="44" spans="1:5" s="232" customFormat="1" ht="16.5" customHeight="1" thickBot="1">
      <c r="A44" s="751" t="s">
        <v>44</v>
      </c>
      <c r="B44" s="752"/>
      <c r="C44" s="752"/>
      <c r="D44" s="752"/>
      <c r="E44" s="753"/>
    </row>
    <row r="45" spans="1:5" s="234" customFormat="1" ht="12" customHeight="1" thickBot="1">
      <c r="A45" s="80" t="s">
        <v>8</v>
      </c>
      <c r="B45" s="55" t="s">
        <v>336</v>
      </c>
      <c r="C45" s="124">
        <f>SUM(C46:C50)</f>
        <v>22659</v>
      </c>
      <c r="D45" s="280">
        <f>SUM(D46:D50)</f>
        <v>22668</v>
      </c>
      <c r="E45" s="162">
        <f>SUM(E46:E50)</f>
        <v>22600</v>
      </c>
    </row>
    <row r="46" spans="1:5" ht="12" customHeight="1">
      <c r="A46" s="226" t="s">
        <v>68</v>
      </c>
      <c r="B46" s="7" t="s">
        <v>37</v>
      </c>
      <c r="C46" s="295">
        <v>13144</v>
      </c>
      <c r="D46" s="57">
        <v>13348</v>
      </c>
      <c r="E46" s="293">
        <v>13281</v>
      </c>
    </row>
    <row r="47" spans="1:5" ht="12" customHeight="1">
      <c r="A47" s="226" t="s">
        <v>69</v>
      </c>
      <c r="B47" s="6" t="s">
        <v>127</v>
      </c>
      <c r="C47" s="46">
        <v>3295</v>
      </c>
      <c r="D47" s="58">
        <v>3604</v>
      </c>
      <c r="E47" s="290">
        <v>3603</v>
      </c>
    </row>
    <row r="48" spans="1:5" ht="12" customHeight="1">
      <c r="A48" s="226" t="s">
        <v>70</v>
      </c>
      <c r="B48" s="6" t="s">
        <v>96</v>
      </c>
      <c r="C48" s="46">
        <v>6220</v>
      </c>
      <c r="D48" s="58">
        <v>5716</v>
      </c>
      <c r="E48" s="290">
        <v>5716</v>
      </c>
    </row>
    <row r="49" spans="1:5" ht="12" customHeight="1">
      <c r="A49" s="226" t="s">
        <v>71</v>
      </c>
      <c r="B49" s="6" t="s">
        <v>128</v>
      </c>
      <c r="C49" s="46"/>
      <c r="D49" s="58"/>
      <c r="E49" s="290"/>
    </row>
    <row r="50" spans="1:5" ht="12" customHeight="1" thickBot="1">
      <c r="A50" s="226" t="s">
        <v>103</v>
      </c>
      <c r="B50" s="6" t="s">
        <v>129</v>
      </c>
      <c r="C50" s="46"/>
      <c r="D50" s="58"/>
      <c r="E50" s="290"/>
    </row>
    <row r="51" spans="1:5" ht="12" customHeight="1" thickBot="1">
      <c r="A51" s="80" t="s">
        <v>9</v>
      </c>
      <c r="B51" s="55" t="s">
        <v>337</v>
      </c>
      <c r="C51" s="124">
        <f>SUM(C52:C54)</f>
        <v>0</v>
      </c>
      <c r="D51" s="280">
        <f>SUM(D52:D54)</f>
        <v>0</v>
      </c>
      <c r="E51" s="162">
        <f>SUM(E52:E54)</f>
        <v>0</v>
      </c>
    </row>
    <row r="52" spans="1:5" s="234" customFormat="1" ht="12" customHeight="1">
      <c r="A52" s="226" t="s">
        <v>74</v>
      </c>
      <c r="B52" s="7" t="s">
        <v>149</v>
      </c>
      <c r="C52" s="295"/>
      <c r="D52" s="57"/>
      <c r="E52" s="293"/>
    </row>
    <row r="53" spans="1:5" ht="12" customHeight="1">
      <c r="A53" s="226" t="s">
        <v>75</v>
      </c>
      <c r="B53" s="6" t="s">
        <v>131</v>
      </c>
      <c r="C53" s="46"/>
      <c r="D53" s="58"/>
      <c r="E53" s="290"/>
    </row>
    <row r="54" spans="1:5" ht="12" customHeight="1">
      <c r="A54" s="226" t="s">
        <v>76</v>
      </c>
      <c r="B54" s="6" t="s">
        <v>45</v>
      </c>
      <c r="C54" s="46"/>
      <c r="D54" s="58"/>
      <c r="E54" s="290"/>
    </row>
    <row r="55" spans="1:5" ht="12" customHeight="1" thickBot="1">
      <c r="A55" s="226" t="s">
        <v>77</v>
      </c>
      <c r="B55" s="6" t="s">
        <v>427</v>
      </c>
      <c r="C55" s="46"/>
      <c r="D55" s="58"/>
      <c r="E55" s="290"/>
    </row>
    <row r="56" spans="1:5" ht="15" customHeight="1" thickBot="1">
      <c r="A56" s="80" t="s">
        <v>10</v>
      </c>
      <c r="B56" s="55" t="s">
        <v>4</v>
      </c>
      <c r="C56" s="359"/>
      <c r="D56" s="361"/>
      <c r="E56" s="161"/>
    </row>
    <row r="57" spans="1:5" ht="13.5" thickBot="1">
      <c r="A57" s="80" t="s">
        <v>11</v>
      </c>
      <c r="B57" s="95" t="s">
        <v>431</v>
      </c>
      <c r="C57" s="360">
        <f>+C45+C51+C56</f>
        <v>22659</v>
      </c>
      <c r="D57" s="355">
        <f>+D45+D51+D56</f>
        <v>22668</v>
      </c>
      <c r="E57" s="165">
        <f>+E45+E51+E56</f>
        <v>22600</v>
      </c>
    </row>
    <row r="58" spans="1:5" ht="15" customHeight="1" thickBot="1">
      <c r="C58" s="166"/>
    </row>
    <row r="59" spans="1:5" ht="14.25" customHeight="1" thickBot="1">
      <c r="A59" s="365" t="s">
        <v>468</v>
      </c>
      <c r="B59" s="366"/>
      <c r="C59" s="353" t="s">
        <v>477</v>
      </c>
      <c r="D59" s="353" t="s">
        <v>477</v>
      </c>
      <c r="E59" s="352" t="s">
        <v>477</v>
      </c>
    </row>
    <row r="60" spans="1:5" ht="13.5" thickBot="1">
      <c r="A60" s="367" t="s">
        <v>469</v>
      </c>
      <c r="B60" s="368"/>
      <c r="C60" s="353"/>
      <c r="D60" s="353"/>
      <c r="E60" s="352"/>
    </row>
  </sheetData>
  <sheetProtection formatCells="0"/>
  <mergeCells count="4"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G36"/>
  <sheetViews>
    <sheetView view="pageLayout" zoomScaleNormal="100" workbookViewId="0">
      <selection activeCell="K22" sqref="K22"/>
    </sheetView>
  </sheetViews>
  <sheetFormatPr defaultRowHeight="12.75"/>
  <cols>
    <col min="1" max="1" width="7" style="370" customWidth="1"/>
    <col min="2" max="2" width="32" style="97" customWidth="1"/>
    <col min="3" max="3" width="12.5" style="97" customWidth="1"/>
    <col min="4" max="6" width="11.83203125" style="97" customWidth="1"/>
    <col min="7" max="7" width="12.83203125" style="97" customWidth="1"/>
    <col min="8" max="16384" width="9.33203125" style="97"/>
  </cols>
  <sheetData>
    <row r="1" spans="1:7" ht="14.25" thickBot="1">
      <c r="G1" s="129" t="s">
        <v>48</v>
      </c>
    </row>
    <row r="2" spans="1:7" ht="17.25" customHeight="1" thickBot="1">
      <c r="A2" s="762" t="s">
        <v>6</v>
      </c>
      <c r="B2" s="764" t="s">
        <v>480</v>
      </c>
      <c r="C2" s="764" t="s">
        <v>481</v>
      </c>
      <c r="D2" s="764" t="s">
        <v>482</v>
      </c>
      <c r="E2" s="758" t="s">
        <v>483</v>
      </c>
      <c r="F2" s="758"/>
      <c r="G2" s="759"/>
    </row>
    <row r="3" spans="1:7" s="371" customFormat="1" ht="57.75" customHeight="1" thickBot="1">
      <c r="A3" s="763"/>
      <c r="B3" s="765"/>
      <c r="C3" s="765"/>
      <c r="D3" s="765"/>
      <c r="E3" s="74" t="s">
        <v>484</v>
      </c>
      <c r="F3" s="74" t="s">
        <v>485</v>
      </c>
      <c r="G3" s="75" t="s">
        <v>486</v>
      </c>
    </row>
    <row r="4" spans="1:7" s="234" customFormat="1" ht="15" customHeight="1" thickBot="1">
      <c r="A4" s="76" t="s">
        <v>402</v>
      </c>
      <c r="B4" s="77" t="s">
        <v>403</v>
      </c>
      <c r="C4" s="77" t="s">
        <v>404</v>
      </c>
      <c r="D4" s="77" t="s">
        <v>406</v>
      </c>
      <c r="E4" s="77" t="s">
        <v>487</v>
      </c>
      <c r="F4" s="77" t="s">
        <v>407</v>
      </c>
      <c r="G4" s="78" t="s">
        <v>408</v>
      </c>
    </row>
    <row r="5" spans="1:7" ht="15" customHeight="1">
      <c r="A5" s="372" t="s">
        <v>8</v>
      </c>
      <c r="B5" s="373" t="s">
        <v>488</v>
      </c>
      <c r="C5" s="374">
        <v>639608</v>
      </c>
      <c r="D5" s="374"/>
      <c r="E5" s="375">
        <f>C5+D5</f>
        <v>639608</v>
      </c>
      <c r="F5" s="374"/>
      <c r="G5" s="376"/>
    </row>
    <row r="6" spans="1:7" ht="15" customHeight="1">
      <c r="A6" s="377" t="s">
        <v>9</v>
      </c>
      <c r="B6" s="378"/>
      <c r="C6" s="21"/>
      <c r="D6" s="21"/>
      <c r="E6" s="375">
        <f t="shared" ref="E6:E35" si="0">C6+D6</f>
        <v>0</v>
      </c>
      <c r="F6" s="21"/>
      <c r="G6" s="379"/>
    </row>
    <row r="7" spans="1:7" ht="15" customHeight="1">
      <c r="A7" s="377" t="s">
        <v>10</v>
      </c>
      <c r="B7" s="378"/>
      <c r="C7" s="21"/>
      <c r="D7" s="21"/>
      <c r="E7" s="375">
        <f t="shared" si="0"/>
        <v>0</v>
      </c>
      <c r="F7" s="21"/>
      <c r="G7" s="379"/>
    </row>
    <row r="8" spans="1:7" ht="15" customHeight="1">
      <c r="A8" s="377" t="s">
        <v>11</v>
      </c>
      <c r="B8" s="378"/>
      <c r="C8" s="21"/>
      <c r="D8" s="21"/>
      <c r="E8" s="375">
        <f t="shared" si="0"/>
        <v>0</v>
      </c>
      <c r="F8" s="21"/>
      <c r="G8" s="379"/>
    </row>
    <row r="9" spans="1:7" ht="15" customHeight="1">
      <c r="A9" s="377" t="s">
        <v>12</v>
      </c>
      <c r="B9" s="378"/>
      <c r="C9" s="21"/>
      <c r="D9" s="21"/>
      <c r="E9" s="375"/>
      <c r="F9" s="21"/>
      <c r="G9" s="379"/>
    </row>
    <row r="10" spans="1:7" ht="15" customHeight="1">
      <c r="A10" s="377" t="s">
        <v>13</v>
      </c>
      <c r="B10" s="378"/>
      <c r="C10" s="21"/>
      <c r="D10" s="21"/>
      <c r="E10" s="375"/>
      <c r="F10" s="21"/>
      <c r="G10" s="379"/>
    </row>
    <row r="11" spans="1:7" ht="15" customHeight="1">
      <c r="A11" s="377" t="s">
        <v>14</v>
      </c>
      <c r="B11" s="378"/>
      <c r="C11" s="21"/>
      <c r="D11" s="21"/>
      <c r="E11" s="375">
        <f t="shared" si="0"/>
        <v>0</v>
      </c>
      <c r="F11" s="21"/>
      <c r="G11" s="379"/>
    </row>
    <row r="12" spans="1:7" ht="15" customHeight="1">
      <c r="A12" s="377" t="s">
        <v>15</v>
      </c>
      <c r="B12" s="378"/>
      <c r="C12" s="21"/>
      <c r="D12" s="21"/>
      <c r="E12" s="375">
        <f t="shared" si="0"/>
        <v>0</v>
      </c>
      <c r="F12" s="21"/>
      <c r="G12" s="379"/>
    </row>
    <row r="13" spans="1:7" ht="15" customHeight="1">
      <c r="A13" s="377" t="s">
        <v>16</v>
      </c>
      <c r="B13" s="378"/>
      <c r="C13" s="21"/>
      <c r="D13" s="21"/>
      <c r="E13" s="375">
        <f t="shared" si="0"/>
        <v>0</v>
      </c>
      <c r="F13" s="21"/>
      <c r="G13" s="379"/>
    </row>
    <row r="14" spans="1:7" ht="15" customHeight="1">
      <c r="A14" s="377" t="s">
        <v>17</v>
      </c>
      <c r="B14" s="378"/>
      <c r="C14" s="21"/>
      <c r="D14" s="21"/>
      <c r="E14" s="375">
        <f t="shared" si="0"/>
        <v>0</v>
      </c>
      <c r="F14" s="21"/>
      <c r="G14" s="379"/>
    </row>
    <row r="15" spans="1:7" ht="15" customHeight="1">
      <c r="A15" s="377" t="s">
        <v>18</v>
      </c>
      <c r="B15" s="378"/>
      <c r="C15" s="21"/>
      <c r="D15" s="21"/>
      <c r="E15" s="375">
        <f t="shared" si="0"/>
        <v>0</v>
      </c>
      <c r="F15" s="21"/>
      <c r="G15" s="379"/>
    </row>
    <row r="16" spans="1:7" ht="15" customHeight="1">
      <c r="A16" s="377" t="s">
        <v>19</v>
      </c>
      <c r="B16" s="378"/>
      <c r="C16" s="21"/>
      <c r="D16" s="21"/>
      <c r="E16" s="375">
        <f t="shared" si="0"/>
        <v>0</v>
      </c>
      <c r="F16" s="21"/>
      <c r="G16" s="379"/>
    </row>
    <row r="17" spans="1:7" ht="15" customHeight="1">
      <c r="A17" s="377" t="s">
        <v>20</v>
      </c>
      <c r="B17" s="378"/>
      <c r="C17" s="21"/>
      <c r="D17" s="21"/>
      <c r="E17" s="375">
        <f t="shared" si="0"/>
        <v>0</v>
      </c>
      <c r="F17" s="21"/>
      <c r="G17" s="379"/>
    </row>
    <row r="18" spans="1:7" ht="15" customHeight="1">
      <c r="A18" s="377" t="s">
        <v>21</v>
      </c>
      <c r="B18" s="378"/>
      <c r="C18" s="21"/>
      <c r="D18" s="21"/>
      <c r="E18" s="375">
        <f t="shared" si="0"/>
        <v>0</v>
      </c>
      <c r="F18" s="21"/>
      <c r="G18" s="379"/>
    </row>
    <row r="19" spans="1:7" ht="15" customHeight="1">
      <c r="A19" s="377" t="s">
        <v>22</v>
      </c>
      <c r="B19" s="378"/>
      <c r="C19" s="21"/>
      <c r="D19" s="21"/>
      <c r="E19" s="375">
        <f t="shared" si="0"/>
        <v>0</v>
      </c>
      <c r="F19" s="21"/>
      <c r="G19" s="379"/>
    </row>
    <row r="20" spans="1:7" ht="15" customHeight="1">
      <c r="A20" s="377" t="s">
        <v>23</v>
      </c>
      <c r="B20" s="378"/>
      <c r="C20" s="21"/>
      <c r="D20" s="21"/>
      <c r="E20" s="375">
        <f t="shared" si="0"/>
        <v>0</v>
      </c>
      <c r="F20" s="21"/>
      <c r="G20" s="379"/>
    </row>
    <row r="21" spans="1:7" ht="15" customHeight="1">
      <c r="A21" s="377" t="s">
        <v>24</v>
      </c>
      <c r="B21" s="378"/>
      <c r="C21" s="21"/>
      <c r="D21" s="21"/>
      <c r="E21" s="375">
        <f t="shared" si="0"/>
        <v>0</v>
      </c>
      <c r="F21" s="21"/>
      <c r="G21" s="379"/>
    </row>
    <row r="22" spans="1:7" ht="15" customHeight="1">
      <c r="A22" s="377" t="s">
        <v>25</v>
      </c>
      <c r="B22" s="378"/>
      <c r="C22" s="21"/>
      <c r="D22" s="21"/>
      <c r="E22" s="375">
        <f t="shared" si="0"/>
        <v>0</v>
      </c>
      <c r="F22" s="21"/>
      <c r="G22" s="379"/>
    </row>
    <row r="23" spans="1:7" ht="15" customHeight="1">
      <c r="A23" s="377" t="s">
        <v>26</v>
      </c>
      <c r="B23" s="378"/>
      <c r="C23" s="21"/>
      <c r="D23" s="21"/>
      <c r="E23" s="375">
        <f t="shared" si="0"/>
        <v>0</v>
      </c>
      <c r="F23" s="21"/>
      <c r="G23" s="379"/>
    </row>
    <row r="24" spans="1:7" ht="15" customHeight="1">
      <c r="A24" s="377" t="s">
        <v>27</v>
      </c>
      <c r="B24" s="378"/>
      <c r="C24" s="21"/>
      <c r="D24" s="21"/>
      <c r="E24" s="375">
        <f t="shared" si="0"/>
        <v>0</v>
      </c>
      <c r="F24" s="21"/>
      <c r="G24" s="379"/>
    </row>
    <row r="25" spans="1:7" ht="15" customHeight="1">
      <c r="A25" s="377" t="s">
        <v>28</v>
      </c>
      <c r="B25" s="378"/>
      <c r="C25" s="21"/>
      <c r="D25" s="21"/>
      <c r="E25" s="375">
        <f t="shared" si="0"/>
        <v>0</v>
      </c>
      <c r="F25" s="21"/>
      <c r="G25" s="379"/>
    </row>
    <row r="26" spans="1:7" ht="15" customHeight="1">
      <c r="A26" s="377" t="s">
        <v>29</v>
      </c>
      <c r="B26" s="378"/>
      <c r="C26" s="21"/>
      <c r="D26" s="21"/>
      <c r="E26" s="375">
        <f t="shared" si="0"/>
        <v>0</v>
      </c>
      <c r="F26" s="21"/>
      <c r="G26" s="379"/>
    </row>
    <row r="27" spans="1:7" ht="15" customHeight="1">
      <c r="A27" s="377" t="s">
        <v>30</v>
      </c>
      <c r="B27" s="378"/>
      <c r="C27" s="21"/>
      <c r="D27" s="21"/>
      <c r="E27" s="375">
        <f t="shared" si="0"/>
        <v>0</v>
      </c>
      <c r="F27" s="21"/>
      <c r="G27" s="379"/>
    </row>
    <row r="28" spans="1:7" ht="15" customHeight="1">
      <c r="A28" s="377" t="s">
        <v>31</v>
      </c>
      <c r="B28" s="378"/>
      <c r="C28" s="21"/>
      <c r="D28" s="21"/>
      <c r="E28" s="375">
        <f t="shared" si="0"/>
        <v>0</v>
      </c>
      <c r="F28" s="21"/>
      <c r="G28" s="379"/>
    </row>
    <row r="29" spans="1:7" ht="15" customHeight="1">
      <c r="A29" s="377" t="s">
        <v>32</v>
      </c>
      <c r="B29" s="378"/>
      <c r="C29" s="21"/>
      <c r="D29" s="21"/>
      <c r="E29" s="375">
        <f t="shared" si="0"/>
        <v>0</v>
      </c>
      <c r="F29" s="21"/>
      <c r="G29" s="379"/>
    </row>
    <row r="30" spans="1:7" ht="15" customHeight="1">
      <c r="A30" s="377" t="s">
        <v>33</v>
      </c>
      <c r="B30" s="378"/>
      <c r="C30" s="21"/>
      <c r="D30" s="21"/>
      <c r="E30" s="375"/>
      <c r="F30" s="21"/>
      <c r="G30" s="379"/>
    </row>
    <row r="31" spans="1:7" ht="15" customHeight="1">
      <c r="A31" s="377" t="s">
        <v>34</v>
      </c>
      <c r="B31" s="378"/>
      <c r="C31" s="21"/>
      <c r="D31" s="21"/>
      <c r="E31" s="375">
        <f t="shared" si="0"/>
        <v>0</v>
      </c>
      <c r="F31" s="21"/>
      <c r="G31" s="379"/>
    </row>
    <row r="32" spans="1:7" ht="15" customHeight="1">
      <c r="A32" s="377" t="s">
        <v>35</v>
      </c>
      <c r="B32" s="378"/>
      <c r="C32" s="21"/>
      <c r="D32" s="21"/>
      <c r="E32" s="375">
        <f t="shared" si="0"/>
        <v>0</v>
      </c>
      <c r="F32" s="21"/>
      <c r="G32" s="379"/>
    </row>
    <row r="33" spans="1:7" ht="15" customHeight="1">
      <c r="A33" s="377" t="s">
        <v>489</v>
      </c>
      <c r="B33" s="378"/>
      <c r="C33" s="21"/>
      <c r="D33" s="21"/>
      <c r="E33" s="375">
        <f t="shared" si="0"/>
        <v>0</v>
      </c>
      <c r="F33" s="21"/>
      <c r="G33" s="379"/>
    </row>
    <row r="34" spans="1:7" ht="15" customHeight="1">
      <c r="A34" s="377" t="s">
        <v>490</v>
      </c>
      <c r="B34" s="378"/>
      <c r="C34" s="21"/>
      <c r="D34" s="21"/>
      <c r="E34" s="375">
        <f t="shared" si="0"/>
        <v>0</v>
      </c>
      <c r="F34" s="21"/>
      <c r="G34" s="379"/>
    </row>
    <row r="35" spans="1:7" ht="15" customHeight="1" thickBot="1">
      <c r="A35" s="377" t="s">
        <v>491</v>
      </c>
      <c r="B35" s="380"/>
      <c r="C35" s="22"/>
      <c r="D35" s="22"/>
      <c r="E35" s="375">
        <f t="shared" si="0"/>
        <v>0</v>
      </c>
      <c r="F35" s="22"/>
      <c r="G35" s="381"/>
    </row>
    <row r="36" spans="1:7" ht="15" customHeight="1" thickBot="1">
      <c r="A36" s="760" t="s">
        <v>40</v>
      </c>
      <c r="B36" s="761"/>
      <c r="C36" s="38">
        <f>SUM(C5:C35)</f>
        <v>639608</v>
      </c>
      <c r="D36" s="38">
        <f>SUM(D5:D35)</f>
        <v>0</v>
      </c>
      <c r="E36" s="38">
        <f>SUM(E5:E35)</f>
        <v>639608</v>
      </c>
      <c r="F36" s="38">
        <f>SUM(F5:F35)</f>
        <v>0</v>
      </c>
      <c r="G36" s="39">
        <f>SUM(G5:G35)</f>
        <v>0</v>
      </c>
    </row>
  </sheetData>
  <mergeCells count="6">
    <mergeCell ref="E2:G2"/>
    <mergeCell ref="A36:B36"/>
    <mergeCell ref="A2:A3"/>
    <mergeCell ref="B2:B3"/>
    <mergeCell ref="C2:C3"/>
    <mergeCell ref="D2:D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8/2016. (V.11.) önkormányzati rendelethez&amp;"Times New Roman CE,Dőlt"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7"/>
  <sheetViews>
    <sheetView view="pageLayout" zoomScaleNormal="120" zoomScaleSheetLayoutView="100" workbookViewId="0">
      <selection activeCell="G3" sqref="G3:G4"/>
    </sheetView>
  </sheetViews>
  <sheetFormatPr defaultRowHeight="15.75"/>
  <cols>
    <col min="1" max="1" width="9" style="169" customWidth="1"/>
    <col min="2" max="2" width="64.83203125" style="169" customWidth="1"/>
    <col min="3" max="3" width="17.33203125" style="169" customWidth="1"/>
    <col min="4" max="5" width="17.33203125" style="170" customWidth="1"/>
    <col min="6" max="7" width="9.33203125" style="192"/>
    <col min="8" max="8" width="11.5" style="192" bestFit="1" customWidth="1"/>
    <col min="9" max="16384" width="9.33203125" style="192"/>
  </cols>
  <sheetData>
    <row r="1" spans="1:5" ht="15.95" customHeight="1">
      <c r="A1" s="708" t="s">
        <v>5</v>
      </c>
      <c r="B1" s="708"/>
      <c r="C1" s="708"/>
      <c r="D1" s="708"/>
      <c r="E1" s="708"/>
    </row>
    <row r="2" spans="1:5" ht="15.95" customHeight="1" thickBot="1">
      <c r="A2" s="382" t="s">
        <v>106</v>
      </c>
      <c r="B2" s="382"/>
      <c r="C2" s="382"/>
      <c r="D2" s="119"/>
      <c r="E2" s="119" t="s">
        <v>150</v>
      </c>
    </row>
    <row r="3" spans="1:5" ht="15.95" customHeight="1">
      <c r="A3" s="766" t="s">
        <v>56</v>
      </c>
      <c r="B3" s="716" t="s">
        <v>7</v>
      </c>
      <c r="C3" s="713" t="s">
        <v>647</v>
      </c>
      <c r="D3" s="769" t="s">
        <v>471</v>
      </c>
      <c r="E3" s="770"/>
    </row>
    <row r="4" spans="1:5" ht="38.1" customHeight="1" thickBot="1">
      <c r="A4" s="767"/>
      <c r="B4" s="768"/>
      <c r="C4" s="714"/>
      <c r="D4" s="261" t="s">
        <v>456</v>
      </c>
      <c r="E4" s="262" t="s">
        <v>443</v>
      </c>
    </row>
    <row r="5" spans="1:5" s="193" customFormat="1" ht="12" customHeight="1" thickBot="1">
      <c r="A5" s="25" t="s">
        <v>402</v>
      </c>
      <c r="B5" s="26" t="s">
        <v>403</v>
      </c>
      <c r="C5" s="26" t="s">
        <v>404</v>
      </c>
      <c r="D5" s="26" t="s">
        <v>405</v>
      </c>
      <c r="E5" s="383" t="s">
        <v>407</v>
      </c>
    </row>
    <row r="6" spans="1:5" s="194" customFormat="1" ht="12" customHeight="1" thickBot="1">
      <c r="A6" s="18" t="s">
        <v>8</v>
      </c>
      <c r="B6" s="384" t="s">
        <v>171</v>
      </c>
      <c r="C6" s="181">
        <f>+C7+C8+C9+C10+C11+C12</f>
        <v>187340</v>
      </c>
      <c r="D6" s="181">
        <f>+D7+D8+D9+D10+D11+D12</f>
        <v>155088</v>
      </c>
      <c r="E6" s="107">
        <f>+E7+E8+E9+E10+E11+E12</f>
        <v>155088</v>
      </c>
    </row>
    <row r="7" spans="1:5" s="194" customFormat="1" ht="12" customHeight="1">
      <c r="A7" s="13" t="s">
        <v>68</v>
      </c>
      <c r="B7" s="385" t="s">
        <v>172</v>
      </c>
      <c r="C7" s="109">
        <v>54466</v>
      </c>
      <c r="D7" s="183">
        <v>38638</v>
      </c>
      <c r="E7" s="109">
        <v>38638</v>
      </c>
    </row>
    <row r="8" spans="1:5" s="194" customFormat="1" ht="12" customHeight="1">
      <c r="A8" s="12" t="s">
        <v>69</v>
      </c>
      <c r="B8" s="386" t="s">
        <v>173</v>
      </c>
      <c r="C8" s="108">
        <v>34608</v>
      </c>
      <c r="D8" s="182">
        <v>35419</v>
      </c>
      <c r="E8" s="108">
        <v>35419</v>
      </c>
    </row>
    <row r="9" spans="1:5" s="194" customFormat="1" ht="12" customHeight="1">
      <c r="A9" s="12" t="s">
        <v>70</v>
      </c>
      <c r="B9" s="386" t="s">
        <v>174</v>
      </c>
      <c r="C9" s="108">
        <v>74510</v>
      </c>
      <c r="D9" s="182">
        <v>60532</v>
      </c>
      <c r="E9" s="108">
        <v>60532</v>
      </c>
    </row>
    <row r="10" spans="1:5" s="194" customFormat="1" ht="12" customHeight="1">
      <c r="A10" s="12" t="s">
        <v>71</v>
      </c>
      <c r="B10" s="386" t="s">
        <v>175</v>
      </c>
      <c r="C10" s="108">
        <v>2646</v>
      </c>
      <c r="D10" s="182">
        <v>2606</v>
      </c>
      <c r="E10" s="108">
        <v>2606</v>
      </c>
    </row>
    <row r="11" spans="1:5" s="194" customFormat="1" ht="12" customHeight="1">
      <c r="A11" s="12" t="s">
        <v>103</v>
      </c>
      <c r="B11" s="386" t="s">
        <v>492</v>
      </c>
      <c r="C11" s="108">
        <v>10727</v>
      </c>
      <c r="D11" s="182"/>
      <c r="E11" s="108"/>
    </row>
    <row r="12" spans="1:5" s="194" customFormat="1" ht="12" customHeight="1" thickBot="1">
      <c r="A12" s="14" t="s">
        <v>72</v>
      </c>
      <c r="B12" s="387" t="s">
        <v>493</v>
      </c>
      <c r="C12" s="110">
        <v>10383</v>
      </c>
      <c r="D12" s="184">
        <v>17893</v>
      </c>
      <c r="E12" s="110">
        <v>17893</v>
      </c>
    </row>
    <row r="13" spans="1:5" s="194" customFormat="1" ht="12" customHeight="1" thickBot="1">
      <c r="A13" s="18" t="s">
        <v>9</v>
      </c>
      <c r="B13" s="388" t="s">
        <v>176</v>
      </c>
      <c r="C13" s="181">
        <f>+C14+C15+C16+C17+C18</f>
        <v>7887</v>
      </c>
      <c r="D13" s="181">
        <f>+D14+D15+D16+D17+D18</f>
        <v>132081</v>
      </c>
      <c r="E13" s="107">
        <f>+E14+E15+E16+E17+E18</f>
        <v>121553</v>
      </c>
    </row>
    <row r="14" spans="1:5" s="194" customFormat="1" ht="12" customHeight="1">
      <c r="A14" s="13" t="s">
        <v>74</v>
      </c>
      <c r="B14" s="385" t="s">
        <v>177</v>
      </c>
      <c r="C14" s="183"/>
      <c r="D14" s="183"/>
      <c r="E14" s="109"/>
    </row>
    <row r="15" spans="1:5" s="194" customFormat="1" ht="12" customHeight="1">
      <c r="A15" s="12" t="s">
        <v>75</v>
      </c>
      <c r="B15" s="386" t="s">
        <v>178</v>
      </c>
      <c r="C15" s="182"/>
      <c r="D15" s="182"/>
      <c r="E15" s="108"/>
    </row>
    <row r="16" spans="1:5" s="194" customFormat="1" ht="12" customHeight="1">
      <c r="A16" s="12" t="s">
        <v>76</v>
      </c>
      <c r="B16" s="386" t="s">
        <v>339</v>
      </c>
      <c r="C16" s="182"/>
      <c r="D16" s="182"/>
      <c r="E16" s="108"/>
    </row>
    <row r="17" spans="1:5" s="194" customFormat="1" ht="12" customHeight="1">
      <c r="A17" s="12" t="s">
        <v>77</v>
      </c>
      <c r="B17" s="386" t="s">
        <v>340</v>
      </c>
      <c r="C17" s="182"/>
      <c r="D17" s="182"/>
      <c r="E17" s="108"/>
    </row>
    <row r="18" spans="1:5" s="194" customFormat="1" ht="12" customHeight="1">
      <c r="A18" s="12" t="s">
        <v>78</v>
      </c>
      <c r="B18" s="386" t="s">
        <v>179</v>
      </c>
      <c r="C18" s="182">
        <v>7887</v>
      </c>
      <c r="D18" s="182">
        <v>132081</v>
      </c>
      <c r="E18" s="108">
        <v>121553</v>
      </c>
    </row>
    <row r="19" spans="1:5" s="194" customFormat="1" ht="12" customHeight="1" thickBot="1">
      <c r="A19" s="14" t="s">
        <v>85</v>
      </c>
      <c r="B19" s="387" t="s">
        <v>180</v>
      </c>
      <c r="C19" s="184"/>
      <c r="D19" s="184"/>
      <c r="E19" s="110"/>
    </row>
    <row r="20" spans="1:5" s="194" customFormat="1" ht="12" customHeight="1" thickBot="1">
      <c r="A20" s="18" t="s">
        <v>10</v>
      </c>
      <c r="B20" s="384" t="s">
        <v>181</v>
      </c>
      <c r="C20" s="181">
        <f>+C21+C22+C23+C24+C25</f>
        <v>396191</v>
      </c>
      <c r="D20" s="181">
        <f>+D21+D22+D23+D24+D25</f>
        <v>88832</v>
      </c>
      <c r="E20" s="107">
        <f>+E21+E22+E23+E24+E25</f>
        <v>89050</v>
      </c>
    </row>
    <row r="21" spans="1:5" s="194" customFormat="1" ht="12" customHeight="1">
      <c r="A21" s="13" t="s">
        <v>57</v>
      </c>
      <c r="B21" s="385" t="s">
        <v>182</v>
      </c>
      <c r="C21" s="183">
        <v>100000</v>
      </c>
      <c r="D21" s="183"/>
      <c r="E21" s="109"/>
    </row>
    <row r="22" spans="1:5" s="194" customFormat="1" ht="12" customHeight="1">
      <c r="A22" s="12" t="s">
        <v>58</v>
      </c>
      <c r="B22" s="386" t="s">
        <v>183</v>
      </c>
      <c r="C22" s="182"/>
      <c r="D22" s="182"/>
      <c r="E22" s="108"/>
    </row>
    <row r="23" spans="1:5" s="194" customFormat="1" ht="12" customHeight="1">
      <c r="A23" s="12" t="s">
        <v>59</v>
      </c>
      <c r="B23" s="386" t="s">
        <v>341</v>
      </c>
      <c r="C23" s="182"/>
      <c r="D23" s="182"/>
      <c r="E23" s="108"/>
    </row>
    <row r="24" spans="1:5" s="194" customFormat="1" ht="12" customHeight="1">
      <c r="A24" s="12" t="s">
        <v>60</v>
      </c>
      <c r="B24" s="386" t="s">
        <v>342</v>
      </c>
      <c r="C24" s="182"/>
      <c r="D24" s="182"/>
      <c r="E24" s="108"/>
    </row>
    <row r="25" spans="1:5" s="194" customFormat="1" ht="12" customHeight="1">
      <c r="A25" s="12" t="s">
        <v>115</v>
      </c>
      <c r="B25" s="386" t="s">
        <v>184</v>
      </c>
      <c r="C25" s="182">
        <v>296191</v>
      </c>
      <c r="D25" s="182">
        <v>88832</v>
      </c>
      <c r="E25" s="108">
        <v>89050</v>
      </c>
    </row>
    <row r="26" spans="1:5" s="194" customFormat="1" ht="12" customHeight="1" thickBot="1">
      <c r="A26" s="14" t="s">
        <v>116</v>
      </c>
      <c r="B26" s="387" t="s">
        <v>185</v>
      </c>
      <c r="C26" s="184"/>
      <c r="D26" s="184"/>
      <c r="E26" s="110"/>
    </row>
    <row r="27" spans="1:5" s="194" customFormat="1" ht="12" customHeight="1" thickBot="1">
      <c r="A27" s="18" t="s">
        <v>117</v>
      </c>
      <c r="B27" s="384" t="s">
        <v>494</v>
      </c>
      <c r="C27" s="187">
        <f>+C28+C31+C32+C33</f>
        <v>86738</v>
      </c>
      <c r="D27" s="187">
        <f>+D28+D31+D32+D33</f>
        <v>82200</v>
      </c>
      <c r="E27" s="224">
        <f>+E28+E31+E32+E33</f>
        <v>85918</v>
      </c>
    </row>
    <row r="28" spans="1:5" s="194" customFormat="1" ht="12" customHeight="1">
      <c r="A28" s="13" t="s">
        <v>186</v>
      </c>
      <c r="B28" s="385" t="s">
        <v>495</v>
      </c>
      <c r="C28" s="390">
        <f>+C29+C30</f>
        <v>72654</v>
      </c>
      <c r="D28" s="389">
        <v>68200</v>
      </c>
      <c r="E28" s="390">
        <v>72935</v>
      </c>
    </row>
    <row r="29" spans="1:5" s="194" customFormat="1" ht="12" customHeight="1">
      <c r="A29" s="12" t="s">
        <v>496</v>
      </c>
      <c r="B29" s="386" t="s">
        <v>497</v>
      </c>
      <c r="C29" s="108">
        <v>5470</v>
      </c>
      <c r="D29" s="182">
        <v>3200</v>
      </c>
      <c r="E29" s="108">
        <v>5426</v>
      </c>
    </row>
    <row r="30" spans="1:5" s="194" customFormat="1" ht="12" customHeight="1">
      <c r="A30" s="12" t="s">
        <v>498</v>
      </c>
      <c r="B30" s="386" t="s">
        <v>499</v>
      </c>
      <c r="C30" s="108">
        <v>67184</v>
      </c>
      <c r="D30" s="182">
        <v>65000</v>
      </c>
      <c r="E30" s="108">
        <v>67509</v>
      </c>
    </row>
    <row r="31" spans="1:5" s="194" customFormat="1" ht="12" customHeight="1">
      <c r="A31" s="12" t="s">
        <v>187</v>
      </c>
      <c r="B31" s="386" t="s">
        <v>190</v>
      </c>
      <c r="C31" s="108">
        <v>8886</v>
      </c>
      <c r="D31" s="182">
        <v>9000</v>
      </c>
      <c r="E31" s="108">
        <v>8592</v>
      </c>
    </row>
    <row r="32" spans="1:5" s="194" customFormat="1" ht="12" customHeight="1">
      <c r="A32" s="12" t="s">
        <v>188</v>
      </c>
      <c r="B32" s="386" t="s">
        <v>191</v>
      </c>
      <c r="C32" s="108">
        <v>3805</v>
      </c>
      <c r="D32" s="182">
        <v>3500</v>
      </c>
      <c r="E32" s="108">
        <v>3284</v>
      </c>
    </row>
    <row r="33" spans="1:5" s="194" customFormat="1" ht="12" customHeight="1" thickBot="1">
      <c r="A33" s="14" t="s">
        <v>189</v>
      </c>
      <c r="B33" s="387" t="s">
        <v>192</v>
      </c>
      <c r="C33" s="110">
        <v>1393</v>
      </c>
      <c r="D33" s="184">
        <v>1500</v>
      </c>
      <c r="E33" s="110">
        <v>1107</v>
      </c>
    </row>
    <row r="34" spans="1:5" s="194" customFormat="1" ht="12" customHeight="1" thickBot="1">
      <c r="A34" s="18" t="s">
        <v>12</v>
      </c>
      <c r="B34" s="384" t="s">
        <v>500</v>
      </c>
      <c r="C34" s="181">
        <f>SUM(C35:C44)</f>
        <v>62070</v>
      </c>
      <c r="D34" s="181">
        <f>SUM(D35:D44)</f>
        <v>32850</v>
      </c>
      <c r="E34" s="107">
        <f>SUM(E35:E44)</f>
        <v>39466</v>
      </c>
    </row>
    <row r="35" spans="1:5" s="194" customFormat="1" ht="12" customHeight="1">
      <c r="A35" s="13" t="s">
        <v>61</v>
      </c>
      <c r="B35" s="385" t="s">
        <v>195</v>
      </c>
      <c r="C35" s="109">
        <v>737</v>
      </c>
      <c r="D35" s="183">
        <v>671</v>
      </c>
      <c r="E35" s="109">
        <v>853</v>
      </c>
    </row>
    <row r="36" spans="1:5" s="194" customFormat="1" ht="12" customHeight="1">
      <c r="A36" s="12" t="s">
        <v>62</v>
      </c>
      <c r="B36" s="386" t="s">
        <v>196</v>
      </c>
      <c r="C36" s="108">
        <v>17361</v>
      </c>
      <c r="D36" s="182">
        <v>4900</v>
      </c>
      <c r="E36" s="108">
        <v>3836</v>
      </c>
    </row>
    <row r="37" spans="1:5" s="194" customFormat="1" ht="12" customHeight="1">
      <c r="A37" s="12" t="s">
        <v>63</v>
      </c>
      <c r="B37" s="386" t="s">
        <v>197</v>
      </c>
      <c r="C37" s="108"/>
      <c r="D37" s="182"/>
      <c r="E37" s="108"/>
    </row>
    <row r="38" spans="1:5" s="194" customFormat="1" ht="12" customHeight="1">
      <c r="A38" s="12" t="s">
        <v>119</v>
      </c>
      <c r="B38" s="386" t="s">
        <v>198</v>
      </c>
      <c r="C38" s="108"/>
      <c r="D38" s="182"/>
      <c r="E38" s="108"/>
    </row>
    <row r="39" spans="1:5" s="194" customFormat="1" ht="12" customHeight="1">
      <c r="A39" s="12" t="s">
        <v>120</v>
      </c>
      <c r="B39" s="386" t="s">
        <v>199</v>
      </c>
      <c r="C39" s="108">
        <v>20444</v>
      </c>
      <c r="D39" s="182">
        <v>16930</v>
      </c>
      <c r="E39" s="108">
        <v>21599</v>
      </c>
    </row>
    <row r="40" spans="1:5" s="194" customFormat="1" ht="12" customHeight="1">
      <c r="A40" s="12" t="s">
        <v>121</v>
      </c>
      <c r="B40" s="386" t="s">
        <v>200</v>
      </c>
      <c r="C40" s="108">
        <v>9154</v>
      </c>
      <c r="D40" s="182">
        <v>3575</v>
      </c>
      <c r="E40" s="108">
        <v>5164</v>
      </c>
    </row>
    <row r="41" spans="1:5" s="194" customFormat="1" ht="12" customHeight="1">
      <c r="A41" s="12" t="s">
        <v>122</v>
      </c>
      <c r="B41" s="386" t="s">
        <v>201</v>
      </c>
      <c r="C41" s="108"/>
      <c r="D41" s="182"/>
      <c r="E41" s="108"/>
    </row>
    <row r="42" spans="1:5" s="194" customFormat="1" ht="12" customHeight="1">
      <c r="A42" s="12" t="s">
        <v>123</v>
      </c>
      <c r="B42" s="386" t="s">
        <v>202</v>
      </c>
      <c r="C42" s="108">
        <v>1403</v>
      </c>
      <c r="D42" s="182">
        <v>6774</v>
      </c>
      <c r="E42" s="108">
        <v>7526</v>
      </c>
    </row>
    <row r="43" spans="1:5" s="194" customFormat="1" ht="12" customHeight="1">
      <c r="A43" s="12" t="s">
        <v>193</v>
      </c>
      <c r="B43" s="386" t="s">
        <v>203</v>
      </c>
      <c r="C43" s="111"/>
      <c r="D43" s="185"/>
      <c r="E43" s="111"/>
    </row>
    <row r="44" spans="1:5" s="194" customFormat="1" ht="12" customHeight="1" thickBot="1">
      <c r="A44" s="14" t="s">
        <v>194</v>
      </c>
      <c r="B44" s="387" t="s">
        <v>204</v>
      </c>
      <c r="C44" s="112">
        <v>12971</v>
      </c>
      <c r="D44" s="186"/>
      <c r="E44" s="112">
        <v>488</v>
      </c>
    </row>
    <row r="45" spans="1:5" s="194" customFormat="1" ht="12" customHeight="1" thickBot="1">
      <c r="A45" s="18" t="s">
        <v>13</v>
      </c>
      <c r="B45" s="384" t="s">
        <v>205</v>
      </c>
      <c r="C45" s="181">
        <f>SUM(C46:C50)</f>
        <v>747197</v>
      </c>
      <c r="D45" s="181">
        <f>SUM(D46:D50)</f>
        <v>2500</v>
      </c>
      <c r="E45" s="107">
        <f>SUM(E46:E50)</f>
        <v>1661</v>
      </c>
    </row>
    <row r="46" spans="1:5" s="194" customFormat="1" ht="12" customHeight="1">
      <c r="A46" s="13" t="s">
        <v>64</v>
      </c>
      <c r="B46" s="385" t="s">
        <v>209</v>
      </c>
      <c r="C46" s="113"/>
      <c r="D46" s="235"/>
      <c r="E46" s="113"/>
    </row>
    <row r="47" spans="1:5" s="194" customFormat="1" ht="12" customHeight="1">
      <c r="A47" s="12" t="s">
        <v>65</v>
      </c>
      <c r="B47" s="386" t="s">
        <v>210</v>
      </c>
      <c r="C47" s="111">
        <v>745342</v>
      </c>
      <c r="D47" s="185">
        <v>2500</v>
      </c>
      <c r="E47" s="111">
        <v>1661</v>
      </c>
    </row>
    <row r="48" spans="1:5" s="194" customFormat="1" ht="12" customHeight="1">
      <c r="A48" s="12" t="s">
        <v>206</v>
      </c>
      <c r="B48" s="386" t="s">
        <v>211</v>
      </c>
      <c r="C48" s="111">
        <v>1855</v>
      </c>
      <c r="D48" s="185"/>
      <c r="E48" s="111"/>
    </row>
    <row r="49" spans="1:5" s="194" customFormat="1" ht="12" customHeight="1">
      <c r="A49" s="12" t="s">
        <v>207</v>
      </c>
      <c r="B49" s="386" t="s">
        <v>212</v>
      </c>
      <c r="C49" s="111"/>
      <c r="D49" s="185"/>
      <c r="E49" s="111"/>
    </row>
    <row r="50" spans="1:5" s="194" customFormat="1" ht="12" customHeight="1" thickBot="1">
      <c r="A50" s="14" t="s">
        <v>208</v>
      </c>
      <c r="B50" s="387" t="s">
        <v>213</v>
      </c>
      <c r="C50" s="112"/>
      <c r="D50" s="186"/>
      <c r="E50" s="112"/>
    </row>
    <row r="51" spans="1:5" s="194" customFormat="1" ht="13.5" thickBot="1">
      <c r="A51" s="18" t="s">
        <v>124</v>
      </c>
      <c r="B51" s="384" t="s">
        <v>214</v>
      </c>
      <c r="C51" s="181">
        <f>SUM(C52:C54)</f>
        <v>4952</v>
      </c>
      <c r="D51" s="181">
        <f>SUM(D52:D54)</f>
        <v>40000</v>
      </c>
      <c r="E51" s="107">
        <f>SUM(E52:E54)</f>
        <v>40481</v>
      </c>
    </row>
    <row r="52" spans="1:5" s="194" customFormat="1" ht="12.75">
      <c r="A52" s="13" t="s">
        <v>66</v>
      </c>
      <c r="B52" s="385" t="s">
        <v>215</v>
      </c>
      <c r="C52" s="183"/>
      <c r="D52" s="183"/>
      <c r="E52" s="109"/>
    </row>
    <row r="53" spans="1:5" s="194" customFormat="1" ht="14.25" customHeight="1">
      <c r="A53" s="12" t="s">
        <v>67</v>
      </c>
      <c r="B53" s="386" t="s">
        <v>501</v>
      </c>
      <c r="C53" s="182"/>
      <c r="D53" s="182"/>
      <c r="E53" s="108"/>
    </row>
    <row r="54" spans="1:5" s="194" customFormat="1" ht="12.75">
      <c r="A54" s="12" t="s">
        <v>218</v>
      </c>
      <c r="B54" s="386" t="s">
        <v>216</v>
      </c>
      <c r="C54" s="182">
        <v>4952</v>
      </c>
      <c r="D54" s="182">
        <v>40000</v>
      </c>
      <c r="E54" s="108">
        <v>40481</v>
      </c>
    </row>
    <row r="55" spans="1:5" s="194" customFormat="1" ht="13.5" thickBot="1">
      <c r="A55" s="14" t="s">
        <v>219</v>
      </c>
      <c r="B55" s="387" t="s">
        <v>217</v>
      </c>
      <c r="C55" s="184"/>
      <c r="D55" s="184"/>
      <c r="E55" s="110"/>
    </row>
    <row r="56" spans="1:5" s="194" customFormat="1" ht="13.5" thickBot="1">
      <c r="A56" s="18" t="s">
        <v>15</v>
      </c>
      <c r="B56" s="388" t="s">
        <v>220</v>
      </c>
      <c r="C56" s="181">
        <f>SUM(C57:C59)</f>
        <v>0</v>
      </c>
      <c r="D56" s="181">
        <f>SUM(D57:D59)</f>
        <v>0</v>
      </c>
      <c r="E56" s="107">
        <f>SUM(E57:E59)</f>
        <v>0</v>
      </c>
    </row>
    <row r="57" spans="1:5" s="194" customFormat="1" ht="12.75">
      <c r="A57" s="12" t="s">
        <v>125</v>
      </c>
      <c r="B57" s="385" t="s">
        <v>222</v>
      </c>
      <c r="C57" s="185"/>
      <c r="D57" s="185"/>
      <c r="E57" s="111"/>
    </row>
    <row r="58" spans="1:5" s="194" customFormat="1" ht="12.75" customHeight="1">
      <c r="A58" s="12" t="s">
        <v>126</v>
      </c>
      <c r="B58" s="386" t="s">
        <v>502</v>
      </c>
      <c r="C58" s="185"/>
      <c r="D58" s="185"/>
      <c r="E58" s="111"/>
    </row>
    <row r="59" spans="1:5" s="194" customFormat="1" ht="12.75">
      <c r="A59" s="12" t="s">
        <v>151</v>
      </c>
      <c r="B59" s="386" t="s">
        <v>223</v>
      </c>
      <c r="C59" s="185"/>
      <c r="D59" s="185"/>
      <c r="E59" s="111"/>
    </row>
    <row r="60" spans="1:5" s="194" customFormat="1" ht="13.5" thickBot="1">
      <c r="A60" s="12" t="s">
        <v>221</v>
      </c>
      <c r="B60" s="387" t="s">
        <v>224</v>
      </c>
      <c r="C60" s="185"/>
      <c r="D60" s="185"/>
      <c r="E60" s="111"/>
    </row>
    <row r="61" spans="1:5" s="194" customFormat="1" ht="13.5" thickBot="1">
      <c r="A61" s="18" t="s">
        <v>16</v>
      </c>
      <c r="B61" s="384" t="s">
        <v>225</v>
      </c>
      <c r="C61" s="187">
        <f>+C6+C13+C20+C27+C34+C45+C51+C56</f>
        <v>1492375</v>
      </c>
      <c r="D61" s="187">
        <f>+D6+D13+D20+D27+D34+D45+D51+D56</f>
        <v>533551</v>
      </c>
      <c r="E61" s="224">
        <f>+E6+E13+E20+E27+E34+E45+E51+E56</f>
        <v>533217</v>
      </c>
    </row>
    <row r="62" spans="1:5" s="194" customFormat="1" ht="13.5" thickBot="1">
      <c r="A62" s="236" t="s">
        <v>226</v>
      </c>
      <c r="B62" s="388" t="s">
        <v>503</v>
      </c>
      <c r="C62" s="181">
        <f>SUM(C63:C65)</f>
        <v>11040</v>
      </c>
      <c r="D62" s="181">
        <f>SUM(D63:D65)</f>
        <v>11857</v>
      </c>
      <c r="E62" s="107">
        <f>SUM(E63:E65)</f>
        <v>13734</v>
      </c>
    </row>
    <row r="63" spans="1:5" s="194" customFormat="1" ht="12.75">
      <c r="A63" s="12" t="s">
        <v>258</v>
      </c>
      <c r="B63" s="385" t="s">
        <v>228</v>
      </c>
      <c r="C63" s="185">
        <v>11040</v>
      </c>
      <c r="D63" s="185">
        <v>11857</v>
      </c>
      <c r="E63" s="111">
        <v>13734</v>
      </c>
    </row>
    <row r="64" spans="1:5" s="194" customFormat="1" ht="12.75">
      <c r="A64" s="12" t="s">
        <v>267</v>
      </c>
      <c r="B64" s="386" t="s">
        <v>229</v>
      </c>
      <c r="C64" s="185"/>
      <c r="D64" s="185"/>
      <c r="E64" s="111"/>
    </row>
    <row r="65" spans="1:5" s="194" customFormat="1" ht="13.5" thickBot="1">
      <c r="A65" s="12" t="s">
        <v>268</v>
      </c>
      <c r="B65" s="240" t="s">
        <v>376</v>
      </c>
      <c r="C65" s="185"/>
      <c r="D65" s="185"/>
      <c r="E65" s="111"/>
    </row>
    <row r="66" spans="1:5" s="194" customFormat="1" ht="13.5" thickBot="1">
      <c r="A66" s="236" t="s">
        <v>231</v>
      </c>
      <c r="B66" s="388" t="s">
        <v>232</v>
      </c>
      <c r="C66" s="181">
        <f>SUM(C67:C70)</f>
        <v>0</v>
      </c>
      <c r="D66" s="181">
        <f>SUM(D67:D70)</f>
        <v>0</v>
      </c>
      <c r="E66" s="107">
        <f>SUM(E67:E70)</f>
        <v>0</v>
      </c>
    </row>
    <row r="67" spans="1:5" s="194" customFormat="1" ht="12.75">
      <c r="A67" s="12" t="s">
        <v>104</v>
      </c>
      <c r="B67" s="385" t="s">
        <v>233</v>
      </c>
      <c r="C67" s="185"/>
      <c r="D67" s="185"/>
      <c r="E67" s="111"/>
    </row>
    <row r="68" spans="1:5" s="194" customFormat="1" ht="12.75">
      <c r="A68" s="12" t="s">
        <v>105</v>
      </c>
      <c r="B68" s="386" t="s">
        <v>234</v>
      </c>
      <c r="C68" s="185"/>
      <c r="D68" s="185"/>
      <c r="E68" s="111"/>
    </row>
    <row r="69" spans="1:5" s="194" customFormat="1" ht="12" customHeight="1">
      <c r="A69" s="12" t="s">
        <v>259</v>
      </c>
      <c r="B69" s="386" t="s">
        <v>235</v>
      </c>
      <c r="C69" s="185"/>
      <c r="D69" s="185"/>
      <c r="E69" s="111"/>
    </row>
    <row r="70" spans="1:5" s="194" customFormat="1" ht="12" customHeight="1" thickBot="1">
      <c r="A70" s="12" t="s">
        <v>260</v>
      </c>
      <c r="B70" s="387" t="s">
        <v>236</v>
      </c>
      <c r="C70" s="185"/>
      <c r="D70" s="185"/>
      <c r="E70" s="111"/>
    </row>
    <row r="71" spans="1:5" s="194" customFormat="1" ht="12" customHeight="1" thickBot="1">
      <c r="A71" s="236" t="s">
        <v>237</v>
      </c>
      <c r="B71" s="388" t="s">
        <v>238</v>
      </c>
      <c r="C71" s="181">
        <f>SUM(C72:C73)</f>
        <v>287950</v>
      </c>
      <c r="D71" s="181">
        <f>SUM(D72:D73)</f>
        <v>876811</v>
      </c>
      <c r="E71" s="107">
        <f>SUM(E72:E73)</f>
        <v>876811</v>
      </c>
    </row>
    <row r="72" spans="1:5" s="194" customFormat="1" ht="12" customHeight="1">
      <c r="A72" s="12" t="s">
        <v>261</v>
      </c>
      <c r="B72" s="385" t="s">
        <v>239</v>
      </c>
      <c r="C72" s="185">
        <v>287950</v>
      </c>
      <c r="D72" s="185">
        <v>876811</v>
      </c>
      <c r="E72" s="111">
        <v>876811</v>
      </c>
    </row>
    <row r="73" spans="1:5" s="194" customFormat="1" ht="12" customHeight="1" thickBot="1">
      <c r="A73" s="12" t="s">
        <v>262</v>
      </c>
      <c r="B73" s="387" t="s">
        <v>240</v>
      </c>
      <c r="C73" s="185"/>
      <c r="D73" s="185"/>
      <c r="E73" s="111"/>
    </row>
    <row r="74" spans="1:5" s="194" customFormat="1" ht="12" customHeight="1" thickBot="1">
      <c r="A74" s="236" t="s">
        <v>241</v>
      </c>
      <c r="B74" s="388" t="s">
        <v>242</v>
      </c>
      <c r="C74" s="181">
        <f>SUM(C75:C77)</f>
        <v>4017</v>
      </c>
      <c r="D74" s="181">
        <f>SUM(D75:D77)</f>
        <v>750000</v>
      </c>
      <c r="E74" s="107">
        <f>SUM(E75:E77)</f>
        <v>4769</v>
      </c>
    </row>
    <row r="75" spans="1:5" s="194" customFormat="1" ht="12" customHeight="1">
      <c r="A75" s="12" t="s">
        <v>263</v>
      </c>
      <c r="B75" s="385" t="s">
        <v>243</v>
      </c>
      <c r="C75" s="185">
        <v>4017</v>
      </c>
      <c r="D75" s="185"/>
      <c r="E75" s="111">
        <v>4769</v>
      </c>
    </row>
    <row r="76" spans="1:5" s="194" customFormat="1" ht="12" customHeight="1">
      <c r="A76" s="12" t="s">
        <v>264</v>
      </c>
      <c r="B76" s="386" t="s">
        <v>244</v>
      </c>
      <c r="C76" s="185"/>
      <c r="D76" s="185"/>
      <c r="E76" s="111"/>
    </row>
    <row r="77" spans="1:5" s="194" customFormat="1" ht="12" customHeight="1" thickBot="1">
      <c r="A77" s="12" t="s">
        <v>265</v>
      </c>
      <c r="B77" s="387" t="s">
        <v>245</v>
      </c>
      <c r="C77" s="185"/>
      <c r="D77" s="185">
        <v>750000</v>
      </c>
      <c r="E77" s="111"/>
    </row>
    <row r="78" spans="1:5" s="194" customFormat="1" ht="12" customHeight="1" thickBot="1">
      <c r="A78" s="236" t="s">
        <v>246</v>
      </c>
      <c r="B78" s="388" t="s">
        <v>266</v>
      </c>
      <c r="C78" s="181">
        <f>SUM(C79:C82)</f>
        <v>0</v>
      </c>
      <c r="D78" s="181">
        <f>SUM(D79:D82)</f>
        <v>0</v>
      </c>
      <c r="E78" s="107">
        <f>SUM(E79:E82)</f>
        <v>0</v>
      </c>
    </row>
    <row r="79" spans="1:5" s="194" customFormat="1" ht="12" customHeight="1">
      <c r="A79" s="391" t="s">
        <v>247</v>
      </c>
      <c r="B79" s="385" t="s">
        <v>248</v>
      </c>
      <c r="C79" s="185"/>
      <c r="D79" s="185"/>
      <c r="E79" s="111"/>
    </row>
    <row r="80" spans="1:5" s="194" customFormat="1" ht="12" customHeight="1">
      <c r="A80" s="392" t="s">
        <v>249</v>
      </c>
      <c r="B80" s="386" t="s">
        <v>250</v>
      </c>
      <c r="C80" s="185"/>
      <c r="D80" s="185"/>
      <c r="E80" s="111"/>
    </row>
    <row r="81" spans="1:5" s="194" customFormat="1" ht="12" customHeight="1">
      <c r="A81" s="392" t="s">
        <v>251</v>
      </c>
      <c r="B81" s="386" t="s">
        <v>252</v>
      </c>
      <c r="C81" s="185"/>
      <c r="D81" s="185"/>
      <c r="E81" s="111"/>
    </row>
    <row r="82" spans="1:5" s="194" customFormat="1" ht="12" customHeight="1" thickBot="1">
      <c r="A82" s="393" t="s">
        <v>253</v>
      </c>
      <c r="B82" s="387" t="s">
        <v>254</v>
      </c>
      <c r="C82" s="185"/>
      <c r="D82" s="185"/>
      <c r="E82" s="111"/>
    </row>
    <row r="83" spans="1:5" s="194" customFormat="1" ht="12" customHeight="1" thickBot="1">
      <c r="A83" s="236" t="s">
        <v>255</v>
      </c>
      <c r="B83" s="388" t="s">
        <v>256</v>
      </c>
      <c r="C83" s="238"/>
      <c r="D83" s="238"/>
      <c r="E83" s="239"/>
    </row>
    <row r="84" spans="1:5" s="194" customFormat="1" ht="13.5" customHeight="1" thickBot="1">
      <c r="A84" s="236" t="s">
        <v>257</v>
      </c>
      <c r="B84" s="394" t="s">
        <v>504</v>
      </c>
      <c r="C84" s="187">
        <f>+C62+C66+C71+C74+C78+C83</f>
        <v>303007</v>
      </c>
      <c r="D84" s="187">
        <f>+D62+D66+D71+D74+D78+D83</f>
        <v>1638668</v>
      </c>
      <c r="E84" s="224">
        <f>+E62+E66+E71+E74+E78+E83</f>
        <v>895314</v>
      </c>
    </row>
    <row r="85" spans="1:5" s="194" customFormat="1" ht="12" customHeight="1" thickBot="1">
      <c r="A85" s="237" t="s">
        <v>269</v>
      </c>
      <c r="B85" s="395" t="s">
        <v>505</v>
      </c>
      <c r="C85" s="187">
        <f>+C61+C84</f>
        <v>1795382</v>
      </c>
      <c r="D85" s="187">
        <f>+D61+D84</f>
        <v>2172219</v>
      </c>
      <c r="E85" s="224">
        <f>+E61+E84</f>
        <v>1428531</v>
      </c>
    </row>
    <row r="86" spans="1:5" ht="16.5" customHeight="1">
      <c r="A86" s="708" t="s">
        <v>36</v>
      </c>
      <c r="B86" s="708"/>
      <c r="C86" s="708"/>
      <c r="D86" s="708"/>
      <c r="E86" s="708"/>
    </row>
    <row r="87" spans="1:5" s="204" customFormat="1" ht="16.5" customHeight="1" thickBot="1">
      <c r="A87" s="396" t="s">
        <v>107</v>
      </c>
      <c r="B87" s="396"/>
      <c r="C87" s="396"/>
      <c r="D87" s="59"/>
      <c r="E87" s="59" t="s">
        <v>150</v>
      </c>
    </row>
    <row r="88" spans="1:5" s="204" customFormat="1" ht="16.5" customHeight="1">
      <c r="A88" s="766" t="s">
        <v>56</v>
      </c>
      <c r="B88" s="716" t="s">
        <v>436</v>
      </c>
      <c r="C88" s="713" t="str">
        <f>+C3</f>
        <v>2014.évi tény</v>
      </c>
      <c r="D88" s="769" t="str">
        <f>+D3</f>
        <v>2015.évi</v>
      </c>
      <c r="E88" s="770"/>
    </row>
    <row r="89" spans="1:5" ht="38.1" customHeight="1" thickBot="1">
      <c r="A89" s="767"/>
      <c r="B89" s="768"/>
      <c r="C89" s="714"/>
      <c r="D89" s="261" t="s">
        <v>456</v>
      </c>
      <c r="E89" s="262" t="s">
        <v>443</v>
      </c>
    </row>
    <row r="90" spans="1:5" s="193" customFormat="1" ht="12" customHeight="1" thickBot="1">
      <c r="A90" s="25" t="s">
        <v>402</v>
      </c>
      <c r="B90" s="26" t="s">
        <v>403</v>
      </c>
      <c r="C90" s="26" t="s">
        <v>404</v>
      </c>
      <c r="D90" s="26" t="s">
        <v>405</v>
      </c>
      <c r="E90" s="397" t="s">
        <v>407</v>
      </c>
    </row>
    <row r="91" spans="1:5" ht="12" customHeight="1" thickBot="1">
      <c r="A91" s="20" t="s">
        <v>8</v>
      </c>
      <c r="B91" s="24" t="s">
        <v>506</v>
      </c>
      <c r="C91" s="180">
        <f>SUM(C92:C96)</f>
        <v>549173</v>
      </c>
      <c r="D91" s="180">
        <f>+D92+D93+D94+D95+D96</f>
        <v>531923</v>
      </c>
      <c r="E91" s="247">
        <f>+E92+E93+E94+E95+E96</f>
        <v>523064</v>
      </c>
    </row>
    <row r="92" spans="1:5" ht="12" customHeight="1">
      <c r="A92" s="15" t="s">
        <v>68</v>
      </c>
      <c r="B92" s="398" t="s">
        <v>37</v>
      </c>
      <c r="C92" s="248">
        <v>229624</v>
      </c>
      <c r="D92" s="254">
        <v>212277</v>
      </c>
      <c r="E92" s="248">
        <v>209344</v>
      </c>
    </row>
    <row r="93" spans="1:5" ht="12" customHeight="1">
      <c r="A93" s="12" t="s">
        <v>69</v>
      </c>
      <c r="B93" s="399" t="s">
        <v>127</v>
      </c>
      <c r="C93" s="108">
        <v>46316</v>
      </c>
      <c r="D93" s="182">
        <v>45095</v>
      </c>
      <c r="E93" s="108">
        <v>44992</v>
      </c>
    </row>
    <row r="94" spans="1:5" ht="12" customHeight="1">
      <c r="A94" s="12" t="s">
        <v>70</v>
      </c>
      <c r="B94" s="399" t="s">
        <v>96</v>
      </c>
      <c r="C94" s="110">
        <v>187369</v>
      </c>
      <c r="D94" s="184">
        <v>209618</v>
      </c>
      <c r="E94" s="110">
        <v>207688</v>
      </c>
    </row>
    <row r="95" spans="1:5" ht="12" customHeight="1">
      <c r="A95" s="12" t="s">
        <v>71</v>
      </c>
      <c r="B95" s="400" t="s">
        <v>128</v>
      </c>
      <c r="C95" s="110">
        <v>41730</v>
      </c>
      <c r="D95" s="184">
        <v>27370</v>
      </c>
      <c r="E95" s="110">
        <v>27370</v>
      </c>
    </row>
    <row r="96" spans="1:5" ht="12" customHeight="1">
      <c r="A96" s="12" t="s">
        <v>80</v>
      </c>
      <c r="B96" s="401" t="s">
        <v>129</v>
      </c>
      <c r="C96" s="110">
        <v>44134</v>
      </c>
      <c r="D96" s="184">
        <v>37563</v>
      </c>
      <c r="E96" s="110">
        <v>33670</v>
      </c>
    </row>
    <row r="97" spans="1:5" ht="12" customHeight="1">
      <c r="A97" s="12" t="s">
        <v>72</v>
      </c>
      <c r="B97" s="399" t="s">
        <v>507</v>
      </c>
      <c r="C97" s="184"/>
      <c r="D97" s="184"/>
      <c r="E97" s="110"/>
    </row>
    <row r="98" spans="1:5" ht="12" customHeight="1">
      <c r="A98" s="12" t="s">
        <v>73</v>
      </c>
      <c r="B98" s="402" t="s">
        <v>272</v>
      </c>
      <c r="C98" s="184"/>
      <c r="D98" s="184"/>
      <c r="E98" s="110"/>
    </row>
    <row r="99" spans="1:5" ht="12" customHeight="1">
      <c r="A99" s="12" t="s">
        <v>81</v>
      </c>
      <c r="B99" s="399" t="s">
        <v>273</v>
      </c>
      <c r="C99" s="184"/>
      <c r="D99" s="184"/>
      <c r="E99" s="110"/>
    </row>
    <row r="100" spans="1:5" ht="12" customHeight="1">
      <c r="A100" s="12" t="s">
        <v>82</v>
      </c>
      <c r="B100" s="399" t="s">
        <v>274</v>
      </c>
      <c r="C100" s="184"/>
      <c r="D100" s="184"/>
      <c r="E100" s="110"/>
    </row>
    <row r="101" spans="1:5" ht="12" customHeight="1">
      <c r="A101" s="12" t="s">
        <v>83</v>
      </c>
      <c r="B101" s="402" t="s">
        <v>275</v>
      </c>
      <c r="C101" s="184"/>
      <c r="D101" s="184"/>
      <c r="E101" s="110"/>
    </row>
    <row r="102" spans="1:5" ht="12" customHeight="1">
      <c r="A102" s="12" t="s">
        <v>84</v>
      </c>
      <c r="B102" s="402" t="s">
        <v>276</v>
      </c>
      <c r="C102" s="184"/>
      <c r="D102" s="184"/>
      <c r="E102" s="110"/>
    </row>
    <row r="103" spans="1:5" ht="12" customHeight="1">
      <c r="A103" s="12" t="s">
        <v>86</v>
      </c>
      <c r="B103" s="399" t="s">
        <v>277</v>
      </c>
      <c r="C103" s="184"/>
      <c r="D103" s="184"/>
      <c r="E103" s="110"/>
    </row>
    <row r="104" spans="1:5" ht="12" customHeight="1">
      <c r="A104" s="11" t="s">
        <v>130</v>
      </c>
      <c r="B104" s="403" t="s">
        <v>278</v>
      </c>
      <c r="C104" s="184"/>
      <c r="D104" s="184"/>
      <c r="E104" s="110"/>
    </row>
    <row r="105" spans="1:5" ht="12" customHeight="1">
      <c r="A105" s="12" t="s">
        <v>270</v>
      </c>
      <c r="B105" s="403" t="s">
        <v>279</v>
      </c>
      <c r="C105" s="184"/>
      <c r="D105" s="184"/>
      <c r="E105" s="110"/>
    </row>
    <row r="106" spans="1:5" ht="12" customHeight="1" thickBot="1">
      <c r="A106" s="16" t="s">
        <v>271</v>
      </c>
      <c r="B106" s="404" t="s">
        <v>280</v>
      </c>
      <c r="C106" s="255"/>
      <c r="D106" s="255"/>
      <c r="E106" s="249"/>
    </row>
    <row r="107" spans="1:5" ht="12" customHeight="1" thickBot="1">
      <c r="A107" s="18" t="s">
        <v>9</v>
      </c>
      <c r="B107" s="23" t="s">
        <v>508</v>
      </c>
      <c r="C107" s="181">
        <f>+C108+C110+C112</f>
        <v>357477</v>
      </c>
      <c r="D107" s="181">
        <f>+D108+D110+D112</f>
        <v>874422</v>
      </c>
      <c r="E107" s="107">
        <f>+E108+E110+E112</f>
        <v>286566</v>
      </c>
    </row>
    <row r="108" spans="1:5" ht="12" customHeight="1">
      <c r="A108" s="13" t="s">
        <v>74</v>
      </c>
      <c r="B108" s="399" t="s">
        <v>149</v>
      </c>
      <c r="C108" s="109">
        <v>43207</v>
      </c>
      <c r="D108" s="267">
        <v>230000</v>
      </c>
      <c r="E108" s="109">
        <v>67885</v>
      </c>
    </row>
    <row r="109" spans="1:5" ht="12" customHeight="1">
      <c r="A109" s="13" t="s">
        <v>75</v>
      </c>
      <c r="B109" s="403" t="s">
        <v>285</v>
      </c>
      <c r="C109" s="109"/>
      <c r="D109" s="267"/>
      <c r="E109" s="109"/>
    </row>
    <row r="110" spans="1:5">
      <c r="A110" s="13" t="s">
        <v>76</v>
      </c>
      <c r="B110" s="403" t="s">
        <v>131</v>
      </c>
      <c r="C110" s="108">
        <v>172075</v>
      </c>
      <c r="D110" s="268">
        <v>489810</v>
      </c>
      <c r="E110" s="108">
        <v>66181</v>
      </c>
    </row>
    <row r="111" spans="1:5" ht="12" customHeight="1">
      <c r="A111" s="13" t="s">
        <v>77</v>
      </c>
      <c r="B111" s="403" t="s">
        <v>286</v>
      </c>
      <c r="C111" s="108"/>
      <c r="D111" s="268"/>
      <c r="E111" s="108"/>
    </row>
    <row r="112" spans="1:5" ht="12" customHeight="1">
      <c r="A112" s="13" t="s">
        <v>78</v>
      </c>
      <c r="B112" s="387" t="s">
        <v>152</v>
      </c>
      <c r="C112" s="108">
        <v>142195</v>
      </c>
      <c r="D112" s="268">
        <v>154612</v>
      </c>
      <c r="E112" s="108">
        <v>152500</v>
      </c>
    </row>
    <row r="113" spans="1:5">
      <c r="A113" s="13" t="s">
        <v>85</v>
      </c>
      <c r="B113" s="386" t="s">
        <v>345</v>
      </c>
      <c r="C113" s="108"/>
      <c r="D113" s="182"/>
      <c r="E113" s="108"/>
    </row>
    <row r="114" spans="1:5">
      <c r="A114" s="13" t="s">
        <v>87</v>
      </c>
      <c r="B114" s="405" t="s">
        <v>291</v>
      </c>
      <c r="C114" s="108"/>
      <c r="D114" s="182"/>
      <c r="E114" s="108"/>
    </row>
    <row r="115" spans="1:5" ht="12" customHeight="1">
      <c r="A115" s="13" t="s">
        <v>132</v>
      </c>
      <c r="B115" s="399" t="s">
        <v>274</v>
      </c>
      <c r="C115" s="108"/>
      <c r="D115" s="182"/>
      <c r="E115" s="108"/>
    </row>
    <row r="116" spans="1:5" ht="12" customHeight="1">
      <c r="A116" s="13" t="s">
        <v>133</v>
      </c>
      <c r="B116" s="399" t="s">
        <v>290</v>
      </c>
      <c r="C116" s="108"/>
      <c r="D116" s="182"/>
      <c r="E116" s="108"/>
    </row>
    <row r="117" spans="1:5" ht="12" customHeight="1">
      <c r="A117" s="13" t="s">
        <v>134</v>
      </c>
      <c r="B117" s="399" t="s">
        <v>289</v>
      </c>
      <c r="C117" s="108"/>
      <c r="D117" s="182"/>
      <c r="E117" s="108"/>
    </row>
    <row r="118" spans="1:5" s="406" customFormat="1" ht="12" customHeight="1">
      <c r="A118" s="13" t="s">
        <v>282</v>
      </c>
      <c r="B118" s="399" t="s">
        <v>277</v>
      </c>
      <c r="C118" s="108"/>
      <c r="D118" s="182"/>
      <c r="E118" s="108"/>
    </row>
    <row r="119" spans="1:5" ht="12" customHeight="1">
      <c r="A119" s="13" t="s">
        <v>283</v>
      </c>
      <c r="B119" s="399" t="s">
        <v>288</v>
      </c>
      <c r="C119" s="108"/>
      <c r="D119" s="182"/>
      <c r="E119" s="108"/>
    </row>
    <row r="120" spans="1:5" ht="12" customHeight="1" thickBot="1">
      <c r="A120" s="11" t="s">
        <v>284</v>
      </c>
      <c r="B120" s="399" t="s">
        <v>287</v>
      </c>
      <c r="C120" s="110">
        <v>142195</v>
      </c>
      <c r="D120" s="184">
        <v>152500</v>
      </c>
      <c r="E120" s="110">
        <v>152500</v>
      </c>
    </row>
    <row r="121" spans="1:5" ht="12" customHeight="1" thickBot="1">
      <c r="A121" s="18" t="s">
        <v>10</v>
      </c>
      <c r="B121" s="407" t="s">
        <v>509</v>
      </c>
      <c r="C121" s="181">
        <f>+C122+C123</f>
        <v>0</v>
      </c>
      <c r="D121" s="181">
        <f>+D122+D123</f>
        <v>0</v>
      </c>
      <c r="E121" s="107">
        <f>+E122+E123</f>
        <v>0</v>
      </c>
    </row>
    <row r="122" spans="1:5" ht="12" customHeight="1">
      <c r="A122" s="13" t="s">
        <v>57</v>
      </c>
      <c r="B122" s="405" t="s">
        <v>510</v>
      </c>
      <c r="C122" s="183"/>
      <c r="D122" s="183"/>
      <c r="E122" s="109"/>
    </row>
    <row r="123" spans="1:5" ht="12" customHeight="1" thickBot="1">
      <c r="A123" s="14" t="s">
        <v>58</v>
      </c>
      <c r="B123" s="403" t="s">
        <v>511</v>
      </c>
      <c r="C123" s="184"/>
      <c r="D123" s="184"/>
      <c r="E123" s="110"/>
    </row>
    <row r="124" spans="1:5" ht="12" customHeight="1" thickBot="1">
      <c r="A124" s="18" t="s">
        <v>11</v>
      </c>
      <c r="B124" s="407" t="s">
        <v>512</v>
      </c>
      <c r="C124" s="181">
        <f>+C91+C107+C121</f>
        <v>906650</v>
      </c>
      <c r="D124" s="181">
        <f>+D91+D107+D121</f>
        <v>1406345</v>
      </c>
      <c r="E124" s="107">
        <f>+E91+E107+E121</f>
        <v>809630</v>
      </c>
    </row>
    <row r="125" spans="1:5" ht="12" customHeight="1" thickBot="1">
      <c r="A125" s="18" t="s">
        <v>12</v>
      </c>
      <c r="B125" s="407" t="s">
        <v>513</v>
      </c>
      <c r="C125" s="181">
        <f>+C126+C127+C128</f>
        <v>11901</v>
      </c>
      <c r="D125" s="181">
        <f>+D126+D127+D128</f>
        <v>11857</v>
      </c>
      <c r="E125" s="107">
        <f>+E126+E127+E128</f>
        <v>11857</v>
      </c>
    </row>
    <row r="126" spans="1:5" ht="12" customHeight="1">
      <c r="A126" s="13" t="s">
        <v>61</v>
      </c>
      <c r="B126" s="405" t="s">
        <v>421</v>
      </c>
      <c r="C126" s="182">
        <v>11901</v>
      </c>
      <c r="D126" s="268">
        <v>11857</v>
      </c>
      <c r="E126" s="108">
        <v>11857</v>
      </c>
    </row>
    <row r="127" spans="1:5" ht="12" customHeight="1">
      <c r="A127" s="13" t="s">
        <v>62</v>
      </c>
      <c r="B127" s="405" t="s">
        <v>372</v>
      </c>
      <c r="C127" s="182"/>
      <c r="D127" s="182"/>
      <c r="E127" s="108"/>
    </row>
    <row r="128" spans="1:5" ht="12" customHeight="1" thickBot="1">
      <c r="A128" s="11" t="s">
        <v>63</v>
      </c>
      <c r="B128" s="408" t="s">
        <v>420</v>
      </c>
      <c r="C128" s="182"/>
      <c r="D128" s="182"/>
      <c r="E128" s="108"/>
    </row>
    <row r="129" spans="1:9" ht="12" customHeight="1" thickBot="1">
      <c r="A129" s="18" t="s">
        <v>13</v>
      </c>
      <c r="B129" s="407" t="s">
        <v>514</v>
      </c>
      <c r="C129" s="181">
        <f>+C130+C131+C132+C133</f>
        <v>0</v>
      </c>
      <c r="D129" s="181">
        <f>+D130+D131+D132+D133</f>
        <v>0</v>
      </c>
      <c r="E129" s="107">
        <f>+E130+E131+E132+E133</f>
        <v>0</v>
      </c>
    </row>
    <row r="130" spans="1:9" ht="12" customHeight="1">
      <c r="A130" s="13" t="s">
        <v>64</v>
      </c>
      <c r="B130" s="405" t="s">
        <v>374</v>
      </c>
      <c r="C130" s="182"/>
      <c r="D130" s="182"/>
      <c r="E130" s="108"/>
    </row>
    <row r="131" spans="1:9" ht="12" customHeight="1">
      <c r="A131" s="13" t="s">
        <v>65</v>
      </c>
      <c r="B131" s="405" t="s">
        <v>515</v>
      </c>
      <c r="C131" s="182"/>
      <c r="D131" s="182"/>
      <c r="E131" s="108"/>
    </row>
    <row r="132" spans="1:9" ht="12" customHeight="1">
      <c r="A132" s="13" t="s">
        <v>206</v>
      </c>
      <c r="B132" s="405" t="s">
        <v>366</v>
      </c>
      <c r="C132" s="182"/>
      <c r="D132" s="182"/>
      <c r="E132" s="108"/>
    </row>
    <row r="133" spans="1:9" ht="12" customHeight="1" thickBot="1">
      <c r="A133" s="11" t="s">
        <v>207</v>
      </c>
      <c r="B133" s="408" t="s">
        <v>516</v>
      </c>
      <c r="C133" s="182"/>
      <c r="D133" s="182"/>
      <c r="E133" s="108"/>
    </row>
    <row r="134" spans="1:9" ht="12" customHeight="1" thickBot="1">
      <c r="A134" s="18" t="s">
        <v>14</v>
      </c>
      <c r="B134" s="407" t="s">
        <v>517</v>
      </c>
      <c r="C134" s="187">
        <f>+C135+C136+C137+C138</f>
        <v>0</v>
      </c>
      <c r="D134" s="187">
        <f>+D135+D136+D137+D138</f>
        <v>754017</v>
      </c>
      <c r="E134" s="224">
        <f>+E135+E136+E137+E138</f>
        <v>4017</v>
      </c>
    </row>
    <row r="135" spans="1:9" ht="12" customHeight="1">
      <c r="A135" s="13" t="s">
        <v>66</v>
      </c>
      <c r="B135" s="405" t="s">
        <v>292</v>
      </c>
      <c r="C135" s="182"/>
      <c r="D135" s="182"/>
      <c r="E135" s="108"/>
    </row>
    <row r="136" spans="1:9" ht="12" customHeight="1">
      <c r="A136" s="13" t="s">
        <v>67</v>
      </c>
      <c r="B136" s="405" t="s">
        <v>293</v>
      </c>
      <c r="C136" s="182"/>
      <c r="D136" s="182">
        <v>4017</v>
      </c>
      <c r="E136" s="108">
        <v>4017</v>
      </c>
    </row>
    <row r="137" spans="1:9" ht="12" customHeight="1">
      <c r="A137" s="13" t="s">
        <v>218</v>
      </c>
      <c r="B137" s="405" t="s">
        <v>518</v>
      </c>
      <c r="C137" s="182"/>
      <c r="D137" s="182">
        <v>750000</v>
      </c>
      <c r="E137" s="108"/>
    </row>
    <row r="138" spans="1:9" ht="12" customHeight="1" thickBot="1">
      <c r="A138" s="11" t="s">
        <v>219</v>
      </c>
      <c r="B138" s="408" t="s">
        <v>311</v>
      </c>
      <c r="C138" s="182"/>
      <c r="D138" s="182"/>
      <c r="E138" s="108"/>
    </row>
    <row r="139" spans="1:9" ht="15" customHeight="1" thickBot="1">
      <c r="A139" s="18" t="s">
        <v>15</v>
      </c>
      <c r="B139" s="407" t="s">
        <v>519</v>
      </c>
      <c r="C139" s="257">
        <f>+C140+C141+C142+C143</f>
        <v>0</v>
      </c>
      <c r="D139" s="257">
        <f>+D140+D141+D142+D143</f>
        <v>0</v>
      </c>
      <c r="E139" s="251">
        <f>+E140+E141+E142+E143</f>
        <v>0</v>
      </c>
      <c r="F139" s="205"/>
      <c r="G139" s="206"/>
      <c r="H139" s="206"/>
      <c r="I139" s="206"/>
    </row>
    <row r="140" spans="1:9" s="194" customFormat="1" ht="12.95" customHeight="1">
      <c r="A140" s="13" t="s">
        <v>125</v>
      </c>
      <c r="B140" s="405" t="s">
        <v>520</v>
      </c>
      <c r="C140" s="182"/>
      <c r="D140" s="182"/>
      <c r="E140" s="108"/>
    </row>
    <row r="141" spans="1:9" ht="13.5" customHeight="1">
      <c r="A141" s="13" t="s">
        <v>126</v>
      </c>
      <c r="B141" s="405" t="s">
        <v>521</v>
      </c>
      <c r="C141" s="182"/>
      <c r="D141" s="182"/>
      <c r="E141" s="108"/>
    </row>
    <row r="142" spans="1:9" ht="13.5" customHeight="1">
      <c r="A142" s="13" t="s">
        <v>151</v>
      </c>
      <c r="B142" s="405" t="s">
        <v>522</v>
      </c>
      <c r="C142" s="182"/>
      <c r="D142" s="182"/>
      <c r="E142" s="108"/>
    </row>
    <row r="143" spans="1:9" ht="13.5" customHeight="1" thickBot="1">
      <c r="A143" s="13" t="s">
        <v>221</v>
      </c>
      <c r="B143" s="405" t="s">
        <v>523</v>
      </c>
      <c r="C143" s="182"/>
      <c r="D143" s="182"/>
      <c r="E143" s="108"/>
    </row>
    <row r="144" spans="1:9" ht="12.75" customHeight="1" thickBot="1">
      <c r="A144" s="18" t="s">
        <v>16</v>
      </c>
      <c r="B144" s="407" t="s">
        <v>524</v>
      </c>
      <c r="C144" s="259">
        <f>+C125+C129+C134+C139</f>
        <v>11901</v>
      </c>
      <c r="D144" s="259">
        <f>+D125+D129+D134+D139</f>
        <v>765874</v>
      </c>
      <c r="E144" s="253">
        <f>+E125+E129+E134+E139</f>
        <v>15874</v>
      </c>
    </row>
    <row r="145" spans="1:5" ht="13.5" customHeight="1" thickBot="1">
      <c r="A145" s="117" t="s">
        <v>17</v>
      </c>
      <c r="B145" s="409" t="s">
        <v>525</v>
      </c>
      <c r="C145" s="259">
        <f>+C124+C144</f>
        <v>918551</v>
      </c>
      <c r="D145" s="259">
        <f>+D124+D144</f>
        <v>2172219</v>
      </c>
      <c r="E145" s="253">
        <f>+E124+E144</f>
        <v>825504</v>
      </c>
    </row>
    <row r="146" spans="1:5" ht="13.5" customHeight="1"/>
    <row r="147" spans="1:5" ht="13.5" customHeight="1"/>
    <row r="148" spans="1:5" ht="7.5" customHeight="1"/>
    <row r="150" spans="1:5" ht="12.75" customHeight="1"/>
    <row r="151" spans="1:5" ht="12.75" customHeight="1"/>
    <row r="152" spans="1:5" ht="12.75" customHeight="1"/>
    <row r="153" spans="1:5" ht="12.75" customHeight="1"/>
    <row r="154" spans="1:5" ht="12.75" customHeight="1"/>
    <row r="155" spans="1:5" ht="12.75" customHeight="1"/>
    <row r="156" spans="1:5" ht="12.75" customHeight="1"/>
    <row r="157" spans="1:5" ht="12.75" customHeight="1"/>
  </sheetData>
  <mergeCells count="10">
    <mergeCell ref="A88:A89"/>
    <mergeCell ref="B88:B89"/>
    <mergeCell ref="C88:C89"/>
    <mergeCell ref="D88:E88"/>
    <mergeCell ref="A1:E1"/>
    <mergeCell ref="A3:A4"/>
    <mergeCell ref="B3:B4"/>
    <mergeCell ref="C3:C4"/>
    <mergeCell ref="D3:E3"/>
    <mergeCell ref="A86:E8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
MÁD KÖZSÉG Önkormányzat
2015. ÉVI ZÁRSZÁMADÁSÁNAK PÉNZÜGYI MÉRLEGE&amp;10
&amp;R&amp;"Times New Roman CE,Félkövér dőlt"&amp;11 1. tájékoztató tábla a 8/2016.(V.11.) önko&amp;"Times New Roman CE,Félkövér"&amp;12rmányzati rendelethez</oddHeader>
  </headerFooter>
  <rowBreaks count="1" manualBreakCount="1">
    <brk id="85" max="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K18"/>
  <sheetViews>
    <sheetView zoomScaleNormal="100" workbookViewId="0">
      <selection activeCell="K1" sqref="K1:K18"/>
    </sheetView>
  </sheetViews>
  <sheetFormatPr defaultRowHeight="12.75"/>
  <cols>
    <col min="1" max="1" width="6.83203125" style="28" customWidth="1"/>
    <col min="2" max="2" width="32.33203125" style="27" customWidth="1"/>
    <col min="3" max="3" width="17" style="27" customWidth="1"/>
    <col min="4" max="9" width="12.83203125" style="27" customWidth="1"/>
    <col min="10" max="10" width="13.83203125" style="27" customWidth="1"/>
    <col min="11" max="11" width="4" style="27" customWidth="1"/>
    <col min="12" max="16384" width="9.33203125" style="27"/>
  </cols>
  <sheetData>
    <row r="1" spans="1:11" ht="14.25" thickBot="1">
      <c r="A1" s="410"/>
      <c r="B1" s="411"/>
      <c r="C1" s="411"/>
      <c r="D1" s="411"/>
      <c r="E1" s="411"/>
      <c r="F1" s="411"/>
      <c r="G1" s="411"/>
      <c r="H1" s="411"/>
      <c r="I1" s="411"/>
      <c r="J1" s="412" t="s">
        <v>48</v>
      </c>
      <c r="K1" s="727" t="s">
        <v>820</v>
      </c>
    </row>
    <row r="2" spans="1:11" s="416" customFormat="1" ht="26.25" customHeight="1">
      <c r="A2" s="771" t="s">
        <v>56</v>
      </c>
      <c r="B2" s="773" t="s">
        <v>526</v>
      </c>
      <c r="C2" s="773" t="s">
        <v>527</v>
      </c>
      <c r="D2" s="773" t="s">
        <v>528</v>
      </c>
      <c r="E2" s="773" t="str">
        <f>+CONCATENATE(LEFT([1]ÖSSZEFÜGGÉSEK!A4,4),". évi teljesítés")</f>
        <v>2014. évi teljesítés</v>
      </c>
      <c r="F2" s="413" t="s">
        <v>529</v>
      </c>
      <c r="G2" s="414"/>
      <c r="H2" s="414"/>
      <c r="I2" s="415"/>
      <c r="J2" s="776" t="s">
        <v>530</v>
      </c>
      <c r="K2" s="727"/>
    </row>
    <row r="3" spans="1:11" s="420" customFormat="1" ht="32.25" customHeight="1" thickBot="1">
      <c r="A3" s="772"/>
      <c r="B3" s="774"/>
      <c r="C3" s="774"/>
      <c r="D3" s="775"/>
      <c r="E3" s="775"/>
      <c r="F3" s="417" t="str">
        <f>+CONCATENATE(LEFT([1]ÖSSZEFÜGGÉSEK!A4,4)+1,".")</f>
        <v>2015.</v>
      </c>
      <c r="G3" s="418" t="str">
        <f>+CONCATENATE(LEFT([1]ÖSSZEFÜGGÉSEK!A4,4)+2,".")</f>
        <v>2016.</v>
      </c>
      <c r="H3" s="418" t="str">
        <f>+CONCATENATE(LEFT([1]ÖSSZEFÜGGÉSEK!A4,4)+3,".")</f>
        <v>2017.</v>
      </c>
      <c r="I3" s="419" t="str">
        <f>+CONCATENATE(LEFT([1]ÖSSZEFÜGGÉSEK!A4,4)+3,". után")</f>
        <v>2017. után</v>
      </c>
      <c r="J3" s="777"/>
      <c r="K3" s="727"/>
    </row>
    <row r="4" spans="1:11" s="425" customFormat="1" ht="14.1" customHeight="1" thickBot="1">
      <c r="A4" s="421" t="s">
        <v>402</v>
      </c>
      <c r="B4" s="422" t="s">
        <v>531</v>
      </c>
      <c r="C4" s="423" t="s">
        <v>404</v>
      </c>
      <c r="D4" s="423" t="s">
        <v>406</v>
      </c>
      <c r="E4" s="423" t="s">
        <v>405</v>
      </c>
      <c r="F4" s="423" t="s">
        <v>407</v>
      </c>
      <c r="G4" s="423" t="s">
        <v>408</v>
      </c>
      <c r="H4" s="423" t="s">
        <v>409</v>
      </c>
      <c r="I4" s="423" t="s">
        <v>439</v>
      </c>
      <c r="J4" s="424" t="s">
        <v>532</v>
      </c>
      <c r="K4" s="727"/>
    </row>
    <row r="5" spans="1:11" ht="33.75" customHeight="1">
      <c r="A5" s="426" t="s">
        <v>8</v>
      </c>
      <c r="B5" s="427" t="s">
        <v>533</v>
      </c>
      <c r="C5" s="428"/>
      <c r="D5" s="429">
        <f t="shared" ref="D5:I5" si="0">SUM(D6:D7)</f>
        <v>0</v>
      </c>
      <c r="E5" s="429">
        <f t="shared" si="0"/>
        <v>0</v>
      </c>
      <c r="F5" s="429">
        <f t="shared" si="0"/>
        <v>0</v>
      </c>
      <c r="G5" s="429">
        <f t="shared" si="0"/>
        <v>0</v>
      </c>
      <c r="H5" s="429">
        <f t="shared" si="0"/>
        <v>0</v>
      </c>
      <c r="I5" s="430">
        <f t="shared" si="0"/>
        <v>0</v>
      </c>
      <c r="J5" s="431">
        <f t="shared" ref="J5:J17" si="1">SUM(F5:I5)</f>
        <v>0</v>
      </c>
      <c r="K5" s="727"/>
    </row>
    <row r="6" spans="1:11" ht="21" customHeight="1">
      <c r="A6" s="432" t="s">
        <v>9</v>
      </c>
      <c r="B6" s="433"/>
      <c r="C6" s="434"/>
      <c r="D6" s="21"/>
      <c r="E6" s="21"/>
      <c r="F6" s="21"/>
      <c r="G6" s="21"/>
      <c r="H6" s="21"/>
      <c r="I6" s="435"/>
      <c r="J6" s="436">
        <f t="shared" si="1"/>
        <v>0</v>
      </c>
      <c r="K6" s="727"/>
    </row>
    <row r="7" spans="1:11" ht="21" customHeight="1">
      <c r="A7" s="432" t="s">
        <v>10</v>
      </c>
      <c r="B7" s="433" t="s">
        <v>534</v>
      </c>
      <c r="C7" s="434"/>
      <c r="D7" s="21"/>
      <c r="E7" s="21"/>
      <c r="F7" s="21"/>
      <c r="G7" s="21"/>
      <c r="H7" s="21"/>
      <c r="I7" s="435"/>
      <c r="J7" s="436">
        <f t="shared" si="1"/>
        <v>0</v>
      </c>
      <c r="K7" s="727"/>
    </row>
    <row r="8" spans="1:11" ht="36" customHeight="1">
      <c r="A8" s="432" t="s">
        <v>11</v>
      </c>
      <c r="B8" s="437" t="s">
        <v>535</v>
      </c>
      <c r="C8" s="438"/>
      <c r="D8" s="439">
        <f t="shared" ref="D8:I8" si="2">SUM(D9:D10)</f>
        <v>0</v>
      </c>
      <c r="E8" s="439">
        <f t="shared" si="2"/>
        <v>0</v>
      </c>
      <c r="F8" s="439">
        <f t="shared" si="2"/>
        <v>11857</v>
      </c>
      <c r="G8" s="439">
        <f t="shared" si="2"/>
        <v>0</v>
      </c>
      <c r="H8" s="439">
        <f t="shared" si="2"/>
        <v>0</v>
      </c>
      <c r="I8" s="440">
        <f t="shared" si="2"/>
        <v>0</v>
      </c>
      <c r="J8" s="441">
        <v>0</v>
      </c>
      <c r="K8" s="727"/>
    </row>
    <row r="9" spans="1:11" ht="21" customHeight="1">
      <c r="A9" s="432" t="s">
        <v>12</v>
      </c>
      <c r="B9" s="433" t="s">
        <v>536</v>
      </c>
      <c r="C9" s="434"/>
      <c r="D9" s="21"/>
      <c r="E9" s="21"/>
      <c r="F9" s="21">
        <v>11857</v>
      </c>
      <c r="G9" s="21"/>
      <c r="H9" s="21"/>
      <c r="I9" s="435"/>
      <c r="J9" s="436">
        <v>0</v>
      </c>
      <c r="K9" s="727"/>
    </row>
    <row r="10" spans="1:11" ht="18" customHeight="1">
      <c r="A10" s="432" t="s">
        <v>13</v>
      </c>
      <c r="B10" s="433" t="s">
        <v>534</v>
      </c>
      <c r="C10" s="434"/>
      <c r="D10" s="21"/>
      <c r="E10" s="21"/>
      <c r="F10" s="21"/>
      <c r="G10" s="21"/>
      <c r="H10" s="21"/>
      <c r="I10" s="435"/>
      <c r="J10" s="436">
        <f t="shared" si="1"/>
        <v>0</v>
      </c>
      <c r="K10" s="727"/>
    </row>
    <row r="11" spans="1:11" ht="21" customHeight="1">
      <c r="A11" s="432" t="s">
        <v>14</v>
      </c>
      <c r="B11" s="442" t="s">
        <v>537</v>
      </c>
      <c r="C11" s="438"/>
      <c r="D11" s="439">
        <f t="shared" ref="D11:I11" si="3">SUM(D12:D12)</f>
        <v>0</v>
      </c>
      <c r="E11" s="439">
        <f t="shared" si="3"/>
        <v>0</v>
      </c>
      <c r="F11" s="439">
        <f t="shared" si="3"/>
        <v>1918</v>
      </c>
      <c r="G11" s="439">
        <f t="shared" si="3"/>
        <v>0</v>
      </c>
      <c r="H11" s="439">
        <f t="shared" si="3"/>
        <v>0</v>
      </c>
      <c r="I11" s="440">
        <f t="shared" si="3"/>
        <v>0</v>
      </c>
      <c r="J11" s="441">
        <v>0</v>
      </c>
      <c r="K11" s="727"/>
    </row>
    <row r="12" spans="1:11" ht="21" customHeight="1">
      <c r="A12" s="432" t="s">
        <v>15</v>
      </c>
      <c r="B12" s="433" t="s">
        <v>538</v>
      </c>
      <c r="C12" s="434"/>
      <c r="D12" s="21"/>
      <c r="E12" s="21"/>
      <c r="F12" s="21">
        <v>1918</v>
      </c>
      <c r="G12" s="21"/>
      <c r="H12" s="21"/>
      <c r="I12" s="435"/>
      <c r="J12" s="436">
        <v>0</v>
      </c>
      <c r="K12" s="727"/>
    </row>
    <row r="13" spans="1:11" ht="21" customHeight="1">
      <c r="A13" s="432" t="s">
        <v>16</v>
      </c>
      <c r="B13" s="442" t="s">
        <v>539</v>
      </c>
      <c r="C13" s="438"/>
      <c r="D13" s="439">
        <f t="shared" ref="D13:I13" si="4">SUM(D14:D14)</f>
        <v>0</v>
      </c>
      <c r="E13" s="439">
        <f t="shared" si="4"/>
        <v>0</v>
      </c>
      <c r="F13" s="439">
        <f t="shared" si="4"/>
        <v>0</v>
      </c>
      <c r="G13" s="439">
        <f t="shared" si="4"/>
        <v>0</v>
      </c>
      <c r="H13" s="439">
        <f t="shared" si="4"/>
        <v>0</v>
      </c>
      <c r="I13" s="440">
        <f t="shared" si="4"/>
        <v>0</v>
      </c>
      <c r="J13" s="441">
        <f t="shared" si="1"/>
        <v>0</v>
      </c>
      <c r="K13" s="727"/>
    </row>
    <row r="14" spans="1:11" ht="21" customHeight="1">
      <c r="A14" s="432" t="s">
        <v>17</v>
      </c>
      <c r="B14" s="433" t="s">
        <v>534</v>
      </c>
      <c r="C14" s="434"/>
      <c r="D14" s="21"/>
      <c r="E14" s="21"/>
      <c r="F14" s="21"/>
      <c r="G14" s="21"/>
      <c r="H14" s="21"/>
      <c r="I14" s="435"/>
      <c r="J14" s="436">
        <f t="shared" si="1"/>
        <v>0</v>
      </c>
      <c r="K14" s="727"/>
    </row>
    <row r="15" spans="1:11" ht="21" customHeight="1">
      <c r="A15" s="443" t="s">
        <v>18</v>
      </c>
      <c r="B15" s="444" t="s">
        <v>540</v>
      </c>
      <c r="C15" s="445"/>
      <c r="D15" s="446">
        <f t="shared" ref="D15:I15" si="5">SUM(D16:D17)</f>
        <v>0</v>
      </c>
      <c r="E15" s="446">
        <f t="shared" si="5"/>
        <v>0</v>
      </c>
      <c r="F15" s="446">
        <f t="shared" si="5"/>
        <v>0</v>
      </c>
      <c r="G15" s="446">
        <f t="shared" si="5"/>
        <v>0</v>
      </c>
      <c r="H15" s="446">
        <f t="shared" si="5"/>
        <v>0</v>
      </c>
      <c r="I15" s="447">
        <f t="shared" si="5"/>
        <v>0</v>
      </c>
      <c r="J15" s="441">
        <f t="shared" si="1"/>
        <v>0</v>
      </c>
      <c r="K15" s="727"/>
    </row>
    <row r="16" spans="1:11" ht="21" customHeight="1">
      <c r="A16" s="443" t="s">
        <v>19</v>
      </c>
      <c r="B16" s="433" t="s">
        <v>534</v>
      </c>
      <c r="C16" s="434"/>
      <c r="D16" s="21"/>
      <c r="E16" s="21"/>
      <c r="F16" s="21"/>
      <c r="G16" s="21"/>
      <c r="H16" s="21"/>
      <c r="I16" s="435"/>
      <c r="J16" s="436">
        <f t="shared" si="1"/>
        <v>0</v>
      </c>
      <c r="K16" s="727"/>
    </row>
    <row r="17" spans="1:11" ht="21" customHeight="1" thickBot="1">
      <c r="A17" s="443" t="s">
        <v>20</v>
      </c>
      <c r="B17" s="433" t="s">
        <v>534</v>
      </c>
      <c r="C17" s="448"/>
      <c r="D17" s="449"/>
      <c r="E17" s="449"/>
      <c r="F17" s="449"/>
      <c r="G17" s="449"/>
      <c r="H17" s="449"/>
      <c r="I17" s="450"/>
      <c r="J17" s="436">
        <f t="shared" si="1"/>
        <v>0</v>
      </c>
      <c r="K17" s="727"/>
    </row>
    <row r="18" spans="1:11" ht="21" customHeight="1" thickBot="1">
      <c r="A18" s="451" t="s">
        <v>21</v>
      </c>
      <c r="B18" s="452" t="s">
        <v>541</v>
      </c>
      <c r="C18" s="453"/>
      <c r="D18" s="454">
        <f t="shared" ref="D18:J18" si="6">D5+D8+D11+D13+D15</f>
        <v>0</v>
      </c>
      <c r="E18" s="454">
        <f t="shared" si="6"/>
        <v>0</v>
      </c>
      <c r="F18" s="454">
        <f t="shared" si="6"/>
        <v>13775</v>
      </c>
      <c r="G18" s="454">
        <f t="shared" si="6"/>
        <v>0</v>
      </c>
      <c r="H18" s="454">
        <f t="shared" si="6"/>
        <v>0</v>
      </c>
      <c r="I18" s="455">
        <f t="shared" si="6"/>
        <v>0</v>
      </c>
      <c r="J18" s="456">
        <f t="shared" si="6"/>
        <v>0</v>
      </c>
      <c r="K18" s="727"/>
    </row>
  </sheetData>
  <mergeCells count="7">
    <mergeCell ref="K1:K18"/>
    <mergeCell ref="A2:A3"/>
    <mergeCell ref="B2:B3"/>
    <mergeCell ref="C2:C3"/>
    <mergeCell ref="D2:D3"/>
    <mergeCell ref="E2:E3"/>
    <mergeCell ref="J2:J3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view="pageLayout" zoomScaleNormal="130" zoomScaleSheetLayoutView="100" workbookViewId="0">
      <selection activeCell="D165" sqref="D165"/>
    </sheetView>
  </sheetViews>
  <sheetFormatPr defaultRowHeight="15.75"/>
  <cols>
    <col min="1" max="1" width="9.5" style="169" customWidth="1"/>
    <col min="2" max="2" width="59.6640625" style="169" customWidth="1"/>
    <col min="3" max="3" width="17.33203125" style="170" customWidth="1"/>
    <col min="4" max="5" width="17.33203125" style="192" customWidth="1"/>
    <col min="6" max="16384" width="9.33203125" style="192"/>
  </cols>
  <sheetData>
    <row r="1" spans="1:5" ht="15.95" customHeight="1">
      <c r="A1" s="708" t="s">
        <v>5</v>
      </c>
      <c r="B1" s="708"/>
      <c r="C1" s="708"/>
      <c r="D1" s="708"/>
      <c r="E1" s="708"/>
    </row>
    <row r="2" spans="1:5" ht="15.95" customHeight="1" thickBot="1">
      <c r="A2" s="709" t="s">
        <v>106</v>
      </c>
      <c r="B2" s="709"/>
      <c r="C2" s="260"/>
      <c r="E2" s="260" t="s">
        <v>150</v>
      </c>
    </row>
    <row r="3" spans="1:5">
      <c r="A3" s="711" t="s">
        <v>56</v>
      </c>
      <c r="B3" s="713" t="s">
        <v>7</v>
      </c>
      <c r="C3" s="715" t="s">
        <v>471</v>
      </c>
      <c r="D3" s="716"/>
      <c r="E3" s="717"/>
    </row>
    <row r="4" spans="1:5" ht="24.75" thickBot="1">
      <c r="A4" s="712"/>
      <c r="B4" s="714"/>
      <c r="C4" s="263" t="s">
        <v>434</v>
      </c>
      <c r="D4" s="261" t="s">
        <v>435</v>
      </c>
      <c r="E4" s="262" t="s">
        <v>641</v>
      </c>
    </row>
    <row r="5" spans="1:5" s="193" customFormat="1" ht="12" customHeight="1" thickBot="1">
      <c r="A5" s="189" t="s">
        <v>402</v>
      </c>
      <c r="B5" s="190" t="s">
        <v>403</v>
      </c>
      <c r="C5" s="190" t="s">
        <v>404</v>
      </c>
      <c r="D5" s="190" t="s">
        <v>406</v>
      </c>
      <c r="E5" s="264" t="s">
        <v>405</v>
      </c>
    </row>
    <row r="6" spans="1:5" s="194" customFormat="1" ht="12" customHeight="1" thickBot="1">
      <c r="A6" s="18" t="s">
        <v>8</v>
      </c>
      <c r="B6" s="19" t="s">
        <v>171</v>
      </c>
      <c r="C6" s="181">
        <f>+C7+C8+C9+C10+C11+C12</f>
        <v>125205</v>
      </c>
      <c r="D6" s="181">
        <f>+D7+D8+D9+D10+D11+D12</f>
        <v>155088</v>
      </c>
      <c r="E6" s="107">
        <f>+E7+E8+E9+E10+E11+E12</f>
        <v>155088</v>
      </c>
    </row>
    <row r="7" spans="1:5" s="194" customFormat="1" ht="12" customHeight="1">
      <c r="A7" s="13" t="s">
        <v>68</v>
      </c>
      <c r="B7" s="195" t="s">
        <v>172</v>
      </c>
      <c r="C7" s="183">
        <v>38280</v>
      </c>
      <c r="D7" s="183">
        <v>38638</v>
      </c>
      <c r="E7" s="109">
        <v>38638</v>
      </c>
    </row>
    <row r="8" spans="1:5" s="194" customFormat="1" ht="12" customHeight="1">
      <c r="A8" s="12" t="s">
        <v>69</v>
      </c>
      <c r="B8" s="196" t="s">
        <v>173</v>
      </c>
      <c r="C8" s="182">
        <v>36894</v>
      </c>
      <c r="D8" s="182">
        <v>35419</v>
      </c>
      <c r="E8" s="108">
        <v>35419</v>
      </c>
    </row>
    <row r="9" spans="1:5" s="194" customFormat="1" ht="12" customHeight="1">
      <c r="A9" s="12" t="s">
        <v>70</v>
      </c>
      <c r="B9" s="196" t="s">
        <v>174</v>
      </c>
      <c r="C9" s="182">
        <v>47425</v>
      </c>
      <c r="D9" s="182">
        <v>60532</v>
      </c>
      <c r="E9" s="108">
        <v>60532</v>
      </c>
    </row>
    <row r="10" spans="1:5" s="194" customFormat="1" ht="12" customHeight="1">
      <c r="A10" s="12" t="s">
        <v>71</v>
      </c>
      <c r="B10" s="196" t="s">
        <v>175</v>
      </c>
      <c r="C10" s="182">
        <v>2606</v>
      </c>
      <c r="D10" s="182">
        <v>2606</v>
      </c>
      <c r="E10" s="108">
        <v>2606</v>
      </c>
    </row>
    <row r="11" spans="1:5" s="194" customFormat="1" ht="12" customHeight="1">
      <c r="A11" s="12" t="s">
        <v>103</v>
      </c>
      <c r="B11" s="115" t="s">
        <v>347</v>
      </c>
      <c r="C11" s="182"/>
      <c r="D11" s="182">
        <v>17893</v>
      </c>
      <c r="E11" s="108">
        <v>17893</v>
      </c>
    </row>
    <row r="12" spans="1:5" s="194" customFormat="1" ht="12" customHeight="1" thickBot="1">
      <c r="A12" s="14" t="s">
        <v>72</v>
      </c>
      <c r="B12" s="116" t="s">
        <v>348</v>
      </c>
      <c r="C12" s="182"/>
      <c r="D12" s="182"/>
      <c r="E12" s="108"/>
    </row>
    <row r="13" spans="1:5" s="194" customFormat="1" ht="12" customHeight="1" thickBot="1">
      <c r="A13" s="18" t="s">
        <v>9</v>
      </c>
      <c r="B13" s="114" t="s">
        <v>176</v>
      </c>
      <c r="C13" s="181">
        <f>+C14+C15+C16+C17+C18</f>
        <v>5000</v>
      </c>
      <c r="D13" s="181">
        <f>+D14+D15+D16+D17+D18</f>
        <v>132081</v>
      </c>
      <c r="E13" s="107">
        <f>+E14+E15+E16+E17+E18</f>
        <v>121553</v>
      </c>
    </row>
    <row r="14" spans="1:5" s="194" customFormat="1" ht="12" customHeight="1">
      <c r="A14" s="13" t="s">
        <v>74</v>
      </c>
      <c r="B14" s="195" t="s">
        <v>177</v>
      </c>
      <c r="C14" s="183"/>
      <c r="D14" s="183"/>
      <c r="E14" s="109"/>
    </row>
    <row r="15" spans="1:5" s="194" customFormat="1" ht="12" customHeight="1">
      <c r="A15" s="12" t="s">
        <v>75</v>
      </c>
      <c r="B15" s="196" t="s">
        <v>178</v>
      </c>
      <c r="C15" s="182"/>
      <c r="D15" s="182"/>
      <c r="E15" s="108"/>
    </row>
    <row r="16" spans="1:5" s="194" customFormat="1" ht="12" customHeight="1">
      <c r="A16" s="12" t="s">
        <v>76</v>
      </c>
      <c r="B16" s="196" t="s">
        <v>339</v>
      </c>
      <c r="C16" s="182"/>
      <c r="D16" s="182"/>
      <c r="E16" s="108"/>
    </row>
    <row r="17" spans="1:5" s="194" customFormat="1" ht="12" customHeight="1">
      <c r="A17" s="12" t="s">
        <v>77</v>
      </c>
      <c r="B17" s="196" t="s">
        <v>340</v>
      </c>
      <c r="C17" s="182"/>
      <c r="D17" s="182"/>
      <c r="E17" s="108"/>
    </row>
    <row r="18" spans="1:5" s="194" customFormat="1" ht="12" customHeight="1">
      <c r="A18" s="12" t="s">
        <v>78</v>
      </c>
      <c r="B18" s="196" t="s">
        <v>179</v>
      </c>
      <c r="C18" s="182">
        <v>5000</v>
      </c>
      <c r="D18" s="182">
        <v>132081</v>
      </c>
      <c r="E18" s="108">
        <v>121553</v>
      </c>
    </row>
    <row r="19" spans="1:5" s="194" customFormat="1" ht="12" customHeight="1" thickBot="1">
      <c r="A19" s="14" t="s">
        <v>85</v>
      </c>
      <c r="B19" s="116" t="s">
        <v>180</v>
      </c>
      <c r="C19" s="184"/>
      <c r="D19" s="184"/>
      <c r="E19" s="110"/>
    </row>
    <row r="20" spans="1:5" s="194" customFormat="1" ht="12" customHeight="1" thickBot="1">
      <c r="A20" s="18" t="s">
        <v>10</v>
      </c>
      <c r="B20" s="19" t="s">
        <v>181</v>
      </c>
      <c r="C20" s="181">
        <f>+C21+C22+C23+C24+C25</f>
        <v>0</v>
      </c>
      <c r="D20" s="181">
        <f>+D21+D22+D23+D24+D25</f>
        <v>88832</v>
      </c>
      <c r="E20" s="107">
        <f>+E21+E22+E23+E24+E25</f>
        <v>89050</v>
      </c>
    </row>
    <row r="21" spans="1:5" s="194" customFormat="1" ht="12" customHeight="1">
      <c r="A21" s="13" t="s">
        <v>57</v>
      </c>
      <c r="B21" s="195" t="s">
        <v>182</v>
      </c>
      <c r="C21" s="183"/>
      <c r="D21" s="183">
        <v>88832</v>
      </c>
      <c r="E21" s="109">
        <v>89050</v>
      </c>
    </row>
    <row r="22" spans="1:5" s="194" customFormat="1" ht="12" customHeight="1">
      <c r="A22" s="12" t="s">
        <v>58</v>
      </c>
      <c r="B22" s="196" t="s">
        <v>183</v>
      </c>
      <c r="C22" s="182"/>
      <c r="D22" s="182"/>
      <c r="E22" s="108"/>
    </row>
    <row r="23" spans="1:5" s="194" customFormat="1" ht="12" customHeight="1">
      <c r="A23" s="12" t="s">
        <v>59</v>
      </c>
      <c r="B23" s="196" t="s">
        <v>341</v>
      </c>
      <c r="C23" s="182"/>
      <c r="D23" s="182"/>
      <c r="E23" s="108"/>
    </row>
    <row r="24" spans="1:5" s="194" customFormat="1" ht="12" customHeight="1">
      <c r="A24" s="12" t="s">
        <v>60</v>
      </c>
      <c r="B24" s="196" t="s">
        <v>342</v>
      </c>
      <c r="C24" s="182"/>
      <c r="D24" s="182"/>
      <c r="E24" s="108"/>
    </row>
    <row r="25" spans="1:5" s="194" customFormat="1" ht="12" customHeight="1">
      <c r="A25" s="12" t="s">
        <v>115</v>
      </c>
      <c r="B25" s="196" t="s">
        <v>184</v>
      </c>
      <c r="C25" s="182"/>
      <c r="D25" s="182"/>
      <c r="E25" s="108"/>
    </row>
    <row r="26" spans="1:5" s="194" customFormat="1" ht="12" customHeight="1" thickBot="1">
      <c r="A26" s="14" t="s">
        <v>116</v>
      </c>
      <c r="B26" s="197" t="s">
        <v>185</v>
      </c>
      <c r="C26" s="184"/>
      <c r="D26" s="184"/>
      <c r="E26" s="110"/>
    </row>
    <row r="27" spans="1:5" s="194" customFormat="1" ht="12" customHeight="1" thickBot="1">
      <c r="A27" s="18" t="s">
        <v>117</v>
      </c>
      <c r="B27" s="19" t="s">
        <v>458</v>
      </c>
      <c r="C27" s="187">
        <f>SUM(C28:C34)</f>
        <v>81200</v>
      </c>
      <c r="D27" s="187">
        <f>SUM(D28:D34)</f>
        <v>82200</v>
      </c>
      <c r="E27" s="224">
        <f>SUM(E28:E34)</f>
        <v>85918</v>
      </c>
    </row>
    <row r="28" spans="1:5" s="194" customFormat="1" ht="12" customHeight="1">
      <c r="A28" s="13" t="s">
        <v>186</v>
      </c>
      <c r="B28" s="195" t="s">
        <v>459</v>
      </c>
      <c r="C28" s="183">
        <v>1000</v>
      </c>
      <c r="D28" s="183">
        <v>1000</v>
      </c>
      <c r="E28" s="109">
        <v>1965</v>
      </c>
    </row>
    <row r="29" spans="1:5" s="194" customFormat="1" ht="12" customHeight="1">
      <c r="A29" s="12" t="s">
        <v>187</v>
      </c>
      <c r="B29" s="196" t="s">
        <v>460</v>
      </c>
      <c r="C29" s="182">
        <v>700</v>
      </c>
      <c r="D29" s="182">
        <v>700</v>
      </c>
      <c r="E29" s="108">
        <v>1219</v>
      </c>
    </row>
    <row r="30" spans="1:5" s="194" customFormat="1" ht="12" customHeight="1">
      <c r="A30" s="12" t="s">
        <v>188</v>
      </c>
      <c r="B30" s="196" t="s">
        <v>461</v>
      </c>
      <c r="C30" s="182"/>
      <c r="D30" s="182"/>
      <c r="E30" s="108"/>
    </row>
    <row r="31" spans="1:5" s="194" customFormat="1" ht="12" customHeight="1">
      <c r="A31" s="12" t="s">
        <v>189</v>
      </c>
      <c r="B31" s="196" t="s">
        <v>462</v>
      </c>
      <c r="C31" s="182">
        <v>1500</v>
      </c>
      <c r="D31" s="182">
        <v>1500</v>
      </c>
      <c r="E31" s="108">
        <v>2242</v>
      </c>
    </row>
    <row r="32" spans="1:5" s="194" customFormat="1" ht="12" customHeight="1">
      <c r="A32" s="12" t="s">
        <v>463</v>
      </c>
      <c r="B32" s="196" t="s">
        <v>190</v>
      </c>
      <c r="C32" s="182">
        <v>9000</v>
      </c>
      <c r="D32" s="182">
        <v>9000</v>
      </c>
      <c r="E32" s="108">
        <v>8592</v>
      </c>
    </row>
    <row r="33" spans="1:5" s="194" customFormat="1" ht="12" customHeight="1">
      <c r="A33" s="12" t="s">
        <v>464</v>
      </c>
      <c r="B33" s="196" t="s">
        <v>191</v>
      </c>
      <c r="C33" s="182">
        <v>67500</v>
      </c>
      <c r="D33" s="182">
        <v>68500</v>
      </c>
      <c r="E33" s="108">
        <v>70793</v>
      </c>
    </row>
    <row r="34" spans="1:5" s="194" customFormat="1" ht="12" customHeight="1" thickBot="1">
      <c r="A34" s="14" t="s">
        <v>465</v>
      </c>
      <c r="B34" s="364" t="s">
        <v>192</v>
      </c>
      <c r="C34" s="184">
        <v>1500</v>
      </c>
      <c r="D34" s="184">
        <v>1500</v>
      </c>
      <c r="E34" s="110">
        <v>1107</v>
      </c>
    </row>
    <row r="35" spans="1:5" s="194" customFormat="1" ht="12" customHeight="1" thickBot="1">
      <c r="A35" s="18" t="s">
        <v>12</v>
      </c>
      <c r="B35" s="19" t="s">
        <v>349</v>
      </c>
      <c r="C35" s="181">
        <f>SUM(C36:C46)</f>
        <v>27146</v>
      </c>
      <c r="D35" s="181">
        <f>SUM(D36:D46)</f>
        <v>32850</v>
      </c>
      <c r="E35" s="107">
        <f>SUM(E36:E46)</f>
        <v>39466</v>
      </c>
    </row>
    <row r="36" spans="1:5" s="194" customFormat="1" ht="12" customHeight="1">
      <c r="A36" s="13" t="s">
        <v>61</v>
      </c>
      <c r="B36" s="195" t="s">
        <v>195</v>
      </c>
      <c r="C36" s="183">
        <v>671</v>
      </c>
      <c r="D36" s="183">
        <v>671</v>
      </c>
      <c r="E36" s="109">
        <v>853</v>
      </c>
    </row>
    <row r="37" spans="1:5" s="194" customFormat="1" ht="12" customHeight="1">
      <c r="A37" s="12" t="s">
        <v>62</v>
      </c>
      <c r="B37" s="196" t="s">
        <v>196</v>
      </c>
      <c r="C37" s="182">
        <v>4900</v>
      </c>
      <c r="D37" s="182">
        <v>4900</v>
      </c>
      <c r="E37" s="108">
        <v>3836</v>
      </c>
    </row>
    <row r="38" spans="1:5" s="194" customFormat="1" ht="12" customHeight="1">
      <c r="A38" s="12" t="s">
        <v>63</v>
      </c>
      <c r="B38" s="196" t="s">
        <v>197</v>
      </c>
      <c r="C38" s="182"/>
      <c r="D38" s="182"/>
      <c r="E38" s="108"/>
    </row>
    <row r="39" spans="1:5" s="194" customFormat="1" ht="12" customHeight="1">
      <c r="A39" s="12" t="s">
        <v>119</v>
      </c>
      <c r="B39" s="196" t="s">
        <v>198</v>
      </c>
      <c r="C39" s="182"/>
      <c r="D39" s="182"/>
      <c r="E39" s="108"/>
    </row>
    <row r="40" spans="1:5" s="194" customFormat="1" ht="12" customHeight="1">
      <c r="A40" s="12" t="s">
        <v>120</v>
      </c>
      <c r="B40" s="196" t="s">
        <v>199</v>
      </c>
      <c r="C40" s="182">
        <v>15000</v>
      </c>
      <c r="D40" s="182">
        <v>16930</v>
      </c>
      <c r="E40" s="108">
        <v>21599</v>
      </c>
    </row>
    <row r="41" spans="1:5" s="194" customFormat="1" ht="12" customHeight="1">
      <c r="A41" s="12" t="s">
        <v>121</v>
      </c>
      <c r="B41" s="196" t="s">
        <v>200</v>
      </c>
      <c r="C41" s="182">
        <v>3575</v>
      </c>
      <c r="D41" s="182">
        <v>3575</v>
      </c>
      <c r="E41" s="108">
        <v>5164</v>
      </c>
    </row>
    <row r="42" spans="1:5" s="194" customFormat="1" ht="12" customHeight="1">
      <c r="A42" s="12" t="s">
        <v>122</v>
      </c>
      <c r="B42" s="196" t="s">
        <v>201</v>
      </c>
      <c r="C42" s="182"/>
      <c r="D42" s="182"/>
      <c r="E42" s="108"/>
    </row>
    <row r="43" spans="1:5" s="194" customFormat="1" ht="12" customHeight="1">
      <c r="A43" s="12" t="s">
        <v>123</v>
      </c>
      <c r="B43" s="196" t="s">
        <v>466</v>
      </c>
      <c r="C43" s="182">
        <v>3000</v>
      </c>
      <c r="D43" s="182">
        <v>6774</v>
      </c>
      <c r="E43" s="108">
        <v>7526</v>
      </c>
    </row>
    <row r="44" spans="1:5" s="194" customFormat="1" ht="12" customHeight="1">
      <c r="A44" s="12" t="s">
        <v>193</v>
      </c>
      <c r="B44" s="196" t="s">
        <v>203</v>
      </c>
      <c r="C44" s="185"/>
      <c r="D44" s="185"/>
      <c r="E44" s="111"/>
    </row>
    <row r="45" spans="1:5" s="194" customFormat="1" ht="12" customHeight="1">
      <c r="A45" s="14" t="s">
        <v>194</v>
      </c>
      <c r="B45" s="197" t="s">
        <v>351</v>
      </c>
      <c r="C45" s="186"/>
      <c r="D45" s="186"/>
      <c r="E45" s="112"/>
    </row>
    <row r="46" spans="1:5" s="194" customFormat="1" ht="12" customHeight="1" thickBot="1">
      <c r="A46" s="14" t="s">
        <v>350</v>
      </c>
      <c r="B46" s="116" t="s">
        <v>204</v>
      </c>
      <c r="C46" s="186"/>
      <c r="D46" s="186"/>
      <c r="E46" s="112">
        <v>488</v>
      </c>
    </row>
    <row r="47" spans="1:5" s="194" customFormat="1" ht="12" customHeight="1" thickBot="1">
      <c r="A47" s="18" t="s">
        <v>13</v>
      </c>
      <c r="B47" s="19" t="s">
        <v>205</v>
      </c>
      <c r="C47" s="181">
        <f>SUM(C48:C52)</f>
        <v>2500</v>
      </c>
      <c r="D47" s="181">
        <f>SUM(D48:D52)</f>
        <v>2500</v>
      </c>
      <c r="E47" s="107">
        <f>SUM(E48:E52)</f>
        <v>1661</v>
      </c>
    </row>
    <row r="48" spans="1:5" s="194" customFormat="1" ht="12" customHeight="1">
      <c r="A48" s="13" t="s">
        <v>64</v>
      </c>
      <c r="B48" s="195" t="s">
        <v>209</v>
      </c>
      <c r="C48" s="235"/>
      <c r="D48" s="235"/>
      <c r="E48" s="113"/>
    </row>
    <row r="49" spans="1:5" s="194" customFormat="1" ht="12" customHeight="1">
      <c r="A49" s="12" t="s">
        <v>65</v>
      </c>
      <c r="B49" s="196" t="s">
        <v>210</v>
      </c>
      <c r="C49" s="185">
        <v>2500</v>
      </c>
      <c r="D49" s="185">
        <v>2500</v>
      </c>
      <c r="E49" s="111">
        <v>1661</v>
      </c>
    </row>
    <row r="50" spans="1:5" s="194" customFormat="1" ht="12" customHeight="1">
      <c r="A50" s="12" t="s">
        <v>206</v>
      </c>
      <c r="B50" s="196" t="s">
        <v>211</v>
      </c>
      <c r="C50" s="185"/>
      <c r="D50" s="185"/>
      <c r="E50" s="111"/>
    </row>
    <row r="51" spans="1:5" s="194" customFormat="1" ht="12" customHeight="1">
      <c r="A51" s="12" t="s">
        <v>207</v>
      </c>
      <c r="B51" s="196" t="s">
        <v>212</v>
      </c>
      <c r="C51" s="185"/>
      <c r="D51" s="185"/>
      <c r="E51" s="111"/>
    </row>
    <row r="52" spans="1:5" s="194" customFormat="1" ht="12" customHeight="1" thickBot="1">
      <c r="A52" s="14" t="s">
        <v>208</v>
      </c>
      <c r="B52" s="116" t="s">
        <v>213</v>
      </c>
      <c r="C52" s="186"/>
      <c r="D52" s="186"/>
      <c r="E52" s="112"/>
    </row>
    <row r="53" spans="1:5" s="194" customFormat="1" ht="12" customHeight="1" thickBot="1">
      <c r="A53" s="18" t="s">
        <v>124</v>
      </c>
      <c r="B53" s="19" t="s">
        <v>214</v>
      </c>
      <c r="C53" s="181">
        <f>SUM(C54:C56)</f>
        <v>0</v>
      </c>
      <c r="D53" s="181">
        <f>SUM(D54:D56)</f>
        <v>40000</v>
      </c>
      <c r="E53" s="107">
        <f>SUM(E54:E56)</f>
        <v>40481</v>
      </c>
    </row>
    <row r="54" spans="1:5" s="194" customFormat="1" ht="12" customHeight="1">
      <c r="A54" s="13" t="s">
        <v>66</v>
      </c>
      <c r="B54" s="195" t="s">
        <v>215</v>
      </c>
      <c r="C54" s="183"/>
      <c r="D54" s="183"/>
      <c r="E54" s="109"/>
    </row>
    <row r="55" spans="1:5" s="194" customFormat="1" ht="12" customHeight="1">
      <c r="A55" s="12" t="s">
        <v>67</v>
      </c>
      <c r="B55" s="196" t="s">
        <v>343</v>
      </c>
      <c r="C55" s="182"/>
      <c r="D55" s="182"/>
      <c r="E55" s="108"/>
    </row>
    <row r="56" spans="1:5" s="194" customFormat="1" ht="12" customHeight="1">
      <c r="A56" s="12" t="s">
        <v>218</v>
      </c>
      <c r="B56" s="196" t="s">
        <v>216</v>
      </c>
      <c r="C56" s="182"/>
      <c r="D56" s="182">
        <v>40000</v>
      </c>
      <c r="E56" s="108">
        <v>40481</v>
      </c>
    </row>
    <row r="57" spans="1:5" s="194" customFormat="1" ht="12" customHeight="1" thickBot="1">
      <c r="A57" s="14" t="s">
        <v>219</v>
      </c>
      <c r="B57" s="116" t="s">
        <v>217</v>
      </c>
      <c r="C57" s="184"/>
      <c r="D57" s="184"/>
      <c r="E57" s="110"/>
    </row>
    <row r="58" spans="1:5" s="194" customFormat="1" ht="12" customHeight="1" thickBot="1">
      <c r="A58" s="18" t="s">
        <v>15</v>
      </c>
      <c r="B58" s="114" t="s">
        <v>220</v>
      </c>
      <c r="C58" s="181">
        <f>SUM(C59:C61)</f>
        <v>11857</v>
      </c>
      <c r="D58" s="181">
        <f>SUM(D59:D61)</f>
        <v>11857</v>
      </c>
      <c r="E58" s="107">
        <f>SUM(E59:E61)</f>
        <v>13734</v>
      </c>
    </row>
    <row r="59" spans="1:5" s="194" customFormat="1" ht="12" customHeight="1">
      <c r="A59" s="13" t="s">
        <v>125</v>
      </c>
      <c r="B59" s="195" t="s">
        <v>222</v>
      </c>
      <c r="C59" s="185"/>
      <c r="D59" s="185"/>
      <c r="E59" s="111"/>
    </row>
    <row r="60" spans="1:5" s="194" customFormat="1" ht="12" customHeight="1">
      <c r="A60" s="12" t="s">
        <v>126</v>
      </c>
      <c r="B60" s="196" t="s">
        <v>344</v>
      </c>
      <c r="C60" s="185"/>
      <c r="D60" s="185"/>
      <c r="E60" s="111"/>
    </row>
    <row r="61" spans="1:5" s="194" customFormat="1" ht="12" customHeight="1">
      <c r="A61" s="12" t="s">
        <v>151</v>
      </c>
      <c r="B61" s="196" t="s">
        <v>223</v>
      </c>
      <c r="C61" s="185">
        <v>11857</v>
      </c>
      <c r="D61" s="185">
        <v>11857</v>
      </c>
      <c r="E61" s="111">
        <v>13734</v>
      </c>
    </row>
    <row r="62" spans="1:5" s="194" customFormat="1" ht="12" customHeight="1" thickBot="1">
      <c r="A62" s="14" t="s">
        <v>221</v>
      </c>
      <c r="B62" s="116" t="s">
        <v>224</v>
      </c>
      <c r="C62" s="185"/>
      <c r="D62" s="185"/>
      <c r="E62" s="111"/>
    </row>
    <row r="63" spans="1:5" s="194" customFormat="1" ht="12" customHeight="1" thickBot="1">
      <c r="A63" s="244" t="s">
        <v>391</v>
      </c>
      <c r="B63" s="19" t="s">
        <v>225</v>
      </c>
      <c r="C63" s="187">
        <f>+C6+C13+C20+C27+C35+C47+C53+C58</f>
        <v>252908</v>
      </c>
      <c r="D63" s="187">
        <f>+D6+D13+D20+D27+D35+D47+D53+D58</f>
        <v>545408</v>
      </c>
      <c r="E63" s="224">
        <f>+E6+E13+E20+E27+E35+E47+E53+E58</f>
        <v>546951</v>
      </c>
    </row>
    <row r="64" spans="1:5" s="194" customFormat="1" ht="12" customHeight="1" thickBot="1">
      <c r="A64" s="236" t="s">
        <v>226</v>
      </c>
      <c r="B64" s="114" t="s">
        <v>227</v>
      </c>
      <c r="C64" s="181">
        <f>SUM(C65:C67)</f>
        <v>0</v>
      </c>
      <c r="D64" s="181">
        <f>SUM(D65:D67)</f>
        <v>0</v>
      </c>
      <c r="E64" s="107">
        <f>SUM(E65:E67)</f>
        <v>0</v>
      </c>
    </row>
    <row r="65" spans="1:5" s="194" customFormat="1" ht="12" customHeight="1">
      <c r="A65" s="13" t="s">
        <v>258</v>
      </c>
      <c r="B65" s="195" t="s">
        <v>228</v>
      </c>
      <c r="C65" s="185"/>
      <c r="D65" s="185"/>
      <c r="E65" s="111"/>
    </row>
    <row r="66" spans="1:5" s="194" customFormat="1" ht="12" customHeight="1">
      <c r="A66" s="12" t="s">
        <v>267</v>
      </c>
      <c r="B66" s="196" t="s">
        <v>229</v>
      </c>
      <c r="C66" s="185"/>
      <c r="D66" s="185"/>
      <c r="E66" s="111"/>
    </row>
    <row r="67" spans="1:5" s="194" customFormat="1" ht="12" customHeight="1" thickBot="1">
      <c r="A67" s="14" t="s">
        <v>268</v>
      </c>
      <c r="B67" s="240" t="s">
        <v>376</v>
      </c>
      <c r="C67" s="185"/>
      <c r="D67" s="185"/>
      <c r="E67" s="111"/>
    </row>
    <row r="68" spans="1:5" s="194" customFormat="1" ht="12" customHeight="1" thickBot="1">
      <c r="A68" s="236" t="s">
        <v>231</v>
      </c>
      <c r="B68" s="114" t="s">
        <v>232</v>
      </c>
      <c r="C68" s="181">
        <f>SUM(C69:C72)</f>
        <v>0</v>
      </c>
      <c r="D68" s="181">
        <f>SUM(D69:D72)</f>
        <v>0</v>
      </c>
      <c r="E68" s="107">
        <f>SUM(E69:E72)</f>
        <v>0</v>
      </c>
    </row>
    <row r="69" spans="1:5" s="194" customFormat="1" ht="12" customHeight="1">
      <c r="A69" s="13" t="s">
        <v>104</v>
      </c>
      <c r="B69" s="195" t="s">
        <v>233</v>
      </c>
      <c r="C69" s="185"/>
      <c r="D69" s="185"/>
      <c r="E69" s="111"/>
    </row>
    <row r="70" spans="1:5" s="194" customFormat="1" ht="12" customHeight="1">
      <c r="A70" s="12" t="s">
        <v>105</v>
      </c>
      <c r="B70" s="196" t="s">
        <v>234</v>
      </c>
      <c r="C70" s="185"/>
      <c r="D70" s="185"/>
      <c r="E70" s="111"/>
    </row>
    <row r="71" spans="1:5" s="194" customFormat="1" ht="12" customHeight="1">
      <c r="A71" s="12" t="s">
        <v>259</v>
      </c>
      <c r="B71" s="196" t="s">
        <v>235</v>
      </c>
      <c r="C71" s="185"/>
      <c r="D71" s="185"/>
      <c r="E71" s="111"/>
    </row>
    <row r="72" spans="1:5" s="194" customFormat="1" ht="12" customHeight="1" thickBot="1">
      <c r="A72" s="14" t="s">
        <v>260</v>
      </c>
      <c r="B72" s="116" t="s">
        <v>236</v>
      </c>
      <c r="C72" s="185"/>
      <c r="D72" s="185"/>
      <c r="E72" s="111"/>
    </row>
    <row r="73" spans="1:5" s="194" customFormat="1" ht="12" customHeight="1" thickBot="1">
      <c r="A73" s="236" t="s">
        <v>237</v>
      </c>
      <c r="B73" s="114" t="s">
        <v>238</v>
      </c>
      <c r="C73" s="181">
        <f>SUM(C74:C75)</f>
        <v>981000</v>
      </c>
      <c r="D73" s="181">
        <f>SUM(D74:D75)</f>
        <v>876811</v>
      </c>
      <c r="E73" s="107">
        <f>SUM(E74:E75)</f>
        <v>876811</v>
      </c>
    </row>
    <row r="74" spans="1:5" s="194" customFormat="1" ht="12" customHeight="1">
      <c r="A74" s="13" t="s">
        <v>261</v>
      </c>
      <c r="B74" s="195" t="s">
        <v>239</v>
      </c>
      <c r="C74" s="185">
        <v>981000</v>
      </c>
      <c r="D74" s="185">
        <v>876811</v>
      </c>
      <c r="E74" s="111">
        <v>876811</v>
      </c>
    </row>
    <row r="75" spans="1:5" s="194" customFormat="1" ht="12" customHeight="1" thickBot="1">
      <c r="A75" s="14" t="s">
        <v>262</v>
      </c>
      <c r="B75" s="116" t="s">
        <v>240</v>
      </c>
      <c r="C75" s="185"/>
      <c r="D75" s="185"/>
      <c r="E75" s="111"/>
    </row>
    <row r="76" spans="1:5" s="194" customFormat="1" ht="12" customHeight="1" thickBot="1">
      <c r="A76" s="236" t="s">
        <v>241</v>
      </c>
      <c r="B76" s="114" t="s">
        <v>242</v>
      </c>
      <c r="C76" s="181">
        <f>SUM(C77:C79)</f>
        <v>0</v>
      </c>
      <c r="D76" s="181">
        <f>SUM(D77:D79)</f>
        <v>750000</v>
      </c>
      <c r="E76" s="107">
        <f>SUM(E77:E79)</f>
        <v>4769</v>
      </c>
    </row>
    <row r="77" spans="1:5" s="194" customFormat="1" ht="12" customHeight="1">
      <c r="A77" s="13" t="s">
        <v>263</v>
      </c>
      <c r="B77" s="195" t="s">
        <v>243</v>
      </c>
      <c r="C77" s="185"/>
      <c r="D77" s="185"/>
      <c r="E77" s="111">
        <v>4769</v>
      </c>
    </row>
    <row r="78" spans="1:5" s="194" customFormat="1" ht="12" customHeight="1">
      <c r="A78" s="12" t="s">
        <v>264</v>
      </c>
      <c r="B78" s="196" t="s">
        <v>244</v>
      </c>
      <c r="C78" s="185"/>
      <c r="D78" s="185"/>
      <c r="E78" s="111"/>
    </row>
    <row r="79" spans="1:5" s="194" customFormat="1" ht="12" customHeight="1" thickBot="1">
      <c r="A79" s="14" t="s">
        <v>265</v>
      </c>
      <c r="B79" s="116" t="s">
        <v>245</v>
      </c>
      <c r="C79" s="185"/>
      <c r="D79" s="185">
        <v>750000</v>
      </c>
      <c r="E79" s="111"/>
    </row>
    <row r="80" spans="1:5" s="194" customFormat="1" ht="12" customHeight="1" thickBot="1">
      <c r="A80" s="236" t="s">
        <v>246</v>
      </c>
      <c r="B80" s="114" t="s">
        <v>266</v>
      </c>
      <c r="C80" s="181">
        <f>SUM(C81:C84)</f>
        <v>0</v>
      </c>
      <c r="D80" s="181">
        <f>SUM(D81:D84)</f>
        <v>0</v>
      </c>
      <c r="E80" s="107">
        <f>SUM(E81:E84)</f>
        <v>0</v>
      </c>
    </row>
    <row r="81" spans="1:5" s="194" customFormat="1" ht="12" customHeight="1">
      <c r="A81" s="199" t="s">
        <v>247</v>
      </c>
      <c r="B81" s="195" t="s">
        <v>248</v>
      </c>
      <c r="C81" s="185"/>
      <c r="D81" s="185"/>
      <c r="E81" s="111"/>
    </row>
    <row r="82" spans="1:5" s="194" customFormat="1" ht="12" customHeight="1">
      <c r="A82" s="200" t="s">
        <v>249</v>
      </c>
      <c r="B82" s="196" t="s">
        <v>250</v>
      </c>
      <c r="C82" s="185"/>
      <c r="D82" s="185"/>
      <c r="E82" s="111"/>
    </row>
    <row r="83" spans="1:5" s="194" customFormat="1" ht="12" customHeight="1">
      <c r="A83" s="200" t="s">
        <v>251</v>
      </c>
      <c r="B83" s="196" t="s">
        <v>252</v>
      </c>
      <c r="C83" s="185"/>
      <c r="D83" s="185"/>
      <c r="E83" s="111"/>
    </row>
    <row r="84" spans="1:5" s="194" customFormat="1" ht="12" customHeight="1" thickBot="1">
      <c r="A84" s="201" t="s">
        <v>253</v>
      </c>
      <c r="B84" s="116" t="s">
        <v>254</v>
      </c>
      <c r="C84" s="185"/>
      <c r="D84" s="185"/>
      <c r="E84" s="111"/>
    </row>
    <row r="85" spans="1:5" s="194" customFormat="1" ht="12" customHeight="1" thickBot="1">
      <c r="A85" s="236" t="s">
        <v>255</v>
      </c>
      <c r="B85" s="114" t="s">
        <v>390</v>
      </c>
      <c r="C85" s="238"/>
      <c r="D85" s="238"/>
      <c r="E85" s="239"/>
    </row>
    <row r="86" spans="1:5" s="194" customFormat="1" ht="13.5" customHeight="1" thickBot="1">
      <c r="A86" s="236" t="s">
        <v>257</v>
      </c>
      <c r="B86" s="114" t="s">
        <v>256</v>
      </c>
      <c r="C86" s="238"/>
      <c r="D86" s="238"/>
      <c r="E86" s="239"/>
    </row>
    <row r="87" spans="1:5" s="194" customFormat="1" ht="15.75" customHeight="1" thickBot="1">
      <c r="A87" s="236" t="s">
        <v>269</v>
      </c>
      <c r="B87" s="202" t="s">
        <v>393</v>
      </c>
      <c r="C87" s="187">
        <f>+C64+C68+C73+C76+C80+C86+C85</f>
        <v>981000</v>
      </c>
      <c r="D87" s="187">
        <f>+D64+D68+D73+D76+D80+D86+D85</f>
        <v>1626811</v>
      </c>
      <c r="E87" s="224">
        <f>+E64+E68+E73+E76+E80+E86+E85</f>
        <v>881580</v>
      </c>
    </row>
    <row r="88" spans="1:5" s="194" customFormat="1" ht="25.5" customHeight="1" thickBot="1">
      <c r="A88" s="237" t="s">
        <v>392</v>
      </c>
      <c r="B88" s="203" t="s">
        <v>394</v>
      </c>
      <c r="C88" s="187">
        <f>+C63+C87</f>
        <v>1233908</v>
      </c>
      <c r="D88" s="187">
        <f>+D63+D87</f>
        <v>2172219</v>
      </c>
      <c r="E88" s="224">
        <f>+E63+E87</f>
        <v>1428531</v>
      </c>
    </row>
    <row r="89" spans="1:5" s="194" customFormat="1" ht="83.25" customHeight="1">
      <c r="A89" s="3"/>
      <c r="B89" s="4"/>
      <c r="C89" s="118"/>
    </row>
    <row r="90" spans="1:5" ht="16.5" customHeight="1">
      <c r="A90" s="708" t="s">
        <v>36</v>
      </c>
      <c r="B90" s="708"/>
      <c r="C90" s="708"/>
      <c r="D90" s="708"/>
      <c r="E90" s="708"/>
    </row>
    <row r="91" spans="1:5" s="204" customFormat="1" ht="16.5" customHeight="1" thickBot="1">
      <c r="A91" s="710" t="s">
        <v>107</v>
      </c>
      <c r="B91" s="710"/>
      <c r="C91" s="59"/>
      <c r="E91" s="59" t="s">
        <v>150</v>
      </c>
    </row>
    <row r="92" spans="1:5">
      <c r="A92" s="711" t="s">
        <v>56</v>
      </c>
      <c r="B92" s="713" t="s">
        <v>436</v>
      </c>
      <c r="C92" s="715" t="s">
        <v>471</v>
      </c>
      <c r="D92" s="716"/>
      <c r="E92" s="717"/>
    </row>
    <row r="93" spans="1:5" ht="24.75" thickBot="1">
      <c r="A93" s="712"/>
      <c r="B93" s="714"/>
      <c r="C93" s="263" t="s">
        <v>434</v>
      </c>
      <c r="D93" s="261" t="s">
        <v>435</v>
      </c>
      <c r="E93" s="262" t="s">
        <v>641</v>
      </c>
    </row>
    <row r="94" spans="1:5" s="193" customFormat="1" ht="12" customHeight="1" thickBot="1">
      <c r="A94" s="25" t="s">
        <v>402</v>
      </c>
      <c r="B94" s="26" t="s">
        <v>403</v>
      </c>
      <c r="C94" s="26" t="s">
        <v>404</v>
      </c>
      <c r="D94" s="26" t="s">
        <v>406</v>
      </c>
      <c r="E94" s="274" t="s">
        <v>405</v>
      </c>
    </row>
    <row r="95" spans="1:5" ht="12" customHeight="1" thickBot="1">
      <c r="A95" s="20" t="s">
        <v>8</v>
      </c>
      <c r="B95" s="24" t="s">
        <v>352</v>
      </c>
      <c r="C95" s="180">
        <f>C96+C97+C98+C99+C100+C113</f>
        <v>245939</v>
      </c>
      <c r="D95" s="180">
        <f>D96+D97+D98+D99+D100+D113</f>
        <v>531923</v>
      </c>
      <c r="E95" s="247">
        <f>E96+E97+E98+E99+E100+E113</f>
        <v>523064</v>
      </c>
    </row>
    <row r="96" spans="1:5" ht="12" customHeight="1">
      <c r="A96" s="15" t="s">
        <v>68</v>
      </c>
      <c r="B96" s="8" t="s">
        <v>37</v>
      </c>
      <c r="C96" s="254">
        <v>107138</v>
      </c>
      <c r="D96" s="254">
        <v>212277</v>
      </c>
      <c r="E96" s="248">
        <v>209344</v>
      </c>
    </row>
    <row r="97" spans="1:5" ht="12" customHeight="1">
      <c r="A97" s="12" t="s">
        <v>69</v>
      </c>
      <c r="B97" s="6" t="s">
        <v>127</v>
      </c>
      <c r="C97" s="182">
        <v>29630</v>
      </c>
      <c r="D97" s="182">
        <v>45095</v>
      </c>
      <c r="E97" s="108">
        <v>44992</v>
      </c>
    </row>
    <row r="98" spans="1:5" ht="12" customHeight="1">
      <c r="A98" s="12" t="s">
        <v>70</v>
      </c>
      <c r="B98" s="6" t="s">
        <v>96</v>
      </c>
      <c r="C98" s="184">
        <v>88735</v>
      </c>
      <c r="D98" s="184">
        <v>209618</v>
      </c>
      <c r="E98" s="110">
        <v>207688</v>
      </c>
    </row>
    <row r="99" spans="1:5" ht="12" customHeight="1">
      <c r="A99" s="12" t="s">
        <v>71</v>
      </c>
      <c r="B99" s="9" t="s">
        <v>128</v>
      </c>
      <c r="C99" s="184">
        <v>13236</v>
      </c>
      <c r="D99" s="184">
        <v>27370</v>
      </c>
      <c r="E99" s="110">
        <v>27370</v>
      </c>
    </row>
    <row r="100" spans="1:5" ht="12" customHeight="1">
      <c r="A100" s="12" t="s">
        <v>80</v>
      </c>
      <c r="B100" s="17" t="s">
        <v>129</v>
      </c>
      <c r="C100" s="184">
        <v>7200</v>
      </c>
      <c r="D100" s="184">
        <v>37563</v>
      </c>
      <c r="E100" s="110">
        <v>33670</v>
      </c>
    </row>
    <row r="101" spans="1:5" ht="12" customHeight="1">
      <c r="A101" s="12" t="s">
        <v>72</v>
      </c>
      <c r="B101" s="6" t="s">
        <v>357</v>
      </c>
      <c r="C101" s="184"/>
      <c r="D101" s="184"/>
      <c r="E101" s="110"/>
    </row>
    <row r="102" spans="1:5" ht="12" customHeight="1">
      <c r="A102" s="12" t="s">
        <v>73</v>
      </c>
      <c r="B102" s="63" t="s">
        <v>356</v>
      </c>
      <c r="C102" s="184"/>
      <c r="D102" s="184"/>
      <c r="E102" s="110"/>
    </row>
    <row r="103" spans="1:5" ht="12" customHeight="1">
      <c r="A103" s="12" t="s">
        <v>81</v>
      </c>
      <c r="B103" s="63" t="s">
        <v>355</v>
      </c>
      <c r="C103" s="184"/>
      <c r="D103" s="184"/>
      <c r="E103" s="110"/>
    </row>
    <row r="104" spans="1:5" ht="12" customHeight="1">
      <c r="A104" s="12" t="s">
        <v>82</v>
      </c>
      <c r="B104" s="61" t="s">
        <v>272</v>
      </c>
      <c r="C104" s="184"/>
      <c r="D104" s="184"/>
      <c r="E104" s="110"/>
    </row>
    <row r="105" spans="1:5" ht="12" customHeight="1">
      <c r="A105" s="12" t="s">
        <v>83</v>
      </c>
      <c r="B105" s="62" t="s">
        <v>273</v>
      </c>
      <c r="C105" s="184"/>
      <c r="D105" s="184"/>
      <c r="E105" s="110"/>
    </row>
    <row r="106" spans="1:5" ht="12" customHeight="1">
      <c r="A106" s="12" t="s">
        <v>84</v>
      </c>
      <c r="B106" s="62" t="s">
        <v>274</v>
      </c>
      <c r="C106" s="184"/>
      <c r="D106" s="184"/>
      <c r="E106" s="110"/>
    </row>
    <row r="107" spans="1:5" ht="12" customHeight="1">
      <c r="A107" s="12" t="s">
        <v>86</v>
      </c>
      <c r="B107" s="61" t="s">
        <v>275</v>
      </c>
      <c r="C107" s="184">
        <v>700</v>
      </c>
      <c r="D107" s="184">
        <v>700</v>
      </c>
      <c r="E107" s="110"/>
    </row>
    <row r="108" spans="1:5" ht="12" customHeight="1">
      <c r="A108" s="12" t="s">
        <v>130</v>
      </c>
      <c r="B108" s="61" t="s">
        <v>276</v>
      </c>
      <c r="C108" s="184"/>
      <c r="D108" s="184"/>
      <c r="E108" s="110"/>
    </row>
    <row r="109" spans="1:5" ht="12" customHeight="1">
      <c r="A109" s="12" t="s">
        <v>270</v>
      </c>
      <c r="B109" s="62" t="s">
        <v>277</v>
      </c>
      <c r="C109" s="184"/>
      <c r="D109" s="184"/>
      <c r="E109" s="110"/>
    </row>
    <row r="110" spans="1:5" ht="12" customHeight="1">
      <c r="A110" s="11" t="s">
        <v>271</v>
      </c>
      <c r="B110" s="63" t="s">
        <v>278</v>
      </c>
      <c r="C110" s="184"/>
      <c r="D110" s="184"/>
      <c r="E110" s="110"/>
    </row>
    <row r="111" spans="1:5" ht="12" customHeight="1">
      <c r="A111" s="12" t="s">
        <v>353</v>
      </c>
      <c r="B111" s="63" t="s">
        <v>279</v>
      </c>
      <c r="C111" s="184"/>
      <c r="D111" s="184"/>
      <c r="E111" s="110"/>
    </row>
    <row r="112" spans="1:5" ht="12" customHeight="1">
      <c r="A112" s="14" t="s">
        <v>354</v>
      </c>
      <c r="B112" s="63" t="s">
        <v>280</v>
      </c>
      <c r="C112" s="184">
        <v>6500</v>
      </c>
      <c r="D112" s="184">
        <v>6500</v>
      </c>
      <c r="E112" s="110"/>
    </row>
    <row r="113" spans="1:5" ht="12" customHeight="1">
      <c r="A113" s="12" t="s">
        <v>358</v>
      </c>
      <c r="B113" s="9" t="s">
        <v>38</v>
      </c>
      <c r="C113" s="182"/>
      <c r="D113" s="182"/>
      <c r="E113" s="108"/>
    </row>
    <row r="114" spans="1:5" ht="12" customHeight="1">
      <c r="A114" s="12" t="s">
        <v>359</v>
      </c>
      <c r="B114" s="6" t="s">
        <v>361</v>
      </c>
      <c r="C114" s="182"/>
      <c r="D114" s="182"/>
      <c r="E114" s="108"/>
    </row>
    <row r="115" spans="1:5" ht="12" customHeight="1" thickBot="1">
      <c r="A115" s="16" t="s">
        <v>360</v>
      </c>
      <c r="B115" s="243" t="s">
        <v>362</v>
      </c>
      <c r="C115" s="255"/>
      <c r="D115" s="255"/>
      <c r="E115" s="249"/>
    </row>
    <row r="116" spans="1:5" ht="12" customHeight="1" thickBot="1">
      <c r="A116" s="241" t="s">
        <v>9</v>
      </c>
      <c r="B116" s="242" t="s">
        <v>281</v>
      </c>
      <c r="C116" s="256">
        <f>+C117+C119+C121</f>
        <v>976112</v>
      </c>
      <c r="D116" s="181">
        <f>+D117+D119+D121</f>
        <v>874422</v>
      </c>
      <c r="E116" s="250">
        <f>+E117+E119+E121</f>
        <v>286566</v>
      </c>
    </row>
    <row r="117" spans="1:5" ht="12" customHeight="1">
      <c r="A117" s="13" t="s">
        <v>74</v>
      </c>
      <c r="B117" s="6" t="s">
        <v>149</v>
      </c>
      <c r="C117" s="183">
        <v>230000</v>
      </c>
      <c r="D117" s="267">
        <v>230000</v>
      </c>
      <c r="E117" s="109">
        <v>67885</v>
      </c>
    </row>
    <row r="118" spans="1:5" ht="12" customHeight="1">
      <c r="A118" s="13" t="s">
        <v>75</v>
      </c>
      <c r="B118" s="10" t="s">
        <v>285</v>
      </c>
      <c r="C118" s="183"/>
      <c r="D118" s="267"/>
      <c r="E118" s="109"/>
    </row>
    <row r="119" spans="1:5" ht="12" customHeight="1">
      <c r="A119" s="13" t="s">
        <v>76</v>
      </c>
      <c r="B119" s="10" t="s">
        <v>131</v>
      </c>
      <c r="C119" s="182">
        <v>744000</v>
      </c>
      <c r="D119" s="268">
        <v>489810</v>
      </c>
      <c r="E119" s="108">
        <v>66181</v>
      </c>
    </row>
    <row r="120" spans="1:5" ht="12" customHeight="1">
      <c r="A120" s="13" t="s">
        <v>77</v>
      </c>
      <c r="B120" s="10" t="s">
        <v>286</v>
      </c>
      <c r="C120" s="182"/>
      <c r="D120" s="268"/>
      <c r="E120" s="108"/>
    </row>
    <row r="121" spans="1:5" ht="12" customHeight="1">
      <c r="A121" s="13" t="s">
        <v>78</v>
      </c>
      <c r="B121" s="116" t="s">
        <v>152</v>
      </c>
      <c r="C121" s="182">
        <v>2112</v>
      </c>
      <c r="D121" s="268">
        <v>154612</v>
      </c>
      <c r="E121" s="108">
        <v>152500</v>
      </c>
    </row>
    <row r="122" spans="1:5" ht="12" customHeight="1">
      <c r="A122" s="13" t="s">
        <v>85</v>
      </c>
      <c r="B122" s="115" t="s">
        <v>345</v>
      </c>
      <c r="C122" s="182"/>
      <c r="D122" s="268"/>
      <c r="E122" s="108"/>
    </row>
    <row r="123" spans="1:5" ht="12" customHeight="1">
      <c r="A123" s="13" t="s">
        <v>87</v>
      </c>
      <c r="B123" s="191" t="s">
        <v>291</v>
      </c>
      <c r="C123" s="182"/>
      <c r="D123" s="268"/>
      <c r="E123" s="108"/>
    </row>
    <row r="124" spans="1:5" ht="22.5">
      <c r="A124" s="13" t="s">
        <v>132</v>
      </c>
      <c r="B124" s="62" t="s">
        <v>274</v>
      </c>
      <c r="C124" s="182"/>
      <c r="D124" s="268"/>
      <c r="E124" s="108"/>
    </row>
    <row r="125" spans="1:5" ht="12" customHeight="1">
      <c r="A125" s="13" t="s">
        <v>133</v>
      </c>
      <c r="B125" s="62" t="s">
        <v>290</v>
      </c>
      <c r="C125" s="182"/>
      <c r="D125" s="268"/>
      <c r="E125" s="108"/>
    </row>
    <row r="126" spans="1:5" ht="12" customHeight="1">
      <c r="A126" s="13" t="s">
        <v>134</v>
      </c>
      <c r="B126" s="62" t="s">
        <v>289</v>
      </c>
      <c r="C126" s="182"/>
      <c r="D126" s="268"/>
      <c r="E126" s="108"/>
    </row>
    <row r="127" spans="1:5" ht="12" customHeight="1">
      <c r="A127" s="13" t="s">
        <v>282</v>
      </c>
      <c r="B127" s="62" t="s">
        <v>277</v>
      </c>
      <c r="C127" s="182"/>
      <c r="D127" s="268"/>
      <c r="E127" s="108"/>
    </row>
    <row r="128" spans="1:5" ht="12" customHeight="1">
      <c r="A128" s="13" t="s">
        <v>283</v>
      </c>
      <c r="B128" s="62" t="s">
        <v>288</v>
      </c>
      <c r="C128" s="182"/>
      <c r="D128" s="268"/>
      <c r="E128" s="108"/>
    </row>
    <row r="129" spans="1:5" ht="23.25" thickBot="1">
      <c r="A129" s="11" t="s">
        <v>284</v>
      </c>
      <c r="B129" s="62" t="s">
        <v>287</v>
      </c>
      <c r="C129" s="184"/>
      <c r="D129" s="269"/>
      <c r="E129" s="110"/>
    </row>
    <row r="130" spans="1:5" ht="12" customHeight="1" thickBot="1">
      <c r="A130" s="18" t="s">
        <v>10</v>
      </c>
      <c r="B130" s="55" t="s">
        <v>363</v>
      </c>
      <c r="C130" s="181">
        <f>+C95+C116</f>
        <v>1222051</v>
      </c>
      <c r="D130" s="266">
        <f>+D95+D116</f>
        <v>1406345</v>
      </c>
      <c r="E130" s="107">
        <f>+E95+E116</f>
        <v>809630</v>
      </c>
    </row>
    <row r="131" spans="1:5" ht="12" customHeight="1" thickBot="1">
      <c r="A131" s="18" t="s">
        <v>11</v>
      </c>
      <c r="B131" s="55" t="s">
        <v>437</v>
      </c>
      <c r="C131" s="181">
        <f>+C132+C133+C134</f>
        <v>11857</v>
      </c>
      <c r="D131" s="266">
        <f>+D132+D133+D134</f>
        <v>11857</v>
      </c>
      <c r="E131" s="107">
        <f>+E132+E133+E134</f>
        <v>11857</v>
      </c>
    </row>
    <row r="132" spans="1:5" ht="12" customHeight="1">
      <c r="A132" s="13" t="s">
        <v>186</v>
      </c>
      <c r="B132" s="10" t="s">
        <v>371</v>
      </c>
      <c r="C132" s="182">
        <v>11857</v>
      </c>
      <c r="D132" s="268">
        <v>11857</v>
      </c>
      <c r="E132" s="108">
        <v>11857</v>
      </c>
    </row>
    <row r="133" spans="1:5" ht="12" customHeight="1">
      <c r="A133" s="13" t="s">
        <v>187</v>
      </c>
      <c r="B133" s="10" t="s">
        <v>372</v>
      </c>
      <c r="C133" s="182"/>
      <c r="D133" s="268"/>
      <c r="E133" s="108"/>
    </row>
    <row r="134" spans="1:5" ht="12" customHeight="1" thickBot="1">
      <c r="A134" s="11" t="s">
        <v>188</v>
      </c>
      <c r="B134" s="10" t="s">
        <v>373</v>
      </c>
      <c r="C134" s="182"/>
      <c r="D134" s="268"/>
      <c r="E134" s="108"/>
    </row>
    <row r="135" spans="1:5" ht="12" customHeight="1" thickBot="1">
      <c r="A135" s="18" t="s">
        <v>12</v>
      </c>
      <c r="B135" s="55" t="s">
        <v>365</v>
      </c>
      <c r="C135" s="181">
        <f>SUM(C136:C141)</f>
        <v>0</v>
      </c>
      <c r="D135" s="266">
        <f>SUM(D136:D141)</f>
        <v>0</v>
      </c>
      <c r="E135" s="107">
        <f>SUM(E136:E141)</f>
        <v>0</v>
      </c>
    </row>
    <row r="136" spans="1:5" ht="12" customHeight="1">
      <c r="A136" s="13" t="s">
        <v>61</v>
      </c>
      <c r="B136" s="7" t="s">
        <v>374</v>
      </c>
      <c r="C136" s="182"/>
      <c r="D136" s="268"/>
      <c r="E136" s="108"/>
    </row>
    <row r="137" spans="1:5" ht="12" customHeight="1">
      <c r="A137" s="13" t="s">
        <v>62</v>
      </c>
      <c r="B137" s="7" t="s">
        <v>366</v>
      </c>
      <c r="C137" s="182"/>
      <c r="D137" s="268"/>
      <c r="E137" s="108"/>
    </row>
    <row r="138" spans="1:5" ht="12" customHeight="1">
      <c r="A138" s="13" t="s">
        <v>63</v>
      </c>
      <c r="B138" s="7" t="s">
        <v>367</v>
      </c>
      <c r="C138" s="182"/>
      <c r="D138" s="268"/>
      <c r="E138" s="108"/>
    </row>
    <row r="139" spans="1:5" ht="12" customHeight="1">
      <c r="A139" s="13" t="s">
        <v>119</v>
      </c>
      <c r="B139" s="7" t="s">
        <v>368</v>
      </c>
      <c r="C139" s="182"/>
      <c r="D139" s="268"/>
      <c r="E139" s="108"/>
    </row>
    <row r="140" spans="1:5" ht="12" customHeight="1">
      <c r="A140" s="13" t="s">
        <v>120</v>
      </c>
      <c r="B140" s="7" t="s">
        <v>369</v>
      </c>
      <c r="C140" s="182"/>
      <c r="D140" s="268"/>
      <c r="E140" s="108"/>
    </row>
    <row r="141" spans="1:5" ht="12" customHeight="1" thickBot="1">
      <c r="A141" s="11" t="s">
        <v>121</v>
      </c>
      <c r="B141" s="7" t="s">
        <v>370</v>
      </c>
      <c r="C141" s="182"/>
      <c r="D141" s="268"/>
      <c r="E141" s="108"/>
    </row>
    <row r="142" spans="1:5" ht="12" customHeight="1" thickBot="1">
      <c r="A142" s="18" t="s">
        <v>13</v>
      </c>
      <c r="B142" s="55" t="s">
        <v>378</v>
      </c>
      <c r="C142" s="187">
        <f>+C143+C144+C145+C146</f>
        <v>0</v>
      </c>
      <c r="D142" s="270">
        <f>+D143+D144+D145+D146</f>
        <v>754017</v>
      </c>
      <c r="E142" s="224">
        <f>+E143+E144+E145+E146</f>
        <v>4017</v>
      </c>
    </row>
    <row r="143" spans="1:5" ht="12" customHeight="1">
      <c r="A143" s="13" t="s">
        <v>64</v>
      </c>
      <c r="B143" s="7" t="s">
        <v>292</v>
      </c>
      <c r="C143" s="182"/>
      <c r="D143" s="268"/>
      <c r="E143" s="108"/>
    </row>
    <row r="144" spans="1:5" ht="12" customHeight="1">
      <c r="A144" s="13" t="s">
        <v>65</v>
      </c>
      <c r="B144" s="7" t="s">
        <v>293</v>
      </c>
      <c r="C144" s="182"/>
      <c r="D144" s="268">
        <v>4017</v>
      </c>
      <c r="E144" s="108">
        <v>4017</v>
      </c>
    </row>
    <row r="145" spans="1:9" ht="12" customHeight="1">
      <c r="A145" s="13" t="s">
        <v>206</v>
      </c>
      <c r="B145" s="7" t="s">
        <v>379</v>
      </c>
      <c r="C145" s="182"/>
      <c r="D145" s="268">
        <v>750000</v>
      </c>
      <c r="E145" s="108"/>
    </row>
    <row r="146" spans="1:9" ht="12" customHeight="1" thickBot="1">
      <c r="A146" s="11" t="s">
        <v>207</v>
      </c>
      <c r="B146" s="5" t="s">
        <v>311</v>
      </c>
      <c r="C146" s="182"/>
      <c r="D146" s="268"/>
      <c r="E146" s="108"/>
    </row>
    <row r="147" spans="1:9" ht="12" customHeight="1" thickBot="1">
      <c r="A147" s="18" t="s">
        <v>14</v>
      </c>
      <c r="B147" s="55" t="s">
        <v>380</v>
      </c>
      <c r="C147" s="257">
        <f>SUM(C148:C152)</f>
        <v>0</v>
      </c>
      <c r="D147" s="271">
        <f>SUM(D148:D152)</f>
        <v>0</v>
      </c>
      <c r="E147" s="251">
        <f>SUM(E148:E152)</f>
        <v>0</v>
      </c>
    </row>
    <row r="148" spans="1:9" ht="12" customHeight="1">
      <c r="A148" s="13" t="s">
        <v>66</v>
      </c>
      <c r="B148" s="7" t="s">
        <v>375</v>
      </c>
      <c r="C148" s="182"/>
      <c r="D148" s="268"/>
      <c r="E148" s="108"/>
    </row>
    <row r="149" spans="1:9" ht="12" customHeight="1">
      <c r="A149" s="13" t="s">
        <v>67</v>
      </c>
      <c r="B149" s="7" t="s">
        <v>382</v>
      </c>
      <c r="C149" s="182"/>
      <c r="D149" s="268"/>
      <c r="E149" s="108"/>
    </row>
    <row r="150" spans="1:9" ht="12" customHeight="1">
      <c r="A150" s="13" t="s">
        <v>218</v>
      </c>
      <c r="B150" s="7" t="s">
        <v>377</v>
      </c>
      <c r="C150" s="182"/>
      <c r="D150" s="268"/>
      <c r="E150" s="108"/>
    </row>
    <row r="151" spans="1:9" ht="12" customHeight="1">
      <c r="A151" s="13" t="s">
        <v>219</v>
      </c>
      <c r="B151" s="7" t="s">
        <v>383</v>
      </c>
      <c r="C151" s="182"/>
      <c r="D151" s="268"/>
      <c r="E151" s="108"/>
    </row>
    <row r="152" spans="1:9" ht="12" customHeight="1" thickBot="1">
      <c r="A152" s="13" t="s">
        <v>381</v>
      </c>
      <c r="B152" s="7" t="s">
        <v>384</v>
      </c>
      <c r="C152" s="182"/>
      <c r="D152" s="268"/>
      <c r="E152" s="108"/>
    </row>
    <row r="153" spans="1:9" ht="12" customHeight="1" thickBot="1">
      <c r="A153" s="18" t="s">
        <v>15</v>
      </c>
      <c r="B153" s="55" t="s">
        <v>385</v>
      </c>
      <c r="C153" s="258"/>
      <c r="D153" s="272"/>
      <c r="E153" s="252"/>
    </row>
    <row r="154" spans="1:9" ht="12" customHeight="1" thickBot="1">
      <c r="A154" s="18" t="s">
        <v>16</v>
      </c>
      <c r="B154" s="55" t="s">
        <v>386</v>
      </c>
      <c r="C154" s="258"/>
      <c r="D154" s="272"/>
      <c r="E154" s="252"/>
    </row>
    <row r="155" spans="1:9" ht="15" customHeight="1" thickBot="1">
      <c r="A155" s="18" t="s">
        <v>17</v>
      </c>
      <c r="B155" s="55" t="s">
        <v>388</v>
      </c>
      <c r="C155" s="259">
        <f>+C131+C135+C142+C147+C153+C154</f>
        <v>11857</v>
      </c>
      <c r="D155" s="273">
        <f>+D131+D135+D142+D147+D153+D154</f>
        <v>765874</v>
      </c>
      <c r="E155" s="253">
        <f>+E131+E135+E142+E147+E153+E154</f>
        <v>15874</v>
      </c>
      <c r="F155" s="205"/>
      <c r="G155" s="206"/>
      <c r="H155" s="206"/>
      <c r="I155" s="206"/>
    </row>
    <row r="156" spans="1:9" s="194" customFormat="1" ht="12.95" customHeight="1" thickBot="1">
      <c r="A156" s="117" t="s">
        <v>18</v>
      </c>
      <c r="B156" s="168" t="s">
        <v>387</v>
      </c>
      <c r="C156" s="259">
        <f>+C130+C155</f>
        <v>1233908</v>
      </c>
      <c r="D156" s="273">
        <f>+D130+D155</f>
        <v>2172219</v>
      </c>
      <c r="E156" s="253">
        <f>+E130+E155</f>
        <v>825504</v>
      </c>
    </row>
    <row r="157" spans="1:9" ht="7.5" customHeight="1"/>
    <row r="158" spans="1:9">
      <c r="A158" s="718" t="s">
        <v>294</v>
      </c>
      <c r="B158" s="718"/>
      <c r="C158" s="718"/>
      <c r="D158" s="718"/>
      <c r="E158" s="718"/>
    </row>
    <row r="159" spans="1:9" ht="15" customHeight="1" thickBot="1">
      <c r="A159" s="709" t="s">
        <v>108</v>
      </c>
      <c r="B159" s="709"/>
      <c r="C159" s="119"/>
      <c r="E159" s="119" t="s">
        <v>150</v>
      </c>
    </row>
    <row r="160" spans="1:9" ht="25.5" customHeight="1" thickBot="1">
      <c r="A160" s="18">
        <v>1</v>
      </c>
      <c r="B160" s="23" t="s">
        <v>389</v>
      </c>
      <c r="C160" s="265">
        <f>+C63-C130</f>
        <v>-969143</v>
      </c>
      <c r="D160" s="181">
        <f>+D63-D130</f>
        <v>-860937</v>
      </c>
      <c r="E160" s="107">
        <f>+E63-E130</f>
        <v>-262679</v>
      </c>
    </row>
    <row r="161" spans="1:5" ht="32.25" customHeight="1" thickBot="1">
      <c r="A161" s="18" t="s">
        <v>9</v>
      </c>
      <c r="B161" s="23" t="s">
        <v>395</v>
      </c>
      <c r="C161" s="181">
        <f>+C87-C155</f>
        <v>969143</v>
      </c>
      <c r="D161" s="181">
        <f>+D87-D155</f>
        <v>860937</v>
      </c>
      <c r="E161" s="107">
        <f>+E87-E155</f>
        <v>865706</v>
      </c>
    </row>
  </sheetData>
  <mergeCells count="12">
    <mergeCell ref="A1:E1"/>
    <mergeCell ref="A90:E90"/>
    <mergeCell ref="A159:B159"/>
    <mergeCell ref="A2:B2"/>
    <mergeCell ref="A3:A4"/>
    <mergeCell ref="B3:B4"/>
    <mergeCell ref="C3:E3"/>
    <mergeCell ref="A91:B91"/>
    <mergeCell ref="A92:A93"/>
    <mergeCell ref="B92:B93"/>
    <mergeCell ref="C92:E92"/>
    <mergeCell ref="A158:E15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MÁD KÖZSÉG Önkormányzat
2015. ÉVI KÖLTSÉGVETÉS
KÖTELEZŐ FELADATAINAK MÉRLEGE&amp;10
&amp;R&amp;"Times New Roman CE,Félkövér dőlt"&amp;11 1.2. melléklet a 8/2016.(V.11.) önkormányzati rendelethez </oddHeader>
  </headerFooter>
  <rowBreaks count="2" manualBreakCount="2">
    <brk id="75" max="4" man="1"/>
    <brk id="89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I20"/>
  <sheetViews>
    <sheetView zoomScaleNormal="100" workbookViewId="0">
      <selection activeCell="I1" sqref="I1:I19"/>
    </sheetView>
  </sheetViews>
  <sheetFormatPr defaultRowHeight="12.75"/>
  <cols>
    <col min="1" max="1" width="6.83203125" style="28" customWidth="1"/>
    <col min="2" max="2" width="50.33203125" style="27" customWidth="1"/>
    <col min="3" max="5" width="12.83203125" style="27" customWidth="1"/>
    <col min="6" max="6" width="13.83203125" style="27" customWidth="1"/>
    <col min="7" max="7" width="15.5" style="27" customWidth="1"/>
    <col min="8" max="8" width="16.83203125" style="27" customWidth="1"/>
    <col min="9" max="9" width="5.6640625" style="27" customWidth="1"/>
    <col min="10" max="16384" width="9.33203125" style="27"/>
  </cols>
  <sheetData>
    <row r="1" spans="1:9" s="44" customFormat="1" ht="15.75" thickBot="1">
      <c r="A1" s="457"/>
      <c r="H1" s="458" t="s">
        <v>48</v>
      </c>
      <c r="I1" s="778" t="s">
        <v>821</v>
      </c>
    </row>
    <row r="2" spans="1:9" s="416" customFormat="1" ht="26.25" customHeight="1">
      <c r="A2" s="736" t="s">
        <v>56</v>
      </c>
      <c r="B2" s="780" t="s">
        <v>542</v>
      </c>
      <c r="C2" s="736" t="s">
        <v>543</v>
      </c>
      <c r="D2" s="736" t="s">
        <v>544</v>
      </c>
      <c r="E2" s="782" t="str">
        <f>+CONCATENATE("Hitel, kölcsön állomány ",LEFT([1]ÖSSZEFÜGGÉSEK!A4,4),". dec. 31-én")</f>
        <v>Hitel, kölcsön állomány 2014. dec. 31-én</v>
      </c>
      <c r="F2" s="784" t="s">
        <v>545</v>
      </c>
      <c r="G2" s="785"/>
      <c r="H2" s="786" t="str">
        <f>+CONCATENATE(LEFT([1]ÖSSZEFÜGGÉSEK!A4,4)+2,". után")</f>
        <v>2016. után</v>
      </c>
      <c r="I2" s="778"/>
    </row>
    <row r="3" spans="1:9" s="420" customFormat="1" ht="33" customHeight="1" thickBot="1">
      <c r="A3" s="779"/>
      <c r="B3" s="781"/>
      <c r="C3" s="781"/>
      <c r="D3" s="779"/>
      <c r="E3" s="783"/>
      <c r="F3" s="459" t="str">
        <f>+CONCATENATE(LEFT([1]ÖSSZEFÜGGÉSEK!A4,4)+1,".")</f>
        <v>2015.</v>
      </c>
      <c r="G3" s="460" t="str">
        <f>+CONCATENATE(LEFT([1]ÖSSZEFÜGGÉSEK!A4,4)+2,".")</f>
        <v>2016.</v>
      </c>
      <c r="H3" s="787"/>
      <c r="I3" s="778"/>
    </row>
    <row r="4" spans="1:9" s="464" customFormat="1" ht="12.95" customHeight="1" thickBot="1">
      <c r="A4" s="461" t="s">
        <v>402</v>
      </c>
      <c r="B4" s="369" t="s">
        <v>403</v>
      </c>
      <c r="C4" s="369" t="s">
        <v>404</v>
      </c>
      <c r="D4" s="462" t="s">
        <v>406</v>
      </c>
      <c r="E4" s="461" t="s">
        <v>405</v>
      </c>
      <c r="F4" s="462" t="s">
        <v>407</v>
      </c>
      <c r="G4" s="462" t="s">
        <v>408</v>
      </c>
      <c r="H4" s="463" t="s">
        <v>409</v>
      </c>
      <c r="I4" s="778"/>
    </row>
    <row r="5" spans="1:9" ht="22.5" customHeight="1" thickBot="1">
      <c r="A5" s="465" t="s">
        <v>8</v>
      </c>
      <c r="B5" s="466" t="s">
        <v>546</v>
      </c>
      <c r="C5" s="467"/>
      <c r="D5" s="468"/>
      <c r="E5" s="469">
        <f>SUM(E6:E11)</f>
        <v>0</v>
      </c>
      <c r="F5" s="470">
        <f>SUM(F6:F11)</f>
        <v>0</v>
      </c>
      <c r="G5" s="470">
        <f>SUM(G6:G11)</f>
        <v>0</v>
      </c>
      <c r="H5" s="471">
        <f>SUM(H6:H11)</f>
        <v>0</v>
      </c>
      <c r="I5" s="778"/>
    </row>
    <row r="6" spans="1:9" ht="22.5" customHeight="1">
      <c r="A6" s="472" t="s">
        <v>9</v>
      </c>
      <c r="B6" s="473" t="s">
        <v>534</v>
      </c>
      <c r="C6" s="474"/>
      <c r="D6" s="475"/>
      <c r="E6" s="476"/>
      <c r="F6" s="21"/>
      <c r="G6" s="21"/>
      <c r="H6" s="379"/>
      <c r="I6" s="778"/>
    </row>
    <row r="7" spans="1:9" ht="22.5" customHeight="1">
      <c r="A7" s="472" t="s">
        <v>10</v>
      </c>
      <c r="B7" s="473" t="s">
        <v>534</v>
      </c>
      <c r="C7" s="474"/>
      <c r="D7" s="475"/>
      <c r="E7" s="476"/>
      <c r="F7" s="21"/>
      <c r="G7" s="21"/>
      <c r="H7" s="379"/>
      <c r="I7" s="778"/>
    </row>
    <row r="8" spans="1:9" ht="22.5" customHeight="1">
      <c r="A8" s="472" t="s">
        <v>11</v>
      </c>
      <c r="B8" s="473" t="s">
        <v>534</v>
      </c>
      <c r="C8" s="474"/>
      <c r="D8" s="475"/>
      <c r="E8" s="476"/>
      <c r="F8" s="21"/>
      <c r="G8" s="21"/>
      <c r="H8" s="379"/>
      <c r="I8" s="778"/>
    </row>
    <row r="9" spans="1:9" ht="22.5" customHeight="1">
      <c r="A9" s="472" t="s">
        <v>12</v>
      </c>
      <c r="B9" s="473" t="s">
        <v>534</v>
      </c>
      <c r="C9" s="474"/>
      <c r="D9" s="475"/>
      <c r="E9" s="476"/>
      <c r="F9" s="21"/>
      <c r="G9" s="21"/>
      <c r="H9" s="379"/>
      <c r="I9" s="778"/>
    </row>
    <row r="10" spans="1:9" ht="22.5" customHeight="1">
      <c r="A10" s="472" t="s">
        <v>13</v>
      </c>
      <c r="B10" s="473" t="s">
        <v>534</v>
      </c>
      <c r="C10" s="474"/>
      <c r="D10" s="475"/>
      <c r="E10" s="476"/>
      <c r="F10" s="21"/>
      <c r="G10" s="21"/>
      <c r="H10" s="379"/>
      <c r="I10" s="778"/>
    </row>
    <row r="11" spans="1:9" ht="22.5" customHeight="1" thickBot="1">
      <c r="A11" s="472" t="s">
        <v>14</v>
      </c>
      <c r="B11" s="473" t="s">
        <v>534</v>
      </c>
      <c r="C11" s="474"/>
      <c r="D11" s="475"/>
      <c r="E11" s="476"/>
      <c r="F11" s="21"/>
      <c r="G11" s="21"/>
      <c r="H11" s="379"/>
      <c r="I11" s="778"/>
    </row>
    <row r="12" spans="1:9" ht="22.5" customHeight="1" thickBot="1">
      <c r="A12" s="465" t="s">
        <v>15</v>
      </c>
      <c r="B12" s="466" t="s">
        <v>547</v>
      </c>
      <c r="C12" s="477"/>
      <c r="D12" s="478"/>
      <c r="E12" s="469">
        <f>SUM(E13:E18)</f>
        <v>11857</v>
      </c>
      <c r="F12" s="470">
        <f>SUM(F13:F18)</f>
        <v>0</v>
      </c>
      <c r="G12" s="470">
        <f>SUM(G13:G18)</f>
        <v>0</v>
      </c>
      <c r="H12" s="471">
        <f>SUM(H13:H18)</f>
        <v>0</v>
      </c>
      <c r="I12" s="778"/>
    </row>
    <row r="13" spans="1:9" ht="22.5" customHeight="1">
      <c r="A13" s="472" t="s">
        <v>16</v>
      </c>
      <c r="B13" s="473" t="s">
        <v>548</v>
      </c>
      <c r="C13" s="474">
        <v>2005</v>
      </c>
      <c r="D13" s="475">
        <v>2015</v>
      </c>
      <c r="E13" s="476">
        <v>11857</v>
      </c>
      <c r="F13" s="21">
        <v>0</v>
      </c>
      <c r="G13" s="21"/>
      <c r="H13" s="379"/>
      <c r="I13" s="778"/>
    </row>
    <row r="14" spans="1:9" ht="22.5" customHeight="1">
      <c r="A14" s="472" t="s">
        <v>17</v>
      </c>
      <c r="B14" s="473" t="s">
        <v>534</v>
      </c>
      <c r="C14" s="474"/>
      <c r="D14" s="475"/>
      <c r="E14" s="476"/>
      <c r="F14" s="21"/>
      <c r="G14" s="21"/>
      <c r="H14" s="379"/>
      <c r="I14" s="778"/>
    </row>
    <row r="15" spans="1:9" ht="22.5" customHeight="1">
      <c r="A15" s="472" t="s">
        <v>18</v>
      </c>
      <c r="B15" s="473" t="s">
        <v>534</v>
      </c>
      <c r="C15" s="474"/>
      <c r="D15" s="475"/>
      <c r="E15" s="476"/>
      <c r="F15" s="21"/>
      <c r="G15" s="21"/>
      <c r="H15" s="379"/>
      <c r="I15" s="778"/>
    </row>
    <row r="16" spans="1:9" ht="22.5" customHeight="1">
      <c r="A16" s="472" t="s">
        <v>19</v>
      </c>
      <c r="B16" s="473" t="s">
        <v>534</v>
      </c>
      <c r="C16" s="474"/>
      <c r="D16" s="475"/>
      <c r="E16" s="476"/>
      <c r="F16" s="21"/>
      <c r="G16" s="21"/>
      <c r="H16" s="379"/>
      <c r="I16" s="778"/>
    </row>
    <row r="17" spans="1:9" ht="22.5" customHeight="1">
      <c r="A17" s="472" t="s">
        <v>20</v>
      </c>
      <c r="B17" s="473" t="s">
        <v>534</v>
      </c>
      <c r="C17" s="474"/>
      <c r="D17" s="475"/>
      <c r="E17" s="476"/>
      <c r="F17" s="21"/>
      <c r="G17" s="21"/>
      <c r="H17" s="379"/>
      <c r="I17" s="778"/>
    </row>
    <row r="18" spans="1:9" ht="22.5" customHeight="1" thickBot="1">
      <c r="A18" s="472" t="s">
        <v>21</v>
      </c>
      <c r="B18" s="473" t="s">
        <v>534</v>
      </c>
      <c r="C18" s="474"/>
      <c r="D18" s="475"/>
      <c r="E18" s="476"/>
      <c r="F18" s="21"/>
      <c r="G18" s="21"/>
      <c r="H18" s="379"/>
      <c r="I18" s="778"/>
    </row>
    <row r="19" spans="1:9" ht="22.5" customHeight="1" thickBot="1">
      <c r="A19" s="465" t="s">
        <v>22</v>
      </c>
      <c r="B19" s="466" t="s">
        <v>549</v>
      </c>
      <c r="C19" s="467"/>
      <c r="D19" s="468"/>
      <c r="E19" s="469">
        <f>E5+E12</f>
        <v>11857</v>
      </c>
      <c r="F19" s="470">
        <f>F5+F12</f>
        <v>0</v>
      </c>
      <c r="G19" s="470">
        <f>G5+G12</f>
        <v>0</v>
      </c>
      <c r="H19" s="471">
        <f>H5+H12</f>
        <v>0</v>
      </c>
      <c r="I19" s="778"/>
    </row>
    <row r="20" spans="1:9" ht="20.100000000000001" customHeight="1"/>
  </sheetData>
  <mergeCells count="8">
    <mergeCell ref="I1:I19"/>
    <mergeCell ref="A2:A3"/>
    <mergeCell ref="B2:B3"/>
    <mergeCell ref="C2:C3"/>
    <mergeCell ref="D2:D3"/>
    <mergeCell ref="E2:E3"/>
    <mergeCell ref="F2:G2"/>
    <mergeCell ref="H2:H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J19"/>
  <sheetViews>
    <sheetView zoomScaleNormal="100" workbookViewId="0">
      <selection activeCell="J1" sqref="J1:J19"/>
    </sheetView>
  </sheetViews>
  <sheetFormatPr defaultRowHeight="12.75"/>
  <cols>
    <col min="1" max="1" width="5.5" style="31" customWidth="1"/>
    <col min="2" max="2" width="36.83203125" style="31" customWidth="1"/>
    <col min="3" max="8" width="13.83203125" style="31" customWidth="1"/>
    <col min="9" max="9" width="15.1640625" style="31" customWidth="1"/>
    <col min="10" max="10" width="5" style="31" customWidth="1"/>
    <col min="11" max="16384" width="9.33203125" style="31"/>
  </cols>
  <sheetData>
    <row r="1" spans="1:10" ht="34.5" customHeight="1">
      <c r="A1" s="788" t="s">
        <v>648</v>
      </c>
      <c r="B1" s="789"/>
      <c r="C1" s="789"/>
      <c r="D1" s="789"/>
      <c r="E1" s="789"/>
      <c r="F1" s="789"/>
      <c r="G1" s="789"/>
      <c r="H1" s="789"/>
      <c r="I1" s="789"/>
      <c r="J1" s="778" t="s">
        <v>822</v>
      </c>
    </row>
    <row r="2" spans="1:10" ht="14.25" thickBot="1">
      <c r="H2" s="790" t="s">
        <v>550</v>
      </c>
      <c r="I2" s="790"/>
      <c r="J2" s="778"/>
    </row>
    <row r="3" spans="1:10" ht="13.5" thickBot="1">
      <c r="A3" s="791" t="s">
        <v>6</v>
      </c>
      <c r="B3" s="793" t="s">
        <v>551</v>
      </c>
      <c r="C3" s="795" t="s">
        <v>552</v>
      </c>
      <c r="D3" s="797" t="s">
        <v>553</v>
      </c>
      <c r="E3" s="798"/>
      <c r="F3" s="798"/>
      <c r="G3" s="798"/>
      <c r="H3" s="798"/>
      <c r="I3" s="799" t="s">
        <v>554</v>
      </c>
      <c r="J3" s="778"/>
    </row>
    <row r="4" spans="1:10" s="45" customFormat="1" ht="42" customHeight="1" thickBot="1">
      <c r="A4" s="792"/>
      <c r="B4" s="794"/>
      <c r="C4" s="796"/>
      <c r="D4" s="479" t="s">
        <v>555</v>
      </c>
      <c r="E4" s="479" t="s">
        <v>556</v>
      </c>
      <c r="F4" s="479" t="s">
        <v>557</v>
      </c>
      <c r="G4" s="480" t="s">
        <v>558</v>
      </c>
      <c r="H4" s="480" t="s">
        <v>559</v>
      </c>
      <c r="I4" s="800"/>
      <c r="J4" s="778"/>
    </row>
    <row r="5" spans="1:10" s="45" customFormat="1" ht="12" customHeight="1" thickBot="1">
      <c r="A5" s="481" t="s">
        <v>402</v>
      </c>
      <c r="B5" s="482" t="s">
        <v>403</v>
      </c>
      <c r="C5" s="482" t="s">
        <v>404</v>
      </c>
      <c r="D5" s="482" t="s">
        <v>406</v>
      </c>
      <c r="E5" s="482" t="s">
        <v>405</v>
      </c>
      <c r="F5" s="482" t="s">
        <v>407</v>
      </c>
      <c r="G5" s="482" t="s">
        <v>408</v>
      </c>
      <c r="H5" s="482" t="s">
        <v>560</v>
      </c>
      <c r="I5" s="483" t="s">
        <v>561</v>
      </c>
      <c r="J5" s="778"/>
    </row>
    <row r="6" spans="1:10" s="45" customFormat="1" ht="18" customHeight="1">
      <c r="A6" s="801" t="s">
        <v>562</v>
      </c>
      <c r="B6" s="802"/>
      <c r="C6" s="802"/>
      <c r="D6" s="802"/>
      <c r="E6" s="802"/>
      <c r="F6" s="802"/>
      <c r="G6" s="802"/>
      <c r="H6" s="802"/>
      <c r="I6" s="803"/>
      <c r="J6" s="778"/>
    </row>
    <row r="7" spans="1:10" ht="15.95" customHeight="1">
      <c r="A7" s="101" t="s">
        <v>8</v>
      </c>
      <c r="B7" s="79" t="s">
        <v>563</v>
      </c>
      <c r="C7" s="66"/>
      <c r="D7" s="66"/>
      <c r="E7" s="66"/>
      <c r="F7" s="66"/>
      <c r="G7" s="484"/>
      <c r="H7" s="485">
        <f t="shared" ref="H7:H13" si="0">SUM(D7:G7)</f>
        <v>0</v>
      </c>
      <c r="I7" s="102">
        <f t="shared" ref="I7:I13" si="1">C7+H7</f>
        <v>0</v>
      </c>
      <c r="J7" s="778"/>
    </row>
    <row r="8" spans="1:10" ht="22.5">
      <c r="A8" s="101" t="s">
        <v>9</v>
      </c>
      <c r="B8" s="79" t="s">
        <v>142</v>
      </c>
      <c r="C8" s="66"/>
      <c r="D8" s="66"/>
      <c r="E8" s="66"/>
      <c r="F8" s="66"/>
      <c r="G8" s="484"/>
      <c r="H8" s="485">
        <f t="shared" si="0"/>
        <v>0</v>
      </c>
      <c r="I8" s="102">
        <f t="shared" si="1"/>
        <v>0</v>
      </c>
      <c r="J8" s="778"/>
    </row>
    <row r="9" spans="1:10" ht="22.5">
      <c r="A9" s="101" t="s">
        <v>10</v>
      </c>
      <c r="B9" s="79" t="s">
        <v>143</v>
      </c>
      <c r="C9" s="66" t="s">
        <v>564</v>
      </c>
      <c r="D9" s="66"/>
      <c r="E9" s="66"/>
      <c r="F9" s="66"/>
      <c r="G9" s="484"/>
      <c r="H9" s="485">
        <f t="shared" si="0"/>
        <v>0</v>
      </c>
      <c r="I9" s="102"/>
      <c r="J9" s="778"/>
    </row>
    <row r="10" spans="1:10" ht="15.95" customHeight="1">
      <c r="A10" s="101" t="s">
        <v>11</v>
      </c>
      <c r="B10" s="79" t="s">
        <v>144</v>
      </c>
      <c r="C10" s="66"/>
      <c r="D10" s="66"/>
      <c r="E10" s="66"/>
      <c r="F10" s="66"/>
      <c r="G10" s="484"/>
      <c r="H10" s="485">
        <f t="shared" si="0"/>
        <v>0</v>
      </c>
      <c r="I10" s="102">
        <f t="shared" si="1"/>
        <v>0</v>
      </c>
      <c r="J10" s="778"/>
    </row>
    <row r="11" spans="1:10" ht="22.5">
      <c r="A11" s="101" t="s">
        <v>12</v>
      </c>
      <c r="B11" s="79" t="s">
        <v>145</v>
      </c>
      <c r="C11" s="66"/>
      <c r="D11" s="66"/>
      <c r="E11" s="66"/>
      <c r="F11" s="66"/>
      <c r="G11" s="484"/>
      <c r="H11" s="485">
        <f t="shared" si="0"/>
        <v>0</v>
      </c>
      <c r="I11" s="102">
        <f t="shared" si="1"/>
        <v>0</v>
      </c>
      <c r="J11" s="778"/>
    </row>
    <row r="12" spans="1:10" ht="15.95" customHeight="1">
      <c r="A12" s="103" t="s">
        <v>13</v>
      </c>
      <c r="B12" s="104" t="s">
        <v>565</v>
      </c>
      <c r="C12" s="67"/>
      <c r="D12" s="67"/>
      <c r="E12" s="67"/>
      <c r="F12" s="67"/>
      <c r="G12" s="486"/>
      <c r="H12" s="485">
        <f t="shared" si="0"/>
        <v>0</v>
      </c>
      <c r="I12" s="102">
        <f t="shared" si="1"/>
        <v>0</v>
      </c>
      <c r="J12" s="778"/>
    </row>
    <row r="13" spans="1:10" ht="15.95" customHeight="1" thickBot="1">
      <c r="A13" s="487" t="s">
        <v>14</v>
      </c>
      <c r="B13" s="488" t="s">
        <v>566</v>
      </c>
      <c r="C13" s="489"/>
      <c r="D13" s="489"/>
      <c r="E13" s="489"/>
      <c r="F13" s="489"/>
      <c r="G13" s="490"/>
      <c r="H13" s="485">
        <f t="shared" si="0"/>
        <v>0</v>
      </c>
      <c r="I13" s="102">
        <f t="shared" si="1"/>
        <v>0</v>
      </c>
      <c r="J13" s="778"/>
    </row>
    <row r="14" spans="1:10" s="68" customFormat="1" ht="18" customHeight="1" thickBot="1">
      <c r="A14" s="804" t="s">
        <v>567</v>
      </c>
      <c r="B14" s="805"/>
      <c r="C14" s="105">
        <f t="shared" ref="C14:I14" si="2">SUM(C7:C13)</f>
        <v>0</v>
      </c>
      <c r="D14" s="105">
        <f>SUM(D7:D13)</f>
        <v>0</v>
      </c>
      <c r="E14" s="105">
        <f t="shared" si="2"/>
        <v>0</v>
      </c>
      <c r="F14" s="105">
        <f t="shared" si="2"/>
        <v>0</v>
      </c>
      <c r="G14" s="491">
        <f t="shared" si="2"/>
        <v>0</v>
      </c>
      <c r="H14" s="491">
        <f t="shared" si="2"/>
        <v>0</v>
      </c>
      <c r="I14" s="106">
        <f t="shared" si="2"/>
        <v>0</v>
      </c>
      <c r="J14" s="778"/>
    </row>
    <row r="15" spans="1:10" s="65" customFormat="1" ht="18" customHeight="1">
      <c r="A15" s="806" t="s">
        <v>568</v>
      </c>
      <c r="B15" s="807"/>
      <c r="C15" s="807"/>
      <c r="D15" s="807"/>
      <c r="E15" s="807"/>
      <c r="F15" s="807"/>
      <c r="G15" s="807"/>
      <c r="H15" s="807"/>
      <c r="I15" s="808"/>
      <c r="J15" s="778"/>
    </row>
    <row r="16" spans="1:10" s="65" customFormat="1">
      <c r="A16" s="101" t="s">
        <v>8</v>
      </c>
      <c r="B16" s="79" t="s">
        <v>569</v>
      </c>
      <c r="C16" s="66"/>
      <c r="D16" s="66"/>
      <c r="E16" s="66"/>
      <c r="F16" s="66"/>
      <c r="G16" s="484"/>
      <c r="H16" s="485">
        <f>SUM(D16:G16)</f>
        <v>0</v>
      </c>
      <c r="I16" s="102">
        <f>C16+H16</f>
        <v>0</v>
      </c>
      <c r="J16" s="778"/>
    </row>
    <row r="17" spans="1:10" ht="13.5" thickBot="1">
      <c r="A17" s="487" t="s">
        <v>9</v>
      </c>
      <c r="B17" s="488" t="s">
        <v>566</v>
      </c>
      <c r="C17" s="489"/>
      <c r="D17" s="489"/>
      <c r="E17" s="489"/>
      <c r="F17" s="489"/>
      <c r="G17" s="490"/>
      <c r="H17" s="485">
        <f>SUM(D17:G17)</f>
        <v>0</v>
      </c>
      <c r="I17" s="492">
        <f>C17+H17</f>
        <v>0</v>
      </c>
      <c r="J17" s="778"/>
    </row>
    <row r="18" spans="1:10" ht="15.95" customHeight="1" thickBot="1">
      <c r="A18" s="804" t="s">
        <v>570</v>
      </c>
      <c r="B18" s="805"/>
      <c r="C18" s="105">
        <f t="shared" ref="C18:I18" si="3">SUM(C16:C17)</f>
        <v>0</v>
      </c>
      <c r="D18" s="105">
        <f t="shared" si="3"/>
        <v>0</v>
      </c>
      <c r="E18" s="105">
        <f t="shared" si="3"/>
        <v>0</v>
      </c>
      <c r="F18" s="105">
        <f t="shared" si="3"/>
        <v>0</v>
      </c>
      <c r="G18" s="491">
        <f t="shared" si="3"/>
        <v>0</v>
      </c>
      <c r="H18" s="491">
        <f t="shared" si="3"/>
        <v>0</v>
      </c>
      <c r="I18" s="106">
        <f t="shared" si="3"/>
        <v>0</v>
      </c>
      <c r="J18" s="778"/>
    </row>
    <row r="19" spans="1:10" ht="18" customHeight="1" thickBot="1">
      <c r="A19" s="809" t="s">
        <v>571</v>
      </c>
      <c r="B19" s="810"/>
      <c r="C19" s="493">
        <f t="shared" ref="C19:I19" si="4">C14+C18</f>
        <v>0</v>
      </c>
      <c r="D19" s="493">
        <f t="shared" si="4"/>
        <v>0</v>
      </c>
      <c r="E19" s="493">
        <f t="shared" si="4"/>
        <v>0</v>
      </c>
      <c r="F19" s="493">
        <f t="shared" si="4"/>
        <v>0</v>
      </c>
      <c r="G19" s="493">
        <f t="shared" si="4"/>
        <v>0</v>
      </c>
      <c r="H19" s="493">
        <f t="shared" si="4"/>
        <v>0</v>
      </c>
      <c r="I19" s="106">
        <f t="shared" si="4"/>
        <v>0</v>
      </c>
      <c r="J19" s="778"/>
    </row>
  </sheetData>
  <mergeCells count="13"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  <mergeCell ref="A19:B19"/>
  </mergeCells>
  <printOptions horizontalCentered="1"/>
  <pageMargins left="0.78740157480314965" right="0.78740157480314965" top="1.18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D30"/>
  <sheetViews>
    <sheetView view="pageLayout" zoomScaleNormal="100" workbookViewId="0">
      <selection activeCell="D1" sqref="D1"/>
    </sheetView>
  </sheetViews>
  <sheetFormatPr defaultRowHeight="12.75"/>
  <cols>
    <col min="1" max="1" width="5.83203125" style="519" customWidth="1"/>
    <col min="2" max="2" width="55.83203125" style="2" customWidth="1"/>
    <col min="3" max="4" width="14.83203125" style="2" customWidth="1"/>
    <col min="5" max="16384" width="9.33203125" style="2"/>
  </cols>
  <sheetData>
    <row r="1" spans="1:4" s="44" customFormat="1" ht="15.75" thickBot="1">
      <c r="A1" s="457"/>
      <c r="D1" s="458" t="s">
        <v>48</v>
      </c>
    </row>
    <row r="2" spans="1:4" s="45" customFormat="1" ht="48" customHeight="1" thickBot="1">
      <c r="A2" s="494" t="s">
        <v>6</v>
      </c>
      <c r="B2" s="479" t="s">
        <v>7</v>
      </c>
      <c r="C2" s="479" t="s">
        <v>572</v>
      </c>
      <c r="D2" s="495" t="s">
        <v>573</v>
      </c>
    </row>
    <row r="3" spans="1:4" s="45" customFormat="1" ht="14.1" customHeight="1" thickBot="1">
      <c r="A3" s="496" t="s">
        <v>402</v>
      </c>
      <c r="B3" s="497" t="s">
        <v>403</v>
      </c>
      <c r="C3" s="497" t="s">
        <v>404</v>
      </c>
      <c r="D3" s="498" t="s">
        <v>406</v>
      </c>
    </row>
    <row r="4" spans="1:4" ht="18" customHeight="1">
      <c r="A4" s="499" t="s">
        <v>8</v>
      </c>
      <c r="B4" s="500" t="s">
        <v>574</v>
      </c>
      <c r="C4" s="501"/>
      <c r="D4" s="502"/>
    </row>
    <row r="5" spans="1:4" ht="18" customHeight="1">
      <c r="A5" s="503" t="s">
        <v>9</v>
      </c>
      <c r="B5" s="504" t="s">
        <v>575</v>
      </c>
      <c r="C5" s="505"/>
      <c r="D5" s="506"/>
    </row>
    <row r="6" spans="1:4" ht="18" customHeight="1">
      <c r="A6" s="503" t="s">
        <v>10</v>
      </c>
      <c r="B6" s="504" t="s">
        <v>576</v>
      </c>
      <c r="C6" s="505"/>
      <c r="D6" s="506"/>
    </row>
    <row r="7" spans="1:4" ht="18" customHeight="1">
      <c r="A7" s="503" t="s">
        <v>11</v>
      </c>
      <c r="B7" s="504" t="s">
        <v>577</v>
      </c>
      <c r="C7" s="505"/>
      <c r="D7" s="506"/>
    </row>
    <row r="8" spans="1:4" ht="18" customHeight="1">
      <c r="A8" s="507" t="s">
        <v>12</v>
      </c>
      <c r="B8" s="504" t="s">
        <v>578</v>
      </c>
      <c r="C8" s="505"/>
      <c r="D8" s="506"/>
    </row>
    <row r="9" spans="1:4" ht="18" customHeight="1">
      <c r="A9" s="503" t="s">
        <v>13</v>
      </c>
      <c r="B9" s="504" t="s">
        <v>579</v>
      </c>
      <c r="C9" s="505"/>
      <c r="D9" s="506"/>
    </row>
    <row r="10" spans="1:4" ht="18" customHeight="1">
      <c r="A10" s="507" t="s">
        <v>14</v>
      </c>
      <c r="B10" s="508" t="s">
        <v>580</v>
      </c>
      <c r="C10" s="505"/>
      <c r="D10" s="506"/>
    </row>
    <row r="11" spans="1:4" ht="18" customHeight="1">
      <c r="A11" s="507" t="s">
        <v>15</v>
      </c>
      <c r="B11" s="508" t="s">
        <v>581</v>
      </c>
      <c r="C11" s="505"/>
      <c r="D11" s="506"/>
    </row>
    <row r="12" spans="1:4" ht="18" customHeight="1">
      <c r="A12" s="503" t="s">
        <v>16</v>
      </c>
      <c r="B12" s="508" t="s">
        <v>582</v>
      </c>
      <c r="C12" s="505"/>
      <c r="D12" s="506"/>
    </row>
    <row r="13" spans="1:4" ht="18" customHeight="1">
      <c r="A13" s="507" t="s">
        <v>17</v>
      </c>
      <c r="B13" s="508" t="s">
        <v>583</v>
      </c>
      <c r="C13" s="505"/>
      <c r="D13" s="506"/>
    </row>
    <row r="14" spans="1:4" ht="22.5">
      <c r="A14" s="503" t="s">
        <v>18</v>
      </c>
      <c r="B14" s="508" t="s">
        <v>584</v>
      </c>
      <c r="C14" s="505"/>
      <c r="D14" s="506"/>
    </row>
    <row r="15" spans="1:4" ht="18" customHeight="1">
      <c r="A15" s="507" t="s">
        <v>19</v>
      </c>
      <c r="B15" s="504" t="s">
        <v>585</v>
      </c>
      <c r="C15" s="505"/>
      <c r="D15" s="506"/>
    </row>
    <row r="16" spans="1:4" ht="18" customHeight="1">
      <c r="A16" s="503" t="s">
        <v>20</v>
      </c>
      <c r="B16" s="504" t="s">
        <v>586</v>
      </c>
      <c r="C16" s="505"/>
      <c r="D16" s="506"/>
    </row>
    <row r="17" spans="1:4" ht="18" customHeight="1">
      <c r="A17" s="507" t="s">
        <v>21</v>
      </c>
      <c r="B17" s="504" t="s">
        <v>587</v>
      </c>
      <c r="C17" s="505"/>
      <c r="D17" s="506"/>
    </row>
    <row r="18" spans="1:4" ht="18" customHeight="1">
      <c r="A18" s="503" t="s">
        <v>22</v>
      </c>
      <c r="B18" s="504" t="s">
        <v>588</v>
      </c>
      <c r="C18" s="505"/>
      <c r="D18" s="506"/>
    </row>
    <row r="19" spans="1:4" ht="18" customHeight="1">
      <c r="A19" s="507" t="s">
        <v>23</v>
      </c>
      <c r="B19" s="504" t="s">
        <v>589</v>
      </c>
      <c r="C19" s="505"/>
      <c r="D19" s="506"/>
    </row>
    <row r="20" spans="1:4" ht="18" customHeight="1">
      <c r="A20" s="503" t="s">
        <v>24</v>
      </c>
      <c r="B20" s="509"/>
      <c r="C20" s="505"/>
      <c r="D20" s="506"/>
    </row>
    <row r="21" spans="1:4" ht="18" customHeight="1">
      <c r="A21" s="507" t="s">
        <v>25</v>
      </c>
      <c r="B21" s="509" t="s">
        <v>590</v>
      </c>
      <c r="C21" s="505"/>
      <c r="D21" s="506"/>
    </row>
    <row r="22" spans="1:4" ht="18" customHeight="1">
      <c r="A22" s="503" t="s">
        <v>26</v>
      </c>
      <c r="B22" s="509"/>
      <c r="C22" s="505"/>
      <c r="D22" s="506"/>
    </row>
    <row r="23" spans="1:4" ht="18" customHeight="1">
      <c r="A23" s="507" t="s">
        <v>27</v>
      </c>
      <c r="B23" s="509"/>
      <c r="C23" s="505"/>
      <c r="D23" s="506"/>
    </row>
    <row r="24" spans="1:4" ht="18" customHeight="1">
      <c r="A24" s="503" t="s">
        <v>28</v>
      </c>
      <c r="B24" s="509"/>
      <c r="C24" s="505"/>
      <c r="D24" s="506"/>
    </row>
    <row r="25" spans="1:4" ht="18" customHeight="1">
      <c r="A25" s="507" t="s">
        <v>29</v>
      </c>
      <c r="B25" s="509"/>
      <c r="C25" s="505"/>
      <c r="D25" s="506"/>
    </row>
    <row r="26" spans="1:4" ht="18" customHeight="1">
      <c r="A26" s="503" t="s">
        <v>30</v>
      </c>
      <c r="B26" s="509"/>
      <c r="C26" s="505"/>
      <c r="D26" s="506"/>
    </row>
    <row r="27" spans="1:4" ht="18" customHeight="1">
      <c r="A27" s="507" t="s">
        <v>31</v>
      </c>
      <c r="B27" s="509"/>
      <c r="C27" s="505"/>
      <c r="D27" s="506"/>
    </row>
    <row r="28" spans="1:4" ht="18" customHeight="1" thickBot="1">
      <c r="A28" s="510" t="s">
        <v>32</v>
      </c>
      <c r="B28" s="511"/>
      <c r="C28" s="512"/>
      <c r="D28" s="513"/>
    </row>
    <row r="29" spans="1:4" ht="18" customHeight="1" thickBot="1">
      <c r="A29" s="514" t="s">
        <v>33</v>
      </c>
      <c r="B29" s="515" t="s">
        <v>40</v>
      </c>
      <c r="C29" s="516">
        <f>+C4+C5+C6+C7+C8+C15+C16+C17+C18+C19+C20+C21+C22+C23+C24+C25+C26+C27+C28</f>
        <v>0</v>
      </c>
      <c r="D29" s="517">
        <f>+D4+D5+D6+D7+D8+D15+D16+D17+D18+D19+D20+D21+D22+D23+D24+D25+D26+D27+D28</f>
        <v>0</v>
      </c>
    </row>
    <row r="30" spans="1:4" ht="25.5" customHeight="1">
      <c r="A30" s="518"/>
      <c r="B30" s="811" t="s">
        <v>591</v>
      </c>
      <c r="C30" s="811"/>
      <c r="D30" s="811"/>
    </row>
  </sheetData>
  <mergeCells count="1">
    <mergeCell ref="B30:D30"/>
  </mergeCells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5. tájékoztató tábla a 8./2016. (V.11)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E36"/>
  <sheetViews>
    <sheetView view="pageLayout" topLeftCell="A13" zoomScaleNormal="100" workbookViewId="0">
      <selection activeCell="H15" sqref="H15"/>
    </sheetView>
  </sheetViews>
  <sheetFormatPr defaultRowHeight="12.75"/>
  <cols>
    <col min="1" max="1" width="6.6640625" style="31" customWidth="1"/>
    <col min="2" max="2" width="32.83203125" style="31" customWidth="1"/>
    <col min="3" max="3" width="20.83203125" style="31" customWidth="1"/>
    <col min="4" max="5" width="12.83203125" style="31" customWidth="1"/>
    <col min="6" max="16384" width="9.33203125" style="31"/>
  </cols>
  <sheetData>
    <row r="1" spans="1:5" ht="14.25" thickBot="1">
      <c r="C1" s="520"/>
      <c r="D1" s="520"/>
      <c r="E1" s="520" t="s">
        <v>550</v>
      </c>
    </row>
    <row r="2" spans="1:5" ht="42.75" customHeight="1" thickBot="1">
      <c r="A2" s="521" t="s">
        <v>56</v>
      </c>
      <c r="B2" s="522" t="s">
        <v>592</v>
      </c>
      <c r="C2" s="522" t="s">
        <v>593</v>
      </c>
      <c r="D2" s="523" t="s">
        <v>594</v>
      </c>
      <c r="E2" s="524" t="s">
        <v>595</v>
      </c>
    </row>
    <row r="3" spans="1:5" ht="15.95" customHeight="1">
      <c r="A3" s="525" t="s">
        <v>8</v>
      </c>
      <c r="B3" s="526" t="s">
        <v>688</v>
      </c>
      <c r="C3" s="526" t="s">
        <v>597</v>
      </c>
      <c r="D3" s="527"/>
      <c r="E3" s="528">
        <v>3000</v>
      </c>
    </row>
    <row r="4" spans="1:5" ht="15.95" customHeight="1">
      <c r="A4" s="529" t="s">
        <v>9</v>
      </c>
      <c r="B4" s="530" t="s">
        <v>689</v>
      </c>
      <c r="C4" s="530" t="s">
        <v>597</v>
      </c>
      <c r="D4" s="531"/>
      <c r="E4" s="532">
        <v>400</v>
      </c>
    </row>
    <row r="5" spans="1:5" ht="15.95" customHeight="1">
      <c r="A5" s="529" t="s">
        <v>10</v>
      </c>
      <c r="B5" s="530" t="s">
        <v>598</v>
      </c>
      <c r="C5" s="530" t="s">
        <v>599</v>
      </c>
      <c r="D5" s="531"/>
      <c r="E5" s="532">
        <v>5110</v>
      </c>
    </row>
    <row r="6" spans="1:5" ht="15.95" customHeight="1">
      <c r="A6" s="529" t="s">
        <v>11</v>
      </c>
      <c r="B6" s="530" t="s">
        <v>690</v>
      </c>
      <c r="C6" s="530" t="s">
        <v>597</v>
      </c>
      <c r="D6" s="531"/>
      <c r="E6" s="532">
        <v>71</v>
      </c>
    </row>
    <row r="7" spans="1:5" ht="15.95" customHeight="1">
      <c r="A7" s="529" t="s">
        <v>12</v>
      </c>
      <c r="B7" s="530" t="s">
        <v>691</v>
      </c>
      <c r="C7" s="530" t="s">
        <v>597</v>
      </c>
      <c r="D7" s="531"/>
      <c r="E7" s="532">
        <v>500</v>
      </c>
    </row>
    <row r="8" spans="1:5" ht="15.95" customHeight="1">
      <c r="A8" s="529" t="s">
        <v>13</v>
      </c>
      <c r="B8" s="530" t="s">
        <v>692</v>
      </c>
      <c r="C8" s="530" t="s">
        <v>597</v>
      </c>
      <c r="D8" s="531"/>
      <c r="E8" s="532">
        <v>530</v>
      </c>
    </row>
    <row r="9" spans="1:5" ht="15.95" customHeight="1">
      <c r="A9" s="529" t="s">
        <v>14</v>
      </c>
      <c r="B9" s="530" t="s">
        <v>600</v>
      </c>
      <c r="C9" s="530" t="s">
        <v>597</v>
      </c>
      <c r="D9" s="531"/>
      <c r="E9" s="532">
        <v>21250</v>
      </c>
    </row>
    <row r="10" spans="1:5" ht="15.95" customHeight="1">
      <c r="A10" s="529" t="s">
        <v>15</v>
      </c>
      <c r="B10" s="530" t="s">
        <v>693</v>
      </c>
      <c r="C10" s="530" t="s">
        <v>597</v>
      </c>
      <c r="D10" s="531"/>
      <c r="E10" s="532">
        <v>500</v>
      </c>
    </row>
    <row r="11" spans="1:5" ht="15.95" customHeight="1">
      <c r="A11" s="529" t="s">
        <v>16</v>
      </c>
      <c r="B11" s="530" t="s">
        <v>694</v>
      </c>
      <c r="C11" s="530" t="s">
        <v>597</v>
      </c>
      <c r="D11" s="531"/>
      <c r="E11" s="532">
        <v>80</v>
      </c>
    </row>
    <row r="12" spans="1:5" ht="15.95" customHeight="1">
      <c r="A12" s="529" t="s">
        <v>17</v>
      </c>
      <c r="B12" s="530" t="s">
        <v>695</v>
      </c>
      <c r="C12" s="530" t="s">
        <v>597</v>
      </c>
      <c r="D12" s="531"/>
      <c r="E12" s="532">
        <v>1743</v>
      </c>
    </row>
    <row r="13" spans="1:5" ht="15.95" customHeight="1">
      <c r="A13" s="529" t="s">
        <v>18</v>
      </c>
      <c r="B13" s="530" t="s">
        <v>696</v>
      </c>
      <c r="C13" s="530" t="s">
        <v>597</v>
      </c>
      <c r="D13" s="531"/>
      <c r="E13" s="532">
        <v>10</v>
      </c>
    </row>
    <row r="14" spans="1:5" ht="15.95" customHeight="1">
      <c r="A14" s="529" t="s">
        <v>19</v>
      </c>
      <c r="B14" s="530" t="s">
        <v>596</v>
      </c>
      <c r="C14" s="530" t="s">
        <v>597</v>
      </c>
      <c r="D14" s="531"/>
      <c r="E14" s="532">
        <v>3800</v>
      </c>
    </row>
    <row r="15" spans="1:5" ht="15.95" customHeight="1">
      <c r="A15" s="529" t="s">
        <v>20</v>
      </c>
      <c r="B15" s="530" t="s">
        <v>697</v>
      </c>
      <c r="C15" s="530" t="s">
        <v>597</v>
      </c>
      <c r="D15" s="531"/>
      <c r="E15" s="532">
        <v>45</v>
      </c>
    </row>
    <row r="16" spans="1:5" ht="15.95" customHeight="1">
      <c r="A16" s="529" t="s">
        <v>21</v>
      </c>
      <c r="B16" s="530"/>
      <c r="C16" s="530"/>
      <c r="D16" s="531"/>
      <c r="E16" s="532"/>
    </row>
    <row r="17" spans="1:5" ht="15.95" customHeight="1">
      <c r="A17" s="529" t="s">
        <v>22</v>
      </c>
      <c r="B17" s="530"/>
      <c r="C17" s="530"/>
      <c r="D17" s="531"/>
      <c r="E17" s="532"/>
    </row>
    <row r="18" spans="1:5" ht="15.95" customHeight="1">
      <c r="A18" s="529" t="s">
        <v>23</v>
      </c>
      <c r="B18" s="530"/>
      <c r="C18" s="530"/>
      <c r="D18" s="531"/>
      <c r="E18" s="532"/>
    </row>
    <row r="19" spans="1:5" ht="15.95" customHeight="1">
      <c r="A19" s="529" t="s">
        <v>24</v>
      </c>
      <c r="B19" s="530"/>
      <c r="C19" s="530"/>
      <c r="D19" s="531"/>
      <c r="E19" s="532"/>
    </row>
    <row r="20" spans="1:5" ht="15.95" customHeight="1">
      <c r="A20" s="529" t="s">
        <v>25</v>
      </c>
      <c r="B20" s="530"/>
      <c r="C20" s="530"/>
      <c r="D20" s="531"/>
      <c r="E20" s="532"/>
    </row>
    <row r="21" spans="1:5" ht="15.95" customHeight="1">
      <c r="A21" s="529" t="s">
        <v>26</v>
      </c>
      <c r="B21" s="530"/>
      <c r="C21" s="530"/>
      <c r="D21" s="531"/>
      <c r="E21" s="532"/>
    </row>
    <row r="22" spans="1:5" ht="15.95" customHeight="1">
      <c r="A22" s="529" t="s">
        <v>27</v>
      </c>
      <c r="B22" s="530"/>
      <c r="C22" s="530"/>
      <c r="D22" s="531"/>
      <c r="E22" s="532"/>
    </row>
    <row r="23" spans="1:5" ht="15.95" customHeight="1">
      <c r="A23" s="529" t="s">
        <v>28</v>
      </c>
      <c r="B23" s="530"/>
      <c r="C23" s="530"/>
      <c r="D23" s="531"/>
      <c r="E23" s="532"/>
    </row>
    <row r="24" spans="1:5" ht="15.95" customHeight="1">
      <c r="A24" s="529" t="s">
        <v>29</v>
      </c>
      <c r="B24" s="530"/>
      <c r="C24" s="530"/>
      <c r="D24" s="531"/>
      <c r="E24" s="532"/>
    </row>
    <row r="25" spans="1:5" ht="15.95" customHeight="1">
      <c r="A25" s="529" t="s">
        <v>30</v>
      </c>
      <c r="B25" s="530"/>
      <c r="C25" s="530"/>
      <c r="D25" s="531"/>
      <c r="E25" s="532"/>
    </row>
    <row r="26" spans="1:5" ht="15.95" customHeight="1">
      <c r="A26" s="529" t="s">
        <v>31</v>
      </c>
      <c r="B26" s="530"/>
      <c r="C26" s="530"/>
      <c r="D26" s="531"/>
      <c r="E26" s="532"/>
    </row>
    <row r="27" spans="1:5" ht="15.95" customHeight="1">
      <c r="A27" s="529" t="s">
        <v>32</v>
      </c>
      <c r="B27" s="530"/>
      <c r="C27" s="530"/>
      <c r="D27" s="531"/>
      <c r="E27" s="532"/>
    </row>
    <row r="28" spans="1:5" ht="15.95" customHeight="1">
      <c r="A28" s="529" t="s">
        <v>33</v>
      </c>
      <c r="B28" s="530"/>
      <c r="C28" s="530"/>
      <c r="D28" s="531"/>
      <c r="E28" s="532"/>
    </row>
    <row r="29" spans="1:5" ht="15.95" customHeight="1">
      <c r="A29" s="529" t="s">
        <v>34</v>
      </c>
      <c r="B29" s="530"/>
      <c r="C29" s="530"/>
      <c r="D29" s="531"/>
      <c r="E29" s="532"/>
    </row>
    <row r="30" spans="1:5" ht="15.95" customHeight="1">
      <c r="A30" s="529" t="s">
        <v>35</v>
      </c>
      <c r="B30" s="530"/>
      <c r="C30" s="530"/>
      <c r="D30" s="531"/>
      <c r="E30" s="532"/>
    </row>
    <row r="31" spans="1:5" ht="15.95" customHeight="1">
      <c r="A31" s="529" t="s">
        <v>489</v>
      </c>
      <c r="B31" s="530"/>
      <c r="C31" s="530"/>
      <c r="D31" s="531"/>
      <c r="E31" s="532"/>
    </row>
    <row r="32" spans="1:5" ht="15.95" customHeight="1">
      <c r="A32" s="529" t="s">
        <v>490</v>
      </c>
      <c r="B32" s="530"/>
      <c r="C32" s="530"/>
      <c r="D32" s="531"/>
      <c r="E32" s="532"/>
    </row>
    <row r="33" spans="1:5" ht="15.95" customHeight="1">
      <c r="A33" s="529" t="s">
        <v>491</v>
      </c>
      <c r="B33" s="530"/>
      <c r="C33" s="530"/>
      <c r="D33" s="531"/>
      <c r="E33" s="532"/>
    </row>
    <row r="34" spans="1:5" ht="15.95" customHeight="1">
      <c r="A34" s="529" t="s">
        <v>601</v>
      </c>
      <c r="B34" s="530"/>
      <c r="C34" s="530"/>
      <c r="D34" s="531"/>
      <c r="E34" s="532"/>
    </row>
    <row r="35" spans="1:5" ht="15.95" customHeight="1" thickBot="1">
      <c r="A35" s="533" t="s">
        <v>602</v>
      </c>
      <c r="B35" s="534"/>
      <c r="C35" s="534"/>
      <c r="D35" s="535"/>
      <c r="E35" s="536"/>
    </row>
    <row r="36" spans="1:5" ht="15.95" customHeight="1" thickBot="1">
      <c r="A36" s="812" t="s">
        <v>40</v>
      </c>
      <c r="B36" s="813"/>
      <c r="C36" s="537"/>
      <c r="D36" s="538">
        <f>SUM(D3:D35)</f>
        <v>0</v>
      </c>
      <c r="E36" s="539">
        <f>SUM(E3:E35)</f>
        <v>37039</v>
      </c>
    </row>
  </sheetData>
  <mergeCells count="1">
    <mergeCell ref="A36:B3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2015. évi céljelleggel juttatott támogatások felhasználásáról&amp;R&amp;"Times New Roman CE,Félkövér dőlt"&amp;11 6. tájékoztató tábla a 8/2016.(V.11.) 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E44"/>
  <sheetViews>
    <sheetView view="pageLayout" zoomScaleNormal="100" workbookViewId="0">
      <selection sqref="A1:E1"/>
    </sheetView>
  </sheetViews>
  <sheetFormatPr defaultRowHeight="12.75"/>
  <cols>
    <col min="1" max="1" width="9.5" style="635" customWidth="1"/>
    <col min="2" max="2" width="95.6640625" style="635" customWidth="1"/>
    <col min="3" max="5" width="22.33203125" style="635" customWidth="1"/>
    <col min="6" max="256" width="9.33203125" style="635"/>
    <col min="257" max="257" width="9.5" style="635" customWidth="1"/>
    <col min="258" max="258" width="95.6640625" style="635" customWidth="1"/>
    <col min="259" max="261" width="22.33203125" style="635" customWidth="1"/>
    <col min="262" max="512" width="9.33203125" style="635"/>
    <col min="513" max="513" width="9.5" style="635" customWidth="1"/>
    <col min="514" max="514" width="95.6640625" style="635" customWidth="1"/>
    <col min="515" max="517" width="22.33203125" style="635" customWidth="1"/>
    <col min="518" max="768" width="9.33203125" style="635"/>
    <col min="769" max="769" width="9.5" style="635" customWidth="1"/>
    <col min="770" max="770" width="95.6640625" style="635" customWidth="1"/>
    <col min="771" max="773" width="22.33203125" style="635" customWidth="1"/>
    <col min="774" max="1024" width="9.33203125" style="635"/>
    <col min="1025" max="1025" width="9.5" style="635" customWidth="1"/>
    <col min="1026" max="1026" width="95.6640625" style="635" customWidth="1"/>
    <col min="1027" max="1029" width="22.33203125" style="635" customWidth="1"/>
    <col min="1030" max="1280" width="9.33203125" style="635"/>
    <col min="1281" max="1281" width="9.5" style="635" customWidth="1"/>
    <col min="1282" max="1282" width="95.6640625" style="635" customWidth="1"/>
    <col min="1283" max="1285" width="22.33203125" style="635" customWidth="1"/>
    <col min="1286" max="1536" width="9.33203125" style="635"/>
    <col min="1537" max="1537" width="9.5" style="635" customWidth="1"/>
    <col min="1538" max="1538" width="95.6640625" style="635" customWidth="1"/>
    <col min="1539" max="1541" width="22.33203125" style="635" customWidth="1"/>
    <col min="1542" max="1792" width="9.33203125" style="635"/>
    <col min="1793" max="1793" width="9.5" style="635" customWidth="1"/>
    <col min="1794" max="1794" width="95.6640625" style="635" customWidth="1"/>
    <col min="1795" max="1797" width="22.33203125" style="635" customWidth="1"/>
    <col min="1798" max="2048" width="9.33203125" style="635"/>
    <col min="2049" max="2049" width="9.5" style="635" customWidth="1"/>
    <col min="2050" max="2050" width="95.6640625" style="635" customWidth="1"/>
    <col min="2051" max="2053" width="22.33203125" style="635" customWidth="1"/>
    <col min="2054" max="2304" width="9.33203125" style="635"/>
    <col min="2305" max="2305" width="9.5" style="635" customWidth="1"/>
    <col min="2306" max="2306" width="95.6640625" style="635" customWidth="1"/>
    <col min="2307" max="2309" width="22.33203125" style="635" customWidth="1"/>
    <col min="2310" max="2560" width="9.33203125" style="635"/>
    <col min="2561" max="2561" width="9.5" style="635" customWidth="1"/>
    <col min="2562" max="2562" width="95.6640625" style="635" customWidth="1"/>
    <col min="2563" max="2565" width="22.33203125" style="635" customWidth="1"/>
    <col min="2566" max="2816" width="9.33203125" style="635"/>
    <col min="2817" max="2817" width="9.5" style="635" customWidth="1"/>
    <col min="2818" max="2818" width="95.6640625" style="635" customWidth="1"/>
    <col min="2819" max="2821" width="22.33203125" style="635" customWidth="1"/>
    <col min="2822" max="3072" width="9.33203125" style="635"/>
    <col min="3073" max="3073" width="9.5" style="635" customWidth="1"/>
    <col min="3074" max="3074" width="95.6640625" style="635" customWidth="1"/>
    <col min="3075" max="3077" width="22.33203125" style="635" customWidth="1"/>
    <col min="3078" max="3328" width="9.33203125" style="635"/>
    <col min="3329" max="3329" width="9.5" style="635" customWidth="1"/>
    <col min="3330" max="3330" width="95.6640625" style="635" customWidth="1"/>
    <col min="3331" max="3333" width="22.33203125" style="635" customWidth="1"/>
    <col min="3334" max="3584" width="9.33203125" style="635"/>
    <col min="3585" max="3585" width="9.5" style="635" customWidth="1"/>
    <col min="3586" max="3586" width="95.6640625" style="635" customWidth="1"/>
    <col min="3587" max="3589" width="22.33203125" style="635" customWidth="1"/>
    <col min="3590" max="3840" width="9.33203125" style="635"/>
    <col min="3841" max="3841" width="9.5" style="635" customWidth="1"/>
    <col min="3842" max="3842" width="95.6640625" style="635" customWidth="1"/>
    <col min="3843" max="3845" width="22.33203125" style="635" customWidth="1"/>
    <col min="3846" max="4096" width="9.33203125" style="635"/>
    <col min="4097" max="4097" width="9.5" style="635" customWidth="1"/>
    <col min="4098" max="4098" width="95.6640625" style="635" customWidth="1"/>
    <col min="4099" max="4101" width="22.33203125" style="635" customWidth="1"/>
    <col min="4102" max="4352" width="9.33203125" style="635"/>
    <col min="4353" max="4353" width="9.5" style="635" customWidth="1"/>
    <col min="4354" max="4354" width="95.6640625" style="635" customWidth="1"/>
    <col min="4355" max="4357" width="22.33203125" style="635" customWidth="1"/>
    <col min="4358" max="4608" width="9.33203125" style="635"/>
    <col min="4609" max="4609" width="9.5" style="635" customWidth="1"/>
    <col min="4610" max="4610" width="95.6640625" style="635" customWidth="1"/>
    <col min="4611" max="4613" width="22.33203125" style="635" customWidth="1"/>
    <col min="4614" max="4864" width="9.33203125" style="635"/>
    <col min="4865" max="4865" width="9.5" style="635" customWidth="1"/>
    <col min="4866" max="4866" width="95.6640625" style="635" customWidth="1"/>
    <col min="4867" max="4869" width="22.33203125" style="635" customWidth="1"/>
    <col min="4870" max="5120" width="9.33203125" style="635"/>
    <col min="5121" max="5121" width="9.5" style="635" customWidth="1"/>
    <col min="5122" max="5122" width="95.6640625" style="635" customWidth="1"/>
    <col min="5123" max="5125" width="22.33203125" style="635" customWidth="1"/>
    <col min="5126" max="5376" width="9.33203125" style="635"/>
    <col min="5377" max="5377" width="9.5" style="635" customWidth="1"/>
    <col min="5378" max="5378" width="95.6640625" style="635" customWidth="1"/>
    <col min="5379" max="5381" width="22.33203125" style="635" customWidth="1"/>
    <col min="5382" max="5632" width="9.33203125" style="635"/>
    <col min="5633" max="5633" width="9.5" style="635" customWidth="1"/>
    <col min="5634" max="5634" width="95.6640625" style="635" customWidth="1"/>
    <col min="5635" max="5637" width="22.33203125" style="635" customWidth="1"/>
    <col min="5638" max="5888" width="9.33203125" style="635"/>
    <col min="5889" max="5889" width="9.5" style="635" customWidth="1"/>
    <col min="5890" max="5890" width="95.6640625" style="635" customWidth="1"/>
    <col min="5891" max="5893" width="22.33203125" style="635" customWidth="1"/>
    <col min="5894" max="6144" width="9.33203125" style="635"/>
    <col min="6145" max="6145" width="9.5" style="635" customWidth="1"/>
    <col min="6146" max="6146" width="95.6640625" style="635" customWidth="1"/>
    <col min="6147" max="6149" width="22.33203125" style="635" customWidth="1"/>
    <col min="6150" max="6400" width="9.33203125" style="635"/>
    <col min="6401" max="6401" width="9.5" style="635" customWidth="1"/>
    <col min="6402" max="6402" width="95.6640625" style="635" customWidth="1"/>
    <col min="6403" max="6405" width="22.33203125" style="635" customWidth="1"/>
    <col min="6406" max="6656" width="9.33203125" style="635"/>
    <col min="6657" max="6657" width="9.5" style="635" customWidth="1"/>
    <col min="6658" max="6658" width="95.6640625" style="635" customWidth="1"/>
    <col min="6659" max="6661" width="22.33203125" style="635" customWidth="1"/>
    <col min="6662" max="6912" width="9.33203125" style="635"/>
    <col min="6913" max="6913" width="9.5" style="635" customWidth="1"/>
    <col min="6914" max="6914" width="95.6640625" style="635" customWidth="1"/>
    <col min="6915" max="6917" width="22.33203125" style="635" customWidth="1"/>
    <col min="6918" max="7168" width="9.33203125" style="635"/>
    <col min="7169" max="7169" width="9.5" style="635" customWidth="1"/>
    <col min="7170" max="7170" width="95.6640625" style="635" customWidth="1"/>
    <col min="7171" max="7173" width="22.33203125" style="635" customWidth="1"/>
    <col min="7174" max="7424" width="9.33203125" style="635"/>
    <col min="7425" max="7425" width="9.5" style="635" customWidth="1"/>
    <col min="7426" max="7426" width="95.6640625" style="635" customWidth="1"/>
    <col min="7427" max="7429" width="22.33203125" style="635" customWidth="1"/>
    <col min="7430" max="7680" width="9.33203125" style="635"/>
    <col min="7681" max="7681" width="9.5" style="635" customWidth="1"/>
    <col min="7682" max="7682" width="95.6640625" style="635" customWidth="1"/>
    <col min="7683" max="7685" width="22.33203125" style="635" customWidth="1"/>
    <col min="7686" max="7936" width="9.33203125" style="635"/>
    <col min="7937" max="7937" width="9.5" style="635" customWidth="1"/>
    <col min="7938" max="7938" width="95.6640625" style="635" customWidth="1"/>
    <col min="7939" max="7941" width="22.33203125" style="635" customWidth="1"/>
    <col min="7942" max="8192" width="9.33203125" style="635"/>
    <col min="8193" max="8193" width="9.5" style="635" customWidth="1"/>
    <col min="8194" max="8194" width="95.6640625" style="635" customWidth="1"/>
    <col min="8195" max="8197" width="22.33203125" style="635" customWidth="1"/>
    <col min="8198" max="8448" width="9.33203125" style="635"/>
    <col min="8449" max="8449" width="9.5" style="635" customWidth="1"/>
    <col min="8450" max="8450" width="95.6640625" style="635" customWidth="1"/>
    <col min="8451" max="8453" width="22.33203125" style="635" customWidth="1"/>
    <col min="8454" max="8704" width="9.33203125" style="635"/>
    <col min="8705" max="8705" width="9.5" style="635" customWidth="1"/>
    <col min="8706" max="8706" width="95.6640625" style="635" customWidth="1"/>
    <col min="8707" max="8709" width="22.33203125" style="635" customWidth="1"/>
    <col min="8710" max="8960" width="9.33203125" style="635"/>
    <col min="8961" max="8961" width="9.5" style="635" customWidth="1"/>
    <col min="8962" max="8962" width="95.6640625" style="635" customWidth="1"/>
    <col min="8963" max="8965" width="22.33203125" style="635" customWidth="1"/>
    <col min="8966" max="9216" width="9.33203125" style="635"/>
    <col min="9217" max="9217" width="9.5" style="635" customWidth="1"/>
    <col min="9218" max="9218" width="95.6640625" style="635" customWidth="1"/>
    <col min="9219" max="9221" width="22.33203125" style="635" customWidth="1"/>
    <col min="9222" max="9472" width="9.33203125" style="635"/>
    <col min="9473" max="9473" width="9.5" style="635" customWidth="1"/>
    <col min="9474" max="9474" width="95.6640625" style="635" customWidth="1"/>
    <col min="9475" max="9477" width="22.33203125" style="635" customWidth="1"/>
    <col min="9478" max="9728" width="9.33203125" style="635"/>
    <col min="9729" max="9729" width="9.5" style="635" customWidth="1"/>
    <col min="9730" max="9730" width="95.6640625" style="635" customWidth="1"/>
    <col min="9731" max="9733" width="22.33203125" style="635" customWidth="1"/>
    <col min="9734" max="9984" width="9.33203125" style="635"/>
    <col min="9985" max="9985" width="9.5" style="635" customWidth="1"/>
    <col min="9986" max="9986" width="95.6640625" style="635" customWidth="1"/>
    <col min="9987" max="9989" width="22.33203125" style="635" customWidth="1"/>
    <col min="9990" max="10240" width="9.33203125" style="635"/>
    <col min="10241" max="10241" width="9.5" style="635" customWidth="1"/>
    <col min="10242" max="10242" width="95.6640625" style="635" customWidth="1"/>
    <col min="10243" max="10245" width="22.33203125" style="635" customWidth="1"/>
    <col min="10246" max="10496" width="9.33203125" style="635"/>
    <col min="10497" max="10497" width="9.5" style="635" customWidth="1"/>
    <col min="10498" max="10498" width="95.6640625" style="635" customWidth="1"/>
    <col min="10499" max="10501" width="22.33203125" style="635" customWidth="1"/>
    <col min="10502" max="10752" width="9.33203125" style="635"/>
    <col min="10753" max="10753" width="9.5" style="635" customWidth="1"/>
    <col min="10754" max="10754" width="95.6640625" style="635" customWidth="1"/>
    <col min="10755" max="10757" width="22.33203125" style="635" customWidth="1"/>
    <col min="10758" max="11008" width="9.33203125" style="635"/>
    <col min="11009" max="11009" width="9.5" style="635" customWidth="1"/>
    <col min="11010" max="11010" width="95.6640625" style="635" customWidth="1"/>
    <col min="11011" max="11013" width="22.33203125" style="635" customWidth="1"/>
    <col min="11014" max="11264" width="9.33203125" style="635"/>
    <col min="11265" max="11265" width="9.5" style="635" customWidth="1"/>
    <col min="11266" max="11266" width="95.6640625" style="635" customWidth="1"/>
    <col min="11267" max="11269" width="22.33203125" style="635" customWidth="1"/>
    <col min="11270" max="11520" width="9.33203125" style="635"/>
    <col min="11521" max="11521" width="9.5" style="635" customWidth="1"/>
    <col min="11522" max="11522" width="95.6640625" style="635" customWidth="1"/>
    <col min="11523" max="11525" width="22.33203125" style="635" customWidth="1"/>
    <col min="11526" max="11776" width="9.33203125" style="635"/>
    <col min="11777" max="11777" width="9.5" style="635" customWidth="1"/>
    <col min="11778" max="11778" width="95.6640625" style="635" customWidth="1"/>
    <col min="11779" max="11781" width="22.33203125" style="635" customWidth="1"/>
    <col min="11782" max="12032" width="9.33203125" style="635"/>
    <col min="12033" max="12033" width="9.5" style="635" customWidth="1"/>
    <col min="12034" max="12034" width="95.6640625" style="635" customWidth="1"/>
    <col min="12035" max="12037" width="22.33203125" style="635" customWidth="1"/>
    <col min="12038" max="12288" width="9.33203125" style="635"/>
    <col min="12289" max="12289" width="9.5" style="635" customWidth="1"/>
    <col min="12290" max="12290" width="95.6640625" style="635" customWidth="1"/>
    <col min="12291" max="12293" width="22.33203125" style="635" customWidth="1"/>
    <col min="12294" max="12544" width="9.33203125" style="635"/>
    <col min="12545" max="12545" width="9.5" style="635" customWidth="1"/>
    <col min="12546" max="12546" width="95.6640625" style="635" customWidth="1"/>
    <col min="12547" max="12549" width="22.33203125" style="635" customWidth="1"/>
    <col min="12550" max="12800" width="9.33203125" style="635"/>
    <col min="12801" max="12801" width="9.5" style="635" customWidth="1"/>
    <col min="12802" max="12802" width="95.6640625" style="635" customWidth="1"/>
    <col min="12803" max="12805" width="22.33203125" style="635" customWidth="1"/>
    <col min="12806" max="13056" width="9.33203125" style="635"/>
    <col min="13057" max="13057" width="9.5" style="635" customWidth="1"/>
    <col min="13058" max="13058" width="95.6640625" style="635" customWidth="1"/>
    <col min="13059" max="13061" width="22.33203125" style="635" customWidth="1"/>
    <col min="13062" max="13312" width="9.33203125" style="635"/>
    <col min="13313" max="13313" width="9.5" style="635" customWidth="1"/>
    <col min="13314" max="13314" width="95.6640625" style="635" customWidth="1"/>
    <col min="13315" max="13317" width="22.33203125" style="635" customWidth="1"/>
    <col min="13318" max="13568" width="9.33203125" style="635"/>
    <col min="13569" max="13569" width="9.5" style="635" customWidth="1"/>
    <col min="13570" max="13570" width="95.6640625" style="635" customWidth="1"/>
    <col min="13571" max="13573" width="22.33203125" style="635" customWidth="1"/>
    <col min="13574" max="13824" width="9.33203125" style="635"/>
    <col min="13825" max="13825" width="9.5" style="635" customWidth="1"/>
    <col min="13826" max="13826" width="95.6640625" style="635" customWidth="1"/>
    <col min="13827" max="13829" width="22.33203125" style="635" customWidth="1"/>
    <col min="13830" max="14080" width="9.33203125" style="635"/>
    <col min="14081" max="14081" width="9.5" style="635" customWidth="1"/>
    <col min="14082" max="14082" width="95.6640625" style="635" customWidth="1"/>
    <col min="14083" max="14085" width="22.33203125" style="635" customWidth="1"/>
    <col min="14086" max="14336" width="9.33203125" style="635"/>
    <col min="14337" max="14337" width="9.5" style="635" customWidth="1"/>
    <col min="14338" max="14338" width="95.6640625" style="635" customWidth="1"/>
    <col min="14339" max="14341" width="22.33203125" style="635" customWidth="1"/>
    <col min="14342" max="14592" width="9.33203125" style="635"/>
    <col min="14593" max="14593" width="9.5" style="635" customWidth="1"/>
    <col min="14594" max="14594" width="95.6640625" style="635" customWidth="1"/>
    <col min="14595" max="14597" width="22.33203125" style="635" customWidth="1"/>
    <col min="14598" max="14848" width="9.33203125" style="635"/>
    <col min="14849" max="14849" width="9.5" style="635" customWidth="1"/>
    <col min="14850" max="14850" width="95.6640625" style="635" customWidth="1"/>
    <col min="14851" max="14853" width="22.33203125" style="635" customWidth="1"/>
    <col min="14854" max="15104" width="9.33203125" style="635"/>
    <col min="15105" max="15105" width="9.5" style="635" customWidth="1"/>
    <col min="15106" max="15106" width="95.6640625" style="635" customWidth="1"/>
    <col min="15107" max="15109" width="22.33203125" style="635" customWidth="1"/>
    <col min="15110" max="15360" width="9.33203125" style="635"/>
    <col min="15361" max="15361" width="9.5" style="635" customWidth="1"/>
    <col min="15362" max="15362" width="95.6640625" style="635" customWidth="1"/>
    <col min="15363" max="15365" width="22.33203125" style="635" customWidth="1"/>
    <col min="15366" max="15616" width="9.33203125" style="635"/>
    <col min="15617" max="15617" width="9.5" style="635" customWidth="1"/>
    <col min="15618" max="15618" width="95.6640625" style="635" customWidth="1"/>
    <col min="15619" max="15621" width="22.33203125" style="635" customWidth="1"/>
    <col min="15622" max="15872" width="9.33203125" style="635"/>
    <col min="15873" max="15873" width="9.5" style="635" customWidth="1"/>
    <col min="15874" max="15874" width="95.6640625" style="635" customWidth="1"/>
    <col min="15875" max="15877" width="22.33203125" style="635" customWidth="1"/>
    <col min="15878" max="16128" width="9.33203125" style="635"/>
    <col min="16129" max="16129" width="9.5" style="635" customWidth="1"/>
    <col min="16130" max="16130" width="95.6640625" style="635" customWidth="1"/>
    <col min="16131" max="16133" width="22.33203125" style="635" customWidth="1"/>
    <col min="16134" max="16384" width="9.33203125" style="635"/>
  </cols>
  <sheetData>
    <row r="1" spans="1:5">
      <c r="A1" s="814" t="s">
        <v>712</v>
      </c>
      <c r="B1" s="815"/>
      <c r="C1" s="815"/>
      <c r="D1" s="815"/>
      <c r="E1" s="815"/>
    </row>
    <row r="2" spans="1:5" ht="15">
      <c r="A2" s="636" t="s">
        <v>713</v>
      </c>
      <c r="B2" s="636" t="s">
        <v>49</v>
      </c>
      <c r="C2" s="636" t="s">
        <v>714</v>
      </c>
      <c r="D2" s="636" t="s">
        <v>715</v>
      </c>
      <c r="E2" s="636" t="s">
        <v>716</v>
      </c>
    </row>
    <row r="3" spans="1:5" ht="15">
      <c r="A3" s="636">
        <v>1</v>
      </c>
      <c r="B3" s="636">
        <v>2</v>
      </c>
      <c r="C3" s="636">
        <v>3</v>
      </c>
      <c r="D3" s="636">
        <v>4</v>
      </c>
      <c r="E3" s="636">
        <v>5</v>
      </c>
    </row>
    <row r="4" spans="1:5">
      <c r="A4" s="637" t="s">
        <v>717</v>
      </c>
      <c r="B4" s="638" t="s">
        <v>718</v>
      </c>
      <c r="C4" s="639">
        <v>2327543</v>
      </c>
      <c r="D4" s="639">
        <v>0</v>
      </c>
      <c r="E4" s="639">
        <v>2376339</v>
      </c>
    </row>
    <row r="5" spans="1:5">
      <c r="A5" s="637" t="s">
        <v>719</v>
      </c>
      <c r="B5" s="638" t="s">
        <v>720</v>
      </c>
      <c r="C5" s="639">
        <v>46971</v>
      </c>
      <c r="D5" s="639">
        <v>0</v>
      </c>
      <c r="E5" s="639">
        <v>106252</v>
      </c>
    </row>
    <row r="6" spans="1:5">
      <c r="A6" s="640" t="s">
        <v>721</v>
      </c>
      <c r="B6" s="641" t="s">
        <v>722</v>
      </c>
      <c r="C6" s="642">
        <v>2374514</v>
      </c>
      <c r="D6" s="642">
        <v>0</v>
      </c>
      <c r="E6" s="642">
        <v>2482591</v>
      </c>
    </row>
    <row r="7" spans="1:5">
      <c r="A7" s="637" t="s">
        <v>723</v>
      </c>
      <c r="B7" s="638" t="s">
        <v>724</v>
      </c>
      <c r="C7" s="639">
        <v>9749</v>
      </c>
      <c r="D7" s="639">
        <v>0</v>
      </c>
      <c r="E7" s="639">
        <v>11668</v>
      </c>
    </row>
    <row r="8" spans="1:5">
      <c r="A8" s="637" t="s">
        <v>725</v>
      </c>
      <c r="B8" s="638" t="s">
        <v>726</v>
      </c>
      <c r="C8" s="639">
        <v>9749</v>
      </c>
      <c r="D8" s="639">
        <v>0</v>
      </c>
      <c r="E8" s="639">
        <v>11668</v>
      </c>
    </row>
    <row r="9" spans="1:5">
      <c r="A9" s="640" t="s">
        <v>727</v>
      </c>
      <c r="B9" s="641" t="s">
        <v>728</v>
      </c>
      <c r="C9" s="642">
        <v>9749</v>
      </c>
      <c r="D9" s="642">
        <v>0</v>
      </c>
      <c r="E9" s="642">
        <v>11668</v>
      </c>
    </row>
    <row r="10" spans="1:5">
      <c r="A10" s="637" t="s">
        <v>729</v>
      </c>
      <c r="B10" s="638" t="s">
        <v>730</v>
      </c>
      <c r="C10" s="639">
        <v>626782</v>
      </c>
      <c r="D10" s="639">
        <v>0</v>
      </c>
      <c r="E10" s="639">
        <v>601246</v>
      </c>
    </row>
    <row r="11" spans="1:5">
      <c r="A11" s="637" t="s">
        <v>731</v>
      </c>
      <c r="B11" s="638" t="s">
        <v>732</v>
      </c>
      <c r="C11" s="639">
        <v>626782</v>
      </c>
      <c r="D11" s="639">
        <v>0</v>
      </c>
      <c r="E11" s="639">
        <v>601246</v>
      </c>
    </row>
    <row r="12" spans="1:5">
      <c r="A12" s="640" t="s">
        <v>733</v>
      </c>
      <c r="B12" s="641" t="s">
        <v>734</v>
      </c>
      <c r="C12" s="642">
        <v>626782</v>
      </c>
      <c r="D12" s="642">
        <v>0</v>
      </c>
      <c r="E12" s="642">
        <v>601246</v>
      </c>
    </row>
    <row r="13" spans="1:5">
      <c r="A13" s="640" t="s">
        <v>735</v>
      </c>
      <c r="B13" s="641" t="s">
        <v>736</v>
      </c>
      <c r="C13" s="642">
        <v>3011045</v>
      </c>
      <c r="D13" s="642">
        <v>0</v>
      </c>
      <c r="E13" s="642">
        <v>3095505</v>
      </c>
    </row>
    <row r="14" spans="1:5">
      <c r="A14" s="637" t="s">
        <v>737</v>
      </c>
      <c r="B14" s="638" t="s">
        <v>738</v>
      </c>
      <c r="C14" s="639">
        <v>858</v>
      </c>
      <c r="D14" s="639">
        <v>0</v>
      </c>
      <c r="E14" s="639">
        <v>1315</v>
      </c>
    </row>
    <row r="15" spans="1:5">
      <c r="A15" s="637" t="s">
        <v>739</v>
      </c>
      <c r="B15" s="638" t="s">
        <v>740</v>
      </c>
      <c r="C15" s="639">
        <v>16900</v>
      </c>
      <c r="D15" s="639">
        <v>0</v>
      </c>
      <c r="E15" s="639">
        <v>16900</v>
      </c>
    </row>
    <row r="16" spans="1:5">
      <c r="A16" s="640" t="s">
        <v>741</v>
      </c>
      <c r="B16" s="641" t="s">
        <v>742</v>
      </c>
      <c r="C16" s="642">
        <v>17758</v>
      </c>
      <c r="D16" s="642">
        <v>0</v>
      </c>
      <c r="E16" s="642">
        <v>18215</v>
      </c>
    </row>
    <row r="17" spans="1:5">
      <c r="A17" s="640" t="s">
        <v>743</v>
      </c>
      <c r="B17" s="641" t="s">
        <v>744</v>
      </c>
      <c r="C17" s="642">
        <v>17758</v>
      </c>
      <c r="D17" s="642">
        <v>0</v>
      </c>
      <c r="E17" s="642">
        <v>18215</v>
      </c>
    </row>
    <row r="18" spans="1:5">
      <c r="A18" s="637" t="s">
        <v>745</v>
      </c>
      <c r="B18" s="638" t="s">
        <v>746</v>
      </c>
      <c r="C18" s="639">
        <v>791</v>
      </c>
      <c r="D18" s="639">
        <v>0</v>
      </c>
      <c r="E18" s="639">
        <v>586</v>
      </c>
    </row>
    <row r="19" spans="1:5">
      <c r="A19" s="640" t="s">
        <v>747</v>
      </c>
      <c r="B19" s="641" t="s">
        <v>748</v>
      </c>
      <c r="C19" s="642">
        <v>791</v>
      </c>
      <c r="D19" s="642">
        <v>0</v>
      </c>
      <c r="E19" s="642">
        <v>586</v>
      </c>
    </row>
    <row r="20" spans="1:5">
      <c r="A20" s="637" t="s">
        <v>749</v>
      </c>
      <c r="B20" s="638" t="s">
        <v>750</v>
      </c>
      <c r="C20" s="639">
        <v>910392</v>
      </c>
      <c r="D20" s="639">
        <v>0</v>
      </c>
      <c r="E20" s="639">
        <v>639021</v>
      </c>
    </row>
    <row r="21" spans="1:5">
      <c r="A21" s="640" t="s">
        <v>751</v>
      </c>
      <c r="B21" s="641" t="s">
        <v>752</v>
      </c>
      <c r="C21" s="642">
        <v>910392</v>
      </c>
      <c r="D21" s="642">
        <v>0</v>
      </c>
      <c r="E21" s="642">
        <v>639021</v>
      </c>
    </row>
    <row r="22" spans="1:5">
      <c r="A22" s="640" t="s">
        <v>753</v>
      </c>
      <c r="B22" s="641" t="s">
        <v>754</v>
      </c>
      <c r="C22" s="642">
        <v>911183</v>
      </c>
      <c r="D22" s="642">
        <v>0</v>
      </c>
      <c r="E22" s="642">
        <v>639607</v>
      </c>
    </row>
    <row r="23" spans="1:5">
      <c r="A23" s="637" t="s">
        <v>755</v>
      </c>
      <c r="B23" s="638" t="s">
        <v>756</v>
      </c>
      <c r="C23" s="639">
        <v>0</v>
      </c>
      <c r="D23" s="639">
        <v>0</v>
      </c>
      <c r="E23" s="639">
        <v>7345</v>
      </c>
    </row>
    <row r="24" spans="1:5">
      <c r="A24" s="637" t="s">
        <v>757</v>
      </c>
      <c r="B24" s="638" t="s">
        <v>758</v>
      </c>
      <c r="C24" s="639">
        <v>0</v>
      </c>
      <c r="D24" s="639">
        <v>0</v>
      </c>
      <c r="E24" s="639">
        <v>7345</v>
      </c>
    </row>
    <row r="25" spans="1:5">
      <c r="A25" s="640" t="s">
        <v>759</v>
      </c>
      <c r="B25" s="641" t="s">
        <v>760</v>
      </c>
      <c r="C25" s="642">
        <v>0</v>
      </c>
      <c r="D25" s="642">
        <v>0</v>
      </c>
      <c r="E25" s="642">
        <v>7345</v>
      </c>
    </row>
    <row r="26" spans="1:5">
      <c r="A26" s="640" t="s">
        <v>761</v>
      </c>
      <c r="B26" s="641" t="s">
        <v>762</v>
      </c>
      <c r="C26" s="642">
        <v>0</v>
      </c>
      <c r="D26" s="642">
        <v>0</v>
      </c>
      <c r="E26" s="642">
        <v>7345</v>
      </c>
    </row>
    <row r="27" spans="1:5">
      <c r="A27" s="637" t="s">
        <v>763</v>
      </c>
      <c r="B27" s="638" t="s">
        <v>764</v>
      </c>
      <c r="C27" s="639">
        <v>8106</v>
      </c>
      <c r="D27" s="639">
        <v>0</v>
      </c>
      <c r="E27" s="639">
        <v>7024</v>
      </c>
    </row>
    <row r="28" spans="1:5">
      <c r="A28" s="640" t="s">
        <v>765</v>
      </c>
      <c r="B28" s="641" t="s">
        <v>766</v>
      </c>
      <c r="C28" s="642">
        <v>8106</v>
      </c>
      <c r="D28" s="642">
        <v>0</v>
      </c>
      <c r="E28" s="642">
        <v>7024</v>
      </c>
    </row>
    <row r="29" spans="1:5">
      <c r="A29" s="640" t="s">
        <v>767</v>
      </c>
      <c r="B29" s="641" t="s">
        <v>768</v>
      </c>
      <c r="C29" s="642">
        <v>3948092</v>
      </c>
      <c r="D29" s="642">
        <v>0</v>
      </c>
      <c r="E29" s="642">
        <v>3767696</v>
      </c>
    </row>
    <row r="30" spans="1:5">
      <c r="A30" s="637" t="s">
        <v>769</v>
      </c>
      <c r="B30" s="638" t="s">
        <v>770</v>
      </c>
      <c r="C30" s="639">
        <v>2973952</v>
      </c>
      <c r="D30" s="639">
        <v>0</v>
      </c>
      <c r="E30" s="639">
        <v>2973952</v>
      </c>
    </row>
    <row r="31" spans="1:5">
      <c r="A31" s="637" t="s">
        <v>771</v>
      </c>
      <c r="B31" s="638" t="s">
        <v>772</v>
      </c>
      <c r="C31" s="639">
        <v>311484</v>
      </c>
      <c r="D31" s="639">
        <v>0</v>
      </c>
      <c r="E31" s="639">
        <v>311484</v>
      </c>
    </row>
    <row r="32" spans="1:5">
      <c r="A32" s="637" t="s">
        <v>773</v>
      </c>
      <c r="B32" s="638" t="s">
        <v>774</v>
      </c>
      <c r="C32" s="639">
        <v>-155577</v>
      </c>
      <c r="D32" s="639">
        <v>0</v>
      </c>
      <c r="E32" s="639">
        <v>652378</v>
      </c>
    </row>
    <row r="33" spans="1:5">
      <c r="A33" s="637" t="s">
        <v>775</v>
      </c>
      <c r="B33" s="638" t="s">
        <v>776</v>
      </c>
      <c r="C33" s="639">
        <v>807955</v>
      </c>
      <c r="D33" s="639">
        <v>0</v>
      </c>
      <c r="E33" s="639">
        <v>-188297</v>
      </c>
    </row>
    <row r="34" spans="1:5">
      <c r="A34" s="640" t="s">
        <v>777</v>
      </c>
      <c r="B34" s="641" t="s">
        <v>778</v>
      </c>
      <c r="C34" s="642">
        <v>3937814</v>
      </c>
      <c r="D34" s="642">
        <v>0</v>
      </c>
      <c r="E34" s="642">
        <v>3749517</v>
      </c>
    </row>
    <row r="35" spans="1:5" ht="25.5">
      <c r="A35" s="637" t="s">
        <v>779</v>
      </c>
      <c r="B35" s="638" t="s">
        <v>780</v>
      </c>
      <c r="C35" s="639">
        <v>4017</v>
      </c>
      <c r="D35" s="639">
        <v>0</v>
      </c>
      <c r="E35" s="639">
        <v>4770</v>
      </c>
    </row>
    <row r="36" spans="1:5" ht="25.5">
      <c r="A36" s="637" t="s">
        <v>781</v>
      </c>
      <c r="B36" s="638" t="s">
        <v>782</v>
      </c>
      <c r="C36" s="639">
        <v>0</v>
      </c>
      <c r="D36" s="639">
        <v>0</v>
      </c>
      <c r="E36" s="639">
        <v>1</v>
      </c>
    </row>
    <row r="37" spans="1:5">
      <c r="A37" s="640" t="s">
        <v>783</v>
      </c>
      <c r="B37" s="641" t="s">
        <v>784</v>
      </c>
      <c r="C37" s="642">
        <v>4017</v>
      </c>
      <c r="D37" s="642">
        <v>0</v>
      </c>
      <c r="E37" s="642">
        <v>4770</v>
      </c>
    </row>
    <row r="38" spans="1:5">
      <c r="A38" s="637" t="s">
        <v>785</v>
      </c>
      <c r="B38" s="638" t="s">
        <v>786</v>
      </c>
      <c r="C38" s="639">
        <v>6261</v>
      </c>
      <c r="D38" s="639">
        <v>0</v>
      </c>
      <c r="E38" s="639">
        <v>6385</v>
      </c>
    </row>
    <row r="39" spans="1:5">
      <c r="A39" s="637" t="s">
        <v>787</v>
      </c>
      <c r="B39" s="638" t="s">
        <v>788</v>
      </c>
      <c r="C39" s="639">
        <v>6261</v>
      </c>
      <c r="D39" s="639">
        <v>0</v>
      </c>
      <c r="E39" s="639">
        <v>6385</v>
      </c>
    </row>
    <row r="40" spans="1:5">
      <c r="A40" s="640" t="s">
        <v>789</v>
      </c>
      <c r="B40" s="641" t="s">
        <v>790</v>
      </c>
      <c r="C40" s="642">
        <v>6261</v>
      </c>
      <c r="D40" s="642">
        <v>0</v>
      </c>
      <c r="E40" s="642">
        <v>6385</v>
      </c>
    </row>
    <row r="41" spans="1:5">
      <c r="A41" s="640" t="s">
        <v>791</v>
      </c>
      <c r="B41" s="641" t="s">
        <v>792</v>
      </c>
      <c r="C41" s="642">
        <v>10278</v>
      </c>
      <c r="D41" s="642">
        <v>0</v>
      </c>
      <c r="E41" s="642">
        <v>11155</v>
      </c>
    </row>
    <row r="42" spans="1:5">
      <c r="A42" s="637" t="s">
        <v>793</v>
      </c>
      <c r="B42" s="638" t="s">
        <v>794</v>
      </c>
      <c r="C42" s="639">
        <v>0</v>
      </c>
      <c r="D42" s="639">
        <v>0</v>
      </c>
      <c r="E42" s="639">
        <v>7024</v>
      </c>
    </row>
    <row r="43" spans="1:5">
      <c r="A43" s="640" t="s">
        <v>795</v>
      </c>
      <c r="B43" s="641" t="s">
        <v>796</v>
      </c>
      <c r="C43" s="642">
        <v>0</v>
      </c>
      <c r="D43" s="642">
        <v>0</v>
      </c>
      <c r="E43" s="642">
        <v>7024</v>
      </c>
    </row>
    <row r="44" spans="1:5">
      <c r="A44" s="640" t="s">
        <v>797</v>
      </c>
      <c r="B44" s="641" t="s">
        <v>798</v>
      </c>
      <c r="C44" s="642">
        <v>3948092</v>
      </c>
      <c r="D44" s="642">
        <v>0</v>
      </c>
      <c r="E44" s="642">
        <v>3767696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>
    <oddHeader>&amp;C7.1. tájékoztató tábla a 8/2016.(V.11.)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E73"/>
  <sheetViews>
    <sheetView view="pageLayout" topLeftCell="A4" zoomScaleNormal="100" zoomScaleSheetLayoutView="120" workbookViewId="0">
      <selection activeCell="D68" sqref="D68"/>
    </sheetView>
  </sheetViews>
  <sheetFormatPr defaultColWidth="12" defaultRowHeight="15.75"/>
  <cols>
    <col min="1" max="1" width="67.1640625" style="643" customWidth="1"/>
    <col min="2" max="2" width="6.1640625" style="645" customWidth="1"/>
    <col min="3" max="4" width="12.1640625" style="643" customWidth="1"/>
    <col min="5" max="5" width="12.1640625" style="644" customWidth="1"/>
    <col min="6" max="16384" width="12" style="643"/>
  </cols>
  <sheetData>
    <row r="1" spans="1:5" ht="49.5" customHeight="1">
      <c r="A1" s="817" t="s">
        <v>962</v>
      </c>
      <c r="B1" s="818"/>
      <c r="C1" s="818"/>
      <c r="D1" s="818"/>
      <c r="E1" s="818"/>
    </row>
    <row r="2" spans="1:5" ht="16.5" thickBot="1">
      <c r="C2" s="819" t="s">
        <v>931</v>
      </c>
      <c r="D2" s="819"/>
      <c r="E2" s="819"/>
    </row>
    <row r="3" spans="1:5" ht="15.75" customHeight="1">
      <c r="A3" s="820" t="s">
        <v>930</v>
      </c>
      <c r="B3" s="823" t="s">
        <v>603</v>
      </c>
      <c r="C3" s="826" t="s">
        <v>929</v>
      </c>
      <c r="D3" s="826" t="s">
        <v>928</v>
      </c>
      <c r="E3" s="828" t="s">
        <v>927</v>
      </c>
    </row>
    <row r="4" spans="1:5" ht="11.25" customHeight="1">
      <c r="A4" s="821"/>
      <c r="B4" s="824"/>
      <c r="C4" s="827"/>
      <c r="D4" s="827"/>
      <c r="E4" s="829"/>
    </row>
    <row r="5" spans="1:5">
      <c r="A5" s="822"/>
      <c r="B5" s="825"/>
      <c r="C5" s="830" t="s">
        <v>926</v>
      </c>
      <c r="D5" s="830"/>
      <c r="E5" s="831"/>
    </row>
    <row r="6" spans="1:5" s="670" customFormat="1" ht="16.5" thickBot="1">
      <c r="A6" s="673" t="s">
        <v>925</v>
      </c>
      <c r="B6" s="672" t="s">
        <v>403</v>
      </c>
      <c r="C6" s="672" t="s">
        <v>404</v>
      </c>
      <c r="D6" s="672" t="s">
        <v>406</v>
      </c>
      <c r="E6" s="671" t="s">
        <v>405</v>
      </c>
    </row>
    <row r="7" spans="1:5" s="650" customFormat="1">
      <c r="A7" s="669" t="s">
        <v>924</v>
      </c>
      <c r="B7" s="668" t="s">
        <v>923</v>
      </c>
      <c r="C7" s="667"/>
      <c r="D7" s="667"/>
      <c r="E7" s="666"/>
    </row>
    <row r="8" spans="1:5" s="650" customFormat="1">
      <c r="A8" s="658" t="s">
        <v>922</v>
      </c>
      <c r="B8" s="657" t="s">
        <v>921</v>
      </c>
      <c r="C8" s="665">
        <f>+C9+C14+C19+C24+C29</f>
        <v>0</v>
      </c>
      <c r="D8" s="665">
        <v>2374514</v>
      </c>
      <c r="E8" s="664">
        <f>+E9+E14+E19+E24+E29</f>
        <v>0</v>
      </c>
    </row>
    <row r="9" spans="1:5" s="650" customFormat="1">
      <c r="A9" s="658" t="s">
        <v>920</v>
      </c>
      <c r="B9" s="657" t="s">
        <v>919</v>
      </c>
      <c r="C9" s="665">
        <f>+C10+C11+C12+C13</f>
        <v>0</v>
      </c>
      <c r="D9" s="665">
        <v>2327543</v>
      </c>
      <c r="E9" s="664">
        <f>+E10+E11+E12+E13</f>
        <v>0</v>
      </c>
    </row>
    <row r="10" spans="1:5" s="650" customFormat="1">
      <c r="A10" s="661" t="s">
        <v>918</v>
      </c>
      <c r="B10" s="657" t="s">
        <v>917</v>
      </c>
      <c r="C10" s="663"/>
      <c r="D10" s="663">
        <v>2327543</v>
      </c>
      <c r="E10" s="662"/>
    </row>
    <row r="11" spans="1:5" s="650" customFormat="1" ht="26.25" customHeight="1">
      <c r="A11" s="661" t="s">
        <v>916</v>
      </c>
      <c r="B11" s="657" t="s">
        <v>915</v>
      </c>
      <c r="C11" s="656"/>
      <c r="D11" s="656"/>
      <c r="E11" s="655"/>
    </row>
    <row r="12" spans="1:5" s="650" customFormat="1" ht="22.5">
      <c r="A12" s="661" t="s">
        <v>914</v>
      </c>
      <c r="B12" s="657" t="s">
        <v>913</v>
      </c>
      <c r="C12" s="656"/>
      <c r="D12" s="656"/>
      <c r="E12" s="655"/>
    </row>
    <row r="13" spans="1:5" s="650" customFormat="1">
      <c r="A13" s="661" t="s">
        <v>912</v>
      </c>
      <c r="B13" s="657" t="s">
        <v>911</v>
      </c>
      <c r="C13" s="656"/>
      <c r="D13" s="656"/>
      <c r="E13" s="655"/>
    </row>
    <row r="14" spans="1:5" s="650" customFormat="1">
      <c r="A14" s="658" t="s">
        <v>910</v>
      </c>
      <c r="B14" s="657" t="s">
        <v>909</v>
      </c>
      <c r="C14" s="660">
        <f>+C15+C16+C17+C18</f>
        <v>0</v>
      </c>
      <c r="D14" s="660">
        <v>46971</v>
      </c>
      <c r="E14" s="659">
        <f>+E15+E16+E17+E18</f>
        <v>0</v>
      </c>
    </row>
    <row r="15" spans="1:5" s="650" customFormat="1">
      <c r="A15" s="661" t="s">
        <v>908</v>
      </c>
      <c r="B15" s="657" t="s">
        <v>907</v>
      </c>
      <c r="C15" s="656"/>
      <c r="D15" s="656">
        <v>46971</v>
      </c>
      <c r="E15" s="655"/>
    </row>
    <row r="16" spans="1:5" s="650" customFormat="1" ht="22.5">
      <c r="A16" s="661" t="s">
        <v>906</v>
      </c>
      <c r="B16" s="657" t="s">
        <v>17</v>
      </c>
      <c r="C16" s="656"/>
      <c r="D16" s="656"/>
      <c r="E16" s="655"/>
    </row>
    <row r="17" spans="1:5" s="650" customFormat="1">
      <c r="A17" s="661" t="s">
        <v>905</v>
      </c>
      <c r="B17" s="657" t="s">
        <v>18</v>
      </c>
      <c r="C17" s="656"/>
      <c r="D17" s="656"/>
      <c r="E17" s="655"/>
    </row>
    <row r="18" spans="1:5" s="650" customFormat="1">
      <c r="A18" s="661" t="s">
        <v>904</v>
      </c>
      <c r="B18" s="657" t="s">
        <v>19</v>
      </c>
      <c r="C18" s="656"/>
      <c r="D18" s="656">
        <v>106252</v>
      </c>
      <c r="E18" s="655"/>
    </row>
    <row r="19" spans="1:5" s="650" customFormat="1">
      <c r="A19" s="658" t="s">
        <v>903</v>
      </c>
      <c r="B19" s="657" t="s">
        <v>20</v>
      </c>
      <c r="C19" s="660">
        <f>+C20+C21+C22+C23</f>
        <v>0</v>
      </c>
      <c r="D19" s="660">
        <f>+D20+D21+D22+D23</f>
        <v>0</v>
      </c>
      <c r="E19" s="659">
        <f>+E20+E21+E22+E23</f>
        <v>0</v>
      </c>
    </row>
    <row r="20" spans="1:5" s="650" customFormat="1">
      <c r="A20" s="661" t="s">
        <v>902</v>
      </c>
      <c r="B20" s="657" t="s">
        <v>21</v>
      </c>
      <c r="C20" s="656"/>
      <c r="D20" s="656"/>
      <c r="E20" s="655"/>
    </row>
    <row r="21" spans="1:5" s="650" customFormat="1">
      <c r="A21" s="661" t="s">
        <v>901</v>
      </c>
      <c r="B21" s="657" t="s">
        <v>22</v>
      </c>
      <c r="C21" s="656"/>
      <c r="D21" s="656"/>
      <c r="E21" s="655"/>
    </row>
    <row r="22" spans="1:5" s="650" customFormat="1">
      <c r="A22" s="661" t="s">
        <v>900</v>
      </c>
      <c r="B22" s="657" t="s">
        <v>23</v>
      </c>
      <c r="C22" s="656"/>
      <c r="D22" s="656"/>
      <c r="E22" s="655"/>
    </row>
    <row r="23" spans="1:5" s="650" customFormat="1">
      <c r="A23" s="661" t="s">
        <v>899</v>
      </c>
      <c r="B23" s="657" t="s">
        <v>24</v>
      </c>
      <c r="C23" s="656"/>
      <c r="D23" s="656"/>
      <c r="E23" s="655"/>
    </row>
    <row r="24" spans="1:5" s="650" customFormat="1">
      <c r="A24" s="658" t="s">
        <v>898</v>
      </c>
      <c r="B24" s="657" t="s">
        <v>25</v>
      </c>
      <c r="C24" s="660">
        <f>+C25+C26+C27+C28</f>
        <v>0</v>
      </c>
      <c r="D24" s="660">
        <f>+D25+D26+D27+D28</f>
        <v>0</v>
      </c>
      <c r="E24" s="659">
        <f>+E25+E26+E27+E28</f>
        <v>0</v>
      </c>
    </row>
    <row r="25" spans="1:5" s="650" customFormat="1">
      <c r="A25" s="661" t="s">
        <v>897</v>
      </c>
      <c r="B25" s="657" t="s">
        <v>26</v>
      </c>
      <c r="C25" s="656"/>
      <c r="D25" s="656"/>
      <c r="E25" s="655"/>
    </row>
    <row r="26" spans="1:5" s="650" customFormat="1">
      <c r="A26" s="661" t="s">
        <v>896</v>
      </c>
      <c r="B26" s="657" t="s">
        <v>27</v>
      </c>
      <c r="C26" s="656"/>
      <c r="D26" s="656"/>
      <c r="E26" s="655"/>
    </row>
    <row r="27" spans="1:5" s="650" customFormat="1">
      <c r="A27" s="661" t="s">
        <v>895</v>
      </c>
      <c r="B27" s="657" t="s">
        <v>28</v>
      </c>
      <c r="C27" s="656"/>
      <c r="D27" s="656"/>
      <c r="E27" s="655"/>
    </row>
    <row r="28" spans="1:5" s="650" customFormat="1">
      <c r="A28" s="661" t="s">
        <v>894</v>
      </c>
      <c r="B28" s="657" t="s">
        <v>29</v>
      </c>
      <c r="C28" s="656"/>
      <c r="D28" s="656"/>
      <c r="E28" s="655"/>
    </row>
    <row r="29" spans="1:5" s="650" customFormat="1">
      <c r="A29" s="658" t="s">
        <v>893</v>
      </c>
      <c r="B29" s="657" t="s">
        <v>30</v>
      </c>
      <c r="C29" s="660">
        <f>+C30+C31+C32+C33</f>
        <v>0</v>
      </c>
      <c r="D29" s="660">
        <f>+D30+D31+D32+D33</f>
        <v>0</v>
      </c>
      <c r="E29" s="659">
        <f>+E30+E31+E32+E33</f>
        <v>0</v>
      </c>
    </row>
    <row r="30" spans="1:5" s="650" customFormat="1">
      <c r="A30" s="661" t="s">
        <v>892</v>
      </c>
      <c r="B30" s="657" t="s">
        <v>31</v>
      </c>
      <c r="C30" s="656"/>
      <c r="D30" s="656"/>
      <c r="E30" s="655"/>
    </row>
    <row r="31" spans="1:5" s="650" customFormat="1" ht="22.5">
      <c r="A31" s="661" t="s">
        <v>891</v>
      </c>
      <c r="B31" s="657" t="s">
        <v>32</v>
      </c>
      <c r="C31" s="656"/>
      <c r="D31" s="656"/>
      <c r="E31" s="655"/>
    </row>
    <row r="32" spans="1:5" s="650" customFormat="1">
      <c r="A32" s="661" t="s">
        <v>890</v>
      </c>
      <c r="B32" s="657" t="s">
        <v>33</v>
      </c>
      <c r="C32" s="656"/>
      <c r="D32" s="656"/>
      <c r="E32" s="655"/>
    </row>
    <row r="33" spans="1:5" s="650" customFormat="1">
      <c r="A33" s="661" t="s">
        <v>889</v>
      </c>
      <c r="B33" s="657" t="s">
        <v>34</v>
      </c>
      <c r="C33" s="656"/>
      <c r="D33" s="656"/>
      <c r="E33" s="655"/>
    </row>
    <row r="34" spans="1:5" s="650" customFormat="1">
      <c r="A34" s="658" t="s">
        <v>888</v>
      </c>
      <c r="B34" s="657" t="s">
        <v>35</v>
      </c>
      <c r="C34" s="660">
        <f>+C35+C40+C45</f>
        <v>0</v>
      </c>
      <c r="D34" s="660">
        <v>9749</v>
      </c>
      <c r="E34" s="659">
        <f>+E35+E40+E45</f>
        <v>0</v>
      </c>
    </row>
    <row r="35" spans="1:5" s="650" customFormat="1">
      <c r="A35" s="658" t="s">
        <v>887</v>
      </c>
      <c r="B35" s="657" t="s">
        <v>489</v>
      </c>
      <c r="C35" s="660">
        <f>+C36+C37+C38+C39</f>
        <v>0</v>
      </c>
      <c r="D35" s="660">
        <v>9749</v>
      </c>
      <c r="E35" s="659">
        <f>+E36+E37+E38+E39</f>
        <v>0</v>
      </c>
    </row>
    <row r="36" spans="1:5" s="650" customFormat="1">
      <c r="A36" s="661" t="s">
        <v>886</v>
      </c>
      <c r="B36" s="657" t="s">
        <v>490</v>
      </c>
      <c r="C36" s="656"/>
      <c r="D36" s="656">
        <v>9749</v>
      </c>
      <c r="E36" s="655"/>
    </row>
    <row r="37" spans="1:5" s="650" customFormat="1">
      <c r="A37" s="661" t="s">
        <v>885</v>
      </c>
      <c r="B37" s="657" t="s">
        <v>491</v>
      </c>
      <c r="C37" s="656"/>
      <c r="D37" s="656"/>
      <c r="E37" s="655"/>
    </row>
    <row r="38" spans="1:5" s="650" customFormat="1">
      <c r="A38" s="661" t="s">
        <v>884</v>
      </c>
      <c r="B38" s="657" t="s">
        <v>601</v>
      </c>
      <c r="C38" s="656"/>
      <c r="D38" s="656"/>
      <c r="E38" s="655"/>
    </row>
    <row r="39" spans="1:5" s="650" customFormat="1">
      <c r="A39" s="661" t="s">
        <v>883</v>
      </c>
      <c r="B39" s="657" t="s">
        <v>602</v>
      </c>
      <c r="C39" s="656"/>
      <c r="D39" s="656"/>
      <c r="E39" s="655"/>
    </row>
    <row r="40" spans="1:5" s="650" customFormat="1">
      <c r="A40" s="658" t="s">
        <v>882</v>
      </c>
      <c r="B40" s="657" t="s">
        <v>881</v>
      </c>
      <c r="C40" s="660">
        <f>+C41+C42+C43+C44</f>
        <v>0</v>
      </c>
      <c r="D40" s="660">
        <f>+D41+D42+D43+D44</f>
        <v>0</v>
      </c>
      <c r="E40" s="659">
        <f>+E41+E42+E43+E44</f>
        <v>0</v>
      </c>
    </row>
    <row r="41" spans="1:5" s="650" customFormat="1">
      <c r="A41" s="661" t="s">
        <v>880</v>
      </c>
      <c r="B41" s="657" t="s">
        <v>879</v>
      </c>
      <c r="C41" s="656"/>
      <c r="D41" s="656"/>
      <c r="E41" s="655"/>
    </row>
    <row r="42" spans="1:5" s="650" customFormat="1" ht="22.5">
      <c r="A42" s="661" t="s">
        <v>878</v>
      </c>
      <c r="B42" s="657" t="s">
        <v>877</v>
      </c>
      <c r="C42" s="656"/>
      <c r="D42" s="656"/>
      <c r="E42" s="655"/>
    </row>
    <row r="43" spans="1:5" s="650" customFormat="1">
      <c r="A43" s="661" t="s">
        <v>876</v>
      </c>
      <c r="B43" s="657" t="s">
        <v>875</v>
      </c>
      <c r="C43" s="656"/>
      <c r="D43" s="656"/>
      <c r="E43" s="655"/>
    </row>
    <row r="44" spans="1:5" s="650" customFormat="1">
      <c r="A44" s="661" t="s">
        <v>874</v>
      </c>
      <c r="B44" s="657" t="s">
        <v>873</v>
      </c>
      <c r="C44" s="656"/>
      <c r="D44" s="656"/>
      <c r="E44" s="655"/>
    </row>
    <row r="45" spans="1:5" s="650" customFormat="1">
      <c r="A45" s="658" t="s">
        <v>872</v>
      </c>
      <c r="B45" s="657" t="s">
        <v>871</v>
      </c>
      <c r="C45" s="660">
        <f>+C46+C47+C48+C49</f>
        <v>0</v>
      </c>
      <c r="D45" s="660">
        <f>+D46+D47+D48+D49</f>
        <v>0</v>
      </c>
      <c r="E45" s="659">
        <f>+E46+E47+E48+E49</f>
        <v>0</v>
      </c>
    </row>
    <row r="46" spans="1:5" s="650" customFormat="1">
      <c r="A46" s="661" t="s">
        <v>870</v>
      </c>
      <c r="B46" s="657" t="s">
        <v>869</v>
      </c>
      <c r="C46" s="656"/>
      <c r="D46" s="656"/>
      <c r="E46" s="655"/>
    </row>
    <row r="47" spans="1:5" s="650" customFormat="1" ht="22.5">
      <c r="A47" s="661" t="s">
        <v>868</v>
      </c>
      <c r="B47" s="657" t="s">
        <v>867</v>
      </c>
      <c r="C47" s="656"/>
      <c r="D47" s="656"/>
      <c r="E47" s="655"/>
    </row>
    <row r="48" spans="1:5" s="650" customFormat="1">
      <c r="A48" s="661" t="s">
        <v>866</v>
      </c>
      <c r="B48" s="657" t="s">
        <v>865</v>
      </c>
      <c r="C48" s="656"/>
      <c r="D48" s="656"/>
      <c r="E48" s="655"/>
    </row>
    <row r="49" spans="1:5" s="650" customFormat="1">
      <c r="A49" s="661" t="s">
        <v>864</v>
      </c>
      <c r="B49" s="657" t="s">
        <v>863</v>
      </c>
      <c r="C49" s="656"/>
      <c r="D49" s="656"/>
      <c r="E49" s="655"/>
    </row>
    <row r="50" spans="1:5" s="650" customFormat="1">
      <c r="A50" s="658" t="s">
        <v>862</v>
      </c>
      <c r="B50" s="657" t="s">
        <v>861</v>
      </c>
      <c r="C50" s="656"/>
      <c r="D50" s="656">
        <v>626782</v>
      </c>
      <c r="E50" s="655"/>
    </row>
    <row r="51" spans="1:5" s="650" customFormat="1" ht="21">
      <c r="A51" s="658" t="s">
        <v>860</v>
      </c>
      <c r="B51" s="657" t="s">
        <v>859</v>
      </c>
      <c r="C51" s="660">
        <f>+C7+C8+C34+C50</f>
        <v>0</v>
      </c>
      <c r="D51" s="660">
        <v>3011045</v>
      </c>
      <c r="E51" s="659">
        <f>+E7+E8+E34+E50</f>
        <v>0</v>
      </c>
    </row>
    <row r="52" spans="1:5" s="650" customFormat="1">
      <c r="A52" s="658" t="s">
        <v>858</v>
      </c>
      <c r="B52" s="657" t="s">
        <v>857</v>
      </c>
      <c r="C52" s="656"/>
      <c r="D52" s="656">
        <v>17758</v>
      </c>
      <c r="E52" s="655"/>
    </row>
    <row r="53" spans="1:5" s="650" customFormat="1">
      <c r="A53" s="658" t="s">
        <v>856</v>
      </c>
      <c r="B53" s="657" t="s">
        <v>855</v>
      </c>
      <c r="C53" s="656"/>
      <c r="D53" s="656"/>
      <c r="E53" s="655"/>
    </row>
    <row r="54" spans="1:5" s="650" customFormat="1">
      <c r="A54" s="658" t="s">
        <v>854</v>
      </c>
      <c r="B54" s="657" t="s">
        <v>853</v>
      </c>
      <c r="C54" s="660">
        <f>+C52+C53</f>
        <v>0</v>
      </c>
      <c r="D54" s="660">
        <v>17758</v>
      </c>
      <c r="E54" s="659">
        <f>+E52+E53</f>
        <v>0</v>
      </c>
    </row>
    <row r="55" spans="1:5" s="650" customFormat="1">
      <c r="A55" s="658" t="s">
        <v>852</v>
      </c>
      <c r="B55" s="657" t="s">
        <v>851</v>
      </c>
      <c r="C55" s="656"/>
      <c r="D55" s="656"/>
      <c r="E55" s="655"/>
    </row>
    <row r="56" spans="1:5" s="650" customFormat="1">
      <c r="A56" s="658" t="s">
        <v>850</v>
      </c>
      <c r="B56" s="657" t="s">
        <v>849</v>
      </c>
      <c r="C56" s="656"/>
      <c r="D56" s="656">
        <v>791</v>
      </c>
      <c r="E56" s="655"/>
    </row>
    <row r="57" spans="1:5" s="650" customFormat="1">
      <c r="A57" s="658" t="s">
        <v>848</v>
      </c>
      <c r="B57" s="657" t="s">
        <v>847</v>
      </c>
      <c r="C57" s="656"/>
      <c r="D57" s="656">
        <v>910392</v>
      </c>
      <c r="E57" s="655"/>
    </row>
    <row r="58" spans="1:5" s="650" customFormat="1">
      <c r="A58" s="658" t="s">
        <v>846</v>
      </c>
      <c r="B58" s="657" t="s">
        <v>845</v>
      </c>
      <c r="C58" s="656"/>
      <c r="D58" s="656"/>
      <c r="E58" s="655"/>
    </row>
    <row r="59" spans="1:5" s="650" customFormat="1">
      <c r="A59" s="658" t="s">
        <v>844</v>
      </c>
      <c r="B59" s="657" t="s">
        <v>843</v>
      </c>
      <c r="C59" s="660">
        <f>+C55+C56+C57+C58</f>
        <v>0</v>
      </c>
      <c r="D59" s="660">
        <v>911183</v>
      </c>
      <c r="E59" s="659">
        <f>+E55+E56+E57+E58</f>
        <v>0</v>
      </c>
    </row>
    <row r="60" spans="1:5" s="650" customFormat="1">
      <c r="A60" s="658" t="s">
        <v>842</v>
      </c>
      <c r="B60" s="657" t="s">
        <v>841</v>
      </c>
      <c r="C60" s="656"/>
      <c r="D60" s="656"/>
      <c r="E60" s="655"/>
    </row>
    <row r="61" spans="1:5" s="650" customFormat="1">
      <c r="A61" s="658" t="s">
        <v>840</v>
      </c>
      <c r="B61" s="657" t="s">
        <v>839</v>
      </c>
      <c r="C61" s="656"/>
      <c r="D61" s="656"/>
      <c r="E61" s="655"/>
    </row>
    <row r="62" spans="1:5" s="650" customFormat="1">
      <c r="A62" s="658" t="s">
        <v>838</v>
      </c>
      <c r="B62" s="657" t="s">
        <v>837</v>
      </c>
      <c r="C62" s="656"/>
      <c r="D62" s="656"/>
      <c r="E62" s="655"/>
    </row>
    <row r="63" spans="1:5" s="650" customFormat="1">
      <c r="A63" s="658" t="s">
        <v>836</v>
      </c>
      <c r="B63" s="657" t="s">
        <v>835</v>
      </c>
      <c r="C63" s="660">
        <f>+C60+C61+C62</f>
        <v>0</v>
      </c>
      <c r="D63" s="660">
        <f>+D60+D61+D62</f>
        <v>0</v>
      </c>
      <c r="E63" s="659">
        <f>+E60+E61+E62</f>
        <v>0</v>
      </c>
    </row>
    <row r="64" spans="1:5" s="650" customFormat="1">
      <c r="A64" s="658" t="s">
        <v>834</v>
      </c>
      <c r="B64" s="657" t="s">
        <v>833</v>
      </c>
      <c r="C64" s="656"/>
      <c r="D64" s="656">
        <v>8106</v>
      </c>
      <c r="E64" s="655"/>
    </row>
    <row r="65" spans="1:5" s="650" customFormat="1" ht="21">
      <c r="A65" s="658" t="s">
        <v>832</v>
      </c>
      <c r="B65" s="657" t="s">
        <v>831</v>
      </c>
      <c r="C65" s="656"/>
      <c r="D65" s="656"/>
      <c r="E65" s="655"/>
    </row>
    <row r="66" spans="1:5" s="650" customFormat="1">
      <c r="A66" s="658" t="s">
        <v>830</v>
      </c>
      <c r="B66" s="657" t="s">
        <v>829</v>
      </c>
      <c r="C66" s="660">
        <f>+C64+C65</f>
        <v>0</v>
      </c>
      <c r="D66" s="660">
        <v>8106</v>
      </c>
      <c r="E66" s="659">
        <f>+E64+E65</f>
        <v>0</v>
      </c>
    </row>
    <row r="67" spans="1:5" s="650" customFormat="1">
      <c r="A67" s="658" t="s">
        <v>828</v>
      </c>
      <c r="B67" s="657" t="s">
        <v>827</v>
      </c>
      <c r="C67" s="656"/>
      <c r="D67" s="656"/>
      <c r="E67" s="655"/>
    </row>
    <row r="68" spans="1:5" s="650" customFormat="1" ht="16.5" thickBot="1">
      <c r="A68" s="654" t="s">
        <v>826</v>
      </c>
      <c r="B68" s="653" t="s">
        <v>825</v>
      </c>
      <c r="C68" s="652">
        <f>+C51+C54+C59+C63+C66+C67</f>
        <v>0</v>
      </c>
      <c r="D68" s="652">
        <f>+D51+D54+D59+D63+D66+D67</f>
        <v>3948092</v>
      </c>
      <c r="E68" s="651">
        <f>+E51+E54+E59+E63+E66+E67</f>
        <v>0</v>
      </c>
    </row>
    <row r="69" spans="1:5">
      <c r="A69" s="649"/>
      <c r="C69" s="647"/>
      <c r="D69" s="647"/>
      <c r="E69" s="646"/>
    </row>
    <row r="70" spans="1:5">
      <c r="A70" s="649"/>
      <c r="C70" s="647"/>
      <c r="D70" s="647"/>
      <c r="E70" s="646"/>
    </row>
    <row r="71" spans="1:5">
      <c r="A71" s="648"/>
      <c r="C71" s="647"/>
      <c r="D71" s="647"/>
      <c r="E71" s="646"/>
    </row>
    <row r="72" spans="1:5">
      <c r="A72" s="816"/>
      <c r="B72" s="816"/>
      <c r="C72" s="816"/>
      <c r="D72" s="816"/>
      <c r="E72" s="816"/>
    </row>
    <row r="73" spans="1:5">
      <c r="A73" s="816"/>
      <c r="B73" s="816"/>
      <c r="C73" s="816"/>
      <c r="D73" s="816"/>
      <c r="E73" s="816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343750000000004" top="1.0890625" bottom="0.98425196850393704" header="0.78740157480314965" footer="0.78740157480314965"/>
  <pageSetup paperSize="9" scale="85" orientation="portrait" horizontalDpi="300" verticalDpi="300" r:id="rId1"/>
  <headerFooter alignWithMargins="0">
    <oddHeader>&amp;R&amp;"Times New Roman,Félkövér dőlt"7.2. tájékoztató tábla a 8/2016. (V.11.) önkormányzati rendelethez</oddHeader>
    <oddFooter>&amp;C&amp;P</oddFooter>
  </headerFooter>
  <rowBreaks count="1" manualBreakCount="1">
    <brk id="44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E26"/>
  <sheetViews>
    <sheetView view="pageLayout" zoomScaleNormal="100" workbookViewId="0">
      <selection activeCell="C21" sqref="C21"/>
    </sheetView>
  </sheetViews>
  <sheetFormatPr defaultRowHeight="12.75"/>
  <cols>
    <col min="1" max="1" width="71.1640625" style="675" customWidth="1"/>
    <col min="2" max="2" width="6.1640625" style="690" customWidth="1"/>
    <col min="3" max="3" width="18" style="674" customWidth="1"/>
    <col min="4" max="16384" width="9.33203125" style="674"/>
  </cols>
  <sheetData>
    <row r="1" spans="1:3" ht="32.25" customHeight="1">
      <c r="A1" s="833" t="s">
        <v>932</v>
      </c>
      <c r="B1" s="833"/>
      <c r="C1" s="833"/>
    </row>
    <row r="2" spans="1:3" ht="15.75">
      <c r="A2" s="834" t="s">
        <v>961</v>
      </c>
      <c r="B2" s="834"/>
      <c r="C2" s="834"/>
    </row>
    <row r="4" spans="1:3" ht="13.5" thickBot="1">
      <c r="B4" s="835" t="s">
        <v>931</v>
      </c>
      <c r="C4" s="835"/>
    </row>
    <row r="5" spans="1:3" s="676" customFormat="1" ht="31.5" customHeight="1">
      <c r="A5" s="836" t="s">
        <v>933</v>
      </c>
      <c r="B5" s="838" t="s">
        <v>603</v>
      </c>
      <c r="C5" s="840" t="s">
        <v>934</v>
      </c>
    </row>
    <row r="6" spans="1:3" s="676" customFormat="1">
      <c r="A6" s="837"/>
      <c r="B6" s="839"/>
      <c r="C6" s="841"/>
    </row>
    <row r="7" spans="1:3" s="680" customFormat="1" ht="13.5" thickBot="1">
      <c r="A7" s="677" t="s">
        <v>402</v>
      </c>
      <c r="B7" s="678" t="s">
        <v>403</v>
      </c>
      <c r="C7" s="679" t="s">
        <v>404</v>
      </c>
    </row>
    <row r="8" spans="1:3" ht="15.75" customHeight="1">
      <c r="A8" s="658" t="s">
        <v>935</v>
      </c>
      <c r="B8" s="681" t="s">
        <v>923</v>
      </c>
      <c r="C8" s="682">
        <v>2973952</v>
      </c>
    </row>
    <row r="9" spans="1:3" ht="15.75" customHeight="1">
      <c r="A9" s="658" t="s">
        <v>936</v>
      </c>
      <c r="B9" s="657" t="s">
        <v>921</v>
      </c>
      <c r="C9" s="682"/>
    </row>
    <row r="10" spans="1:3" ht="15.75" customHeight="1">
      <c r="A10" s="658" t="s">
        <v>937</v>
      </c>
      <c r="B10" s="657" t="s">
        <v>919</v>
      </c>
      <c r="C10" s="682">
        <v>311484</v>
      </c>
    </row>
    <row r="11" spans="1:3" ht="15.75" customHeight="1">
      <c r="A11" s="658" t="s">
        <v>938</v>
      </c>
      <c r="B11" s="657" t="s">
        <v>917</v>
      </c>
      <c r="C11" s="683">
        <v>-155577</v>
      </c>
    </row>
    <row r="12" spans="1:3" ht="15.75" customHeight="1">
      <c r="A12" s="658" t="s">
        <v>939</v>
      </c>
      <c r="B12" s="657" t="s">
        <v>915</v>
      </c>
      <c r="C12" s="683"/>
    </row>
    <row r="13" spans="1:3" ht="15.75" customHeight="1">
      <c r="A13" s="658" t="s">
        <v>940</v>
      </c>
      <c r="B13" s="657" t="s">
        <v>913</v>
      </c>
      <c r="C13" s="683">
        <v>807955</v>
      </c>
    </row>
    <row r="14" spans="1:3" ht="15.75" customHeight="1">
      <c r="A14" s="658" t="s">
        <v>941</v>
      </c>
      <c r="B14" s="657" t="s">
        <v>911</v>
      </c>
      <c r="C14" s="684">
        <v>3937814</v>
      </c>
    </row>
    <row r="15" spans="1:3" ht="15.75" customHeight="1">
      <c r="A15" s="658" t="s">
        <v>942</v>
      </c>
      <c r="B15" s="657" t="s">
        <v>909</v>
      </c>
      <c r="C15" s="685"/>
    </row>
    <row r="16" spans="1:3" ht="15.75" customHeight="1">
      <c r="A16" s="658" t="s">
        <v>943</v>
      </c>
      <c r="B16" s="657" t="s">
        <v>907</v>
      </c>
      <c r="C16" s="683">
        <v>4017</v>
      </c>
    </row>
    <row r="17" spans="1:5" ht="15.75" customHeight="1">
      <c r="A17" s="658" t="s">
        <v>944</v>
      </c>
      <c r="B17" s="657" t="s">
        <v>17</v>
      </c>
      <c r="C17" s="683">
        <v>6261</v>
      </c>
    </row>
    <row r="18" spans="1:5" ht="15.75" customHeight="1">
      <c r="A18" s="658" t="s">
        <v>945</v>
      </c>
      <c r="B18" s="657" t="s">
        <v>18</v>
      </c>
      <c r="C18" s="684">
        <f>+C15+C16+C17</f>
        <v>10278</v>
      </c>
    </row>
    <row r="19" spans="1:5" s="686" customFormat="1" ht="15.75" customHeight="1">
      <c r="A19" s="658" t="s">
        <v>946</v>
      </c>
      <c r="B19" s="657" t="s">
        <v>19</v>
      </c>
      <c r="C19" s="683"/>
    </row>
    <row r="20" spans="1:5" ht="15.75" customHeight="1">
      <c r="A20" s="658" t="s">
        <v>947</v>
      </c>
      <c r="B20" s="657" t="s">
        <v>20</v>
      </c>
      <c r="C20" s="683"/>
    </row>
    <row r="21" spans="1:5" ht="15.75" customHeight="1" thickBot="1">
      <c r="A21" s="687" t="s">
        <v>948</v>
      </c>
      <c r="B21" s="653" t="s">
        <v>21</v>
      </c>
      <c r="C21" s="688">
        <f>C12+C14+C18+C19+CC2020</f>
        <v>3948092</v>
      </c>
    </row>
    <row r="22" spans="1:5" ht="15.75">
      <c r="A22" s="649"/>
      <c r="B22" s="648"/>
      <c r="C22" s="647"/>
      <c r="D22" s="647"/>
      <c r="E22" s="647"/>
    </row>
    <row r="23" spans="1:5" ht="15.75">
      <c r="A23" s="649"/>
      <c r="B23" s="648"/>
      <c r="C23" s="647"/>
      <c r="D23" s="647"/>
      <c r="E23" s="647"/>
    </row>
    <row r="24" spans="1:5" ht="15.75">
      <c r="A24" s="648"/>
      <c r="B24" s="648"/>
      <c r="C24" s="647"/>
      <c r="D24" s="647"/>
      <c r="E24" s="647"/>
    </row>
    <row r="25" spans="1:5" ht="15.75">
      <c r="A25" s="832"/>
      <c r="B25" s="832"/>
      <c r="C25" s="832"/>
      <c r="D25" s="689"/>
      <c r="E25" s="689"/>
    </row>
    <row r="26" spans="1:5" ht="15.75">
      <c r="A26" s="832"/>
      <c r="B26" s="832"/>
      <c r="C26" s="832"/>
      <c r="D26" s="689"/>
      <c r="E26" s="689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46875" bottom="0.98425196850393704" header="0.78740157480314965" footer="0.78740157480314965"/>
  <pageSetup paperSize="9" scale="95" orientation="portrait" verticalDpi="300" r:id="rId1"/>
  <headerFooter alignWithMargins="0">
    <oddHeader>&amp;R&amp;"Times New Roman CE,Félkövér dőlt"7.3. tájékoztató tábla az 8/2016. (V.11.)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F44"/>
  <sheetViews>
    <sheetView view="pageLayout" zoomScaleNormal="100" workbookViewId="0">
      <selection activeCell="A2" sqref="A2"/>
    </sheetView>
  </sheetViews>
  <sheetFormatPr defaultColWidth="12" defaultRowHeight="15.75"/>
  <cols>
    <col min="1" max="1" width="58.83203125" style="541" customWidth="1"/>
    <col min="2" max="2" width="6.83203125" style="541" customWidth="1"/>
    <col min="3" max="3" width="17.1640625" style="541" customWidth="1"/>
    <col min="4" max="4" width="19.1640625" style="541" customWidth="1"/>
    <col min="5" max="16384" width="12" style="541"/>
  </cols>
  <sheetData>
    <row r="1" spans="1:4" ht="48" customHeight="1">
      <c r="A1" s="842" t="s">
        <v>808</v>
      </c>
      <c r="B1" s="843"/>
      <c r="C1" s="843"/>
      <c r="D1" s="843"/>
    </row>
    <row r="2" spans="1:4" ht="16.5" thickBot="1"/>
    <row r="3" spans="1:4" ht="43.5" customHeight="1" thickBot="1">
      <c r="A3" s="542" t="s">
        <v>49</v>
      </c>
      <c r="B3" s="540" t="s">
        <v>603</v>
      </c>
      <c r="C3" s="543" t="s">
        <v>604</v>
      </c>
      <c r="D3" s="544" t="s">
        <v>605</v>
      </c>
    </row>
    <row r="4" spans="1:4" ht="16.5" thickBot="1">
      <c r="A4" s="545" t="s">
        <v>402</v>
      </c>
      <c r="B4" s="546" t="s">
        <v>403</v>
      </c>
      <c r="C4" s="546" t="s">
        <v>404</v>
      </c>
      <c r="D4" s="547" t="s">
        <v>406</v>
      </c>
    </row>
    <row r="5" spans="1:4" ht="15.75" customHeight="1">
      <c r="A5" s="548" t="s">
        <v>606</v>
      </c>
      <c r="B5" s="549" t="s">
        <v>8</v>
      </c>
      <c r="C5" s="550"/>
      <c r="D5" s="551"/>
    </row>
    <row r="6" spans="1:4" ht="15.75" customHeight="1">
      <c r="A6" s="548" t="s">
        <v>607</v>
      </c>
      <c r="B6" s="552" t="s">
        <v>9</v>
      </c>
      <c r="C6" s="553"/>
      <c r="D6" s="554"/>
    </row>
    <row r="7" spans="1:4" ht="15.75" customHeight="1">
      <c r="A7" s="548" t="s">
        <v>608</v>
      </c>
      <c r="B7" s="552" t="s">
        <v>10</v>
      </c>
      <c r="C7" s="553"/>
      <c r="D7" s="554"/>
    </row>
    <row r="8" spans="1:4" ht="15.75" customHeight="1" thickBot="1">
      <c r="A8" s="555" t="s">
        <v>609</v>
      </c>
      <c r="B8" s="556" t="s">
        <v>11</v>
      </c>
      <c r="C8" s="557"/>
      <c r="D8" s="558"/>
    </row>
    <row r="9" spans="1:4" ht="15.75" customHeight="1" thickBot="1">
      <c r="A9" s="559" t="s">
        <v>610</v>
      </c>
      <c r="B9" s="560" t="s">
        <v>12</v>
      </c>
      <c r="C9" s="561"/>
      <c r="D9" s="562">
        <f>+D10+D11+D12+D13</f>
        <v>0</v>
      </c>
    </row>
    <row r="10" spans="1:4" ht="15.75" customHeight="1">
      <c r="A10" s="563" t="s">
        <v>611</v>
      </c>
      <c r="B10" s="549" t="s">
        <v>13</v>
      </c>
      <c r="C10" s="550"/>
      <c r="D10" s="551"/>
    </row>
    <row r="11" spans="1:4" ht="15.75" customHeight="1">
      <c r="A11" s="548" t="s">
        <v>612</v>
      </c>
      <c r="B11" s="552" t="s">
        <v>14</v>
      </c>
      <c r="C11" s="553"/>
      <c r="D11" s="554"/>
    </row>
    <row r="12" spans="1:4" ht="15.75" customHeight="1">
      <c r="A12" s="548" t="s">
        <v>613</v>
      </c>
      <c r="B12" s="552" t="s">
        <v>15</v>
      </c>
      <c r="C12" s="553"/>
      <c r="D12" s="554"/>
    </row>
    <row r="13" spans="1:4" ht="15.75" customHeight="1" thickBot="1">
      <c r="A13" s="555" t="s">
        <v>614</v>
      </c>
      <c r="B13" s="556" t="s">
        <v>16</v>
      </c>
      <c r="C13" s="557"/>
      <c r="D13" s="558"/>
    </row>
    <row r="14" spans="1:4" ht="15.75" customHeight="1" thickBot="1">
      <c r="A14" s="559" t="s">
        <v>615</v>
      </c>
      <c r="B14" s="560" t="s">
        <v>17</v>
      </c>
      <c r="C14" s="561"/>
      <c r="D14" s="562">
        <f>+D15+D16+D17</f>
        <v>0</v>
      </c>
    </row>
    <row r="15" spans="1:4" ht="15.75" customHeight="1">
      <c r="A15" s="563" t="s">
        <v>616</v>
      </c>
      <c r="B15" s="549" t="s">
        <v>18</v>
      </c>
      <c r="C15" s="550"/>
      <c r="D15" s="551"/>
    </row>
    <row r="16" spans="1:4" ht="15.75" customHeight="1">
      <c r="A16" s="548" t="s">
        <v>617</v>
      </c>
      <c r="B16" s="552" t="s">
        <v>19</v>
      </c>
      <c r="C16" s="553"/>
      <c r="D16" s="554"/>
    </row>
    <row r="17" spans="1:4" ht="15.75" customHeight="1" thickBot="1">
      <c r="A17" s="555" t="s">
        <v>618</v>
      </c>
      <c r="B17" s="556" t="s">
        <v>20</v>
      </c>
      <c r="C17" s="557"/>
      <c r="D17" s="558"/>
    </row>
    <row r="18" spans="1:4" ht="15.75" customHeight="1" thickBot="1">
      <c r="A18" s="559" t="s">
        <v>619</v>
      </c>
      <c r="B18" s="560" t="s">
        <v>21</v>
      </c>
      <c r="C18" s="561"/>
      <c r="D18" s="562">
        <f>+D19+D20+D21</f>
        <v>0</v>
      </c>
    </row>
    <row r="19" spans="1:4" ht="15.75" customHeight="1">
      <c r="A19" s="563" t="s">
        <v>620</v>
      </c>
      <c r="B19" s="549" t="s">
        <v>22</v>
      </c>
      <c r="C19" s="550"/>
      <c r="D19" s="551"/>
    </row>
    <row r="20" spans="1:4" ht="15.75" customHeight="1">
      <c r="A20" s="548" t="s">
        <v>621</v>
      </c>
      <c r="B20" s="552" t="s">
        <v>23</v>
      </c>
      <c r="C20" s="553"/>
      <c r="D20" s="554"/>
    </row>
    <row r="21" spans="1:4" ht="15.75" customHeight="1">
      <c r="A21" s="548" t="s">
        <v>622</v>
      </c>
      <c r="B21" s="552" t="s">
        <v>24</v>
      </c>
      <c r="C21" s="553"/>
      <c r="D21" s="554"/>
    </row>
    <row r="22" spans="1:4" ht="15.75" customHeight="1">
      <c r="A22" s="548" t="s">
        <v>623</v>
      </c>
      <c r="B22" s="552" t="s">
        <v>25</v>
      </c>
      <c r="C22" s="553"/>
      <c r="D22" s="554"/>
    </row>
    <row r="23" spans="1:4" ht="15.75" customHeight="1">
      <c r="A23" s="548"/>
      <c r="B23" s="552" t="s">
        <v>26</v>
      </c>
      <c r="C23" s="553"/>
      <c r="D23" s="554"/>
    </row>
    <row r="24" spans="1:4" ht="15.75" customHeight="1">
      <c r="A24" s="548"/>
      <c r="B24" s="552" t="s">
        <v>27</v>
      </c>
      <c r="C24" s="553"/>
      <c r="D24" s="554"/>
    </row>
    <row r="25" spans="1:4" ht="15.75" customHeight="1">
      <c r="A25" s="548"/>
      <c r="B25" s="552" t="s">
        <v>28</v>
      </c>
      <c r="C25" s="553"/>
      <c r="D25" s="554"/>
    </row>
    <row r="26" spans="1:4" ht="15.75" customHeight="1">
      <c r="A26" s="548"/>
      <c r="B26" s="552" t="s">
        <v>29</v>
      </c>
      <c r="C26" s="553"/>
      <c r="D26" s="554"/>
    </row>
    <row r="27" spans="1:4" ht="15.75" customHeight="1">
      <c r="A27" s="548"/>
      <c r="B27" s="552" t="s">
        <v>30</v>
      </c>
      <c r="C27" s="553"/>
      <c r="D27" s="554"/>
    </row>
    <row r="28" spans="1:4" ht="15.75" customHeight="1">
      <c r="A28" s="548"/>
      <c r="B28" s="552" t="s">
        <v>31</v>
      </c>
      <c r="C28" s="553"/>
      <c r="D28" s="554"/>
    </row>
    <row r="29" spans="1:4" ht="15.75" customHeight="1">
      <c r="A29" s="548"/>
      <c r="B29" s="552" t="s">
        <v>32</v>
      </c>
      <c r="C29" s="553"/>
      <c r="D29" s="554"/>
    </row>
    <row r="30" spans="1:4" ht="15.75" customHeight="1">
      <c r="A30" s="548"/>
      <c r="B30" s="552" t="s">
        <v>33</v>
      </c>
      <c r="C30" s="553"/>
      <c r="D30" s="554"/>
    </row>
    <row r="31" spans="1:4" ht="15.75" customHeight="1">
      <c r="A31" s="548"/>
      <c r="B31" s="552" t="s">
        <v>34</v>
      </c>
      <c r="C31" s="553"/>
      <c r="D31" s="554"/>
    </row>
    <row r="32" spans="1:4" ht="15.75" customHeight="1">
      <c r="A32" s="548"/>
      <c r="B32" s="552" t="s">
        <v>35</v>
      </c>
      <c r="C32" s="553"/>
      <c r="D32" s="554"/>
    </row>
    <row r="33" spans="1:6" ht="15.75" customHeight="1">
      <c r="A33" s="548"/>
      <c r="B33" s="552" t="s">
        <v>489</v>
      </c>
      <c r="C33" s="553"/>
      <c r="D33" s="554"/>
    </row>
    <row r="34" spans="1:6" ht="15.75" customHeight="1">
      <c r="A34" s="548"/>
      <c r="B34" s="552" t="s">
        <v>490</v>
      </c>
      <c r="C34" s="553"/>
      <c r="D34" s="554"/>
    </row>
    <row r="35" spans="1:6" ht="15.75" customHeight="1">
      <c r="A35" s="548"/>
      <c r="B35" s="552" t="s">
        <v>491</v>
      </c>
      <c r="C35" s="553"/>
      <c r="D35" s="554"/>
    </row>
    <row r="36" spans="1:6" ht="15.75" customHeight="1">
      <c r="A36" s="548"/>
      <c r="B36" s="552" t="s">
        <v>601</v>
      </c>
      <c r="C36" s="553"/>
      <c r="D36" s="554"/>
    </row>
    <row r="37" spans="1:6" ht="15.75" customHeight="1" thickBot="1">
      <c r="A37" s="555"/>
      <c r="B37" s="556" t="s">
        <v>602</v>
      </c>
      <c r="C37" s="557"/>
      <c r="D37" s="558"/>
    </row>
    <row r="38" spans="1:6" ht="15.75" customHeight="1" thickBot="1">
      <c r="A38" s="844" t="s">
        <v>624</v>
      </c>
      <c r="B38" s="845"/>
      <c r="C38" s="564"/>
      <c r="D38" s="562">
        <f>+D5+D6+D7+D8+D9+D14+D18+D22+D23+D24+D25+D26+D27+D28+D29+D30+D31+D32+D33+D34+D35+D36+D37</f>
        <v>0</v>
      </c>
      <c r="F38" s="565"/>
    </row>
    <row r="39" spans="1:6">
      <c r="A39" s="566" t="s">
        <v>625</v>
      </c>
    </row>
    <row r="40" spans="1:6">
      <c r="A40" s="567"/>
      <c r="B40" s="568"/>
      <c r="C40" s="846"/>
      <c r="D40" s="846"/>
    </row>
    <row r="41" spans="1:6">
      <c r="A41" s="567"/>
      <c r="B41" s="568"/>
      <c r="C41" s="569"/>
      <c r="D41" s="569"/>
    </row>
    <row r="42" spans="1:6">
      <c r="A42" s="568"/>
      <c r="B42" s="568"/>
      <c r="C42" s="846"/>
      <c r="D42" s="846"/>
    </row>
    <row r="43" spans="1:6">
      <c r="A43" s="570"/>
      <c r="B43" s="570"/>
    </row>
    <row r="44" spans="1:6">
      <c r="A44" s="570"/>
      <c r="B44" s="570"/>
      <c r="C44" s="570"/>
    </row>
  </sheetData>
  <mergeCells count="4">
    <mergeCell ref="A1:D1"/>
    <mergeCell ref="A38:B38"/>
    <mergeCell ref="C40:D40"/>
    <mergeCell ref="C42:D42"/>
  </mergeCells>
  <printOptions horizontalCentered="1"/>
  <pageMargins left="0.78740157480314965" right="0.78740157480314965" top="1.1479166666666667" bottom="0.98425196850393704" header="0.78740157480314965" footer="0.78740157480314965"/>
  <pageSetup paperSize="9" scale="93" orientation="portrait" r:id="rId1"/>
  <headerFooter alignWithMargins="0">
    <oddHeader>&amp;R&amp;"Times New Roman,Félkövér dőlt"7.4. tájékoztató tábla a 8/2015.(V.11.)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F38"/>
  <sheetViews>
    <sheetView tabSelected="1" showWhiteSpace="0" view="pageLayout" zoomScaleNormal="100" workbookViewId="0">
      <selection sqref="A1:D1"/>
    </sheetView>
  </sheetViews>
  <sheetFormatPr defaultColWidth="12" defaultRowHeight="15.75"/>
  <cols>
    <col min="1" max="1" width="56.1640625" style="541" customWidth="1"/>
    <col min="2" max="2" width="6.83203125" style="541" customWidth="1"/>
    <col min="3" max="3" width="17.1640625" style="541" customWidth="1"/>
    <col min="4" max="4" width="19.1640625" style="541" customWidth="1"/>
    <col min="5" max="16384" width="12" style="541"/>
  </cols>
  <sheetData>
    <row r="1" spans="1:4" ht="48.75" customHeight="1">
      <c r="A1" s="847" t="s">
        <v>963</v>
      </c>
      <c r="B1" s="848"/>
      <c r="C1" s="848"/>
      <c r="D1" s="848"/>
    </row>
    <row r="2" spans="1:4" ht="16.5" thickBot="1"/>
    <row r="3" spans="1:4" ht="64.5" thickBot="1">
      <c r="A3" s="691" t="s">
        <v>49</v>
      </c>
      <c r="B3" s="692" t="s">
        <v>603</v>
      </c>
      <c r="C3" s="693" t="s">
        <v>949</v>
      </c>
      <c r="D3" s="694" t="s">
        <v>605</v>
      </c>
    </row>
    <row r="4" spans="1:4" ht="16.5" thickBot="1">
      <c r="A4" s="695" t="s">
        <v>402</v>
      </c>
      <c r="B4" s="696" t="s">
        <v>403</v>
      </c>
      <c r="C4" s="696" t="s">
        <v>404</v>
      </c>
      <c r="D4" s="697" t="s">
        <v>406</v>
      </c>
    </row>
    <row r="5" spans="1:4" ht="15.75" customHeight="1">
      <c r="A5" s="698" t="s">
        <v>950</v>
      </c>
      <c r="B5" s="549" t="s">
        <v>8</v>
      </c>
      <c r="C5" s="550"/>
      <c r="D5" s="551"/>
    </row>
    <row r="6" spans="1:4" ht="15.75" customHeight="1">
      <c r="A6" s="698" t="s">
        <v>951</v>
      </c>
      <c r="B6" s="552" t="s">
        <v>9</v>
      </c>
      <c r="C6" s="553"/>
      <c r="D6" s="554"/>
    </row>
    <row r="7" spans="1:4" ht="15.75" customHeight="1" thickBot="1">
      <c r="A7" s="699" t="s">
        <v>952</v>
      </c>
      <c r="B7" s="556" t="s">
        <v>10</v>
      </c>
      <c r="C7" s="557"/>
      <c r="D7" s="558"/>
    </row>
    <row r="8" spans="1:4" ht="15.75" customHeight="1" thickBot="1">
      <c r="A8" s="559" t="s">
        <v>953</v>
      </c>
      <c r="B8" s="560" t="s">
        <v>11</v>
      </c>
      <c r="C8" s="561"/>
      <c r="D8" s="700">
        <f>+D5+D6+D7</f>
        <v>0</v>
      </c>
    </row>
    <row r="9" spans="1:4" ht="15.75" customHeight="1">
      <c r="A9" s="701" t="s">
        <v>954</v>
      </c>
      <c r="B9" s="549" t="s">
        <v>12</v>
      </c>
      <c r="C9" s="550"/>
      <c r="D9" s="551"/>
    </row>
    <row r="10" spans="1:4" ht="15.75" customHeight="1">
      <c r="A10" s="698" t="s">
        <v>955</v>
      </c>
      <c r="B10" s="552" t="s">
        <v>13</v>
      </c>
      <c r="C10" s="553"/>
      <c r="D10" s="554"/>
    </row>
    <row r="11" spans="1:4" ht="15.75" customHeight="1">
      <c r="A11" s="698" t="s">
        <v>956</v>
      </c>
      <c r="B11" s="552" t="s">
        <v>14</v>
      </c>
      <c r="C11" s="553"/>
      <c r="D11" s="554"/>
    </row>
    <row r="12" spans="1:4" ht="15.75" customHeight="1">
      <c r="A12" s="698" t="s">
        <v>957</v>
      </c>
      <c r="B12" s="552" t="s">
        <v>15</v>
      </c>
      <c r="C12" s="553">
        <v>1</v>
      </c>
      <c r="D12" s="554">
        <v>4017</v>
      </c>
    </row>
    <row r="13" spans="1:4" ht="15.75" customHeight="1" thickBot="1">
      <c r="A13" s="699" t="s">
        <v>958</v>
      </c>
      <c r="B13" s="556" t="s">
        <v>16</v>
      </c>
      <c r="C13" s="557"/>
      <c r="D13" s="558"/>
    </row>
    <row r="14" spans="1:4" ht="15.75" customHeight="1" thickBot="1">
      <c r="A14" s="559" t="s">
        <v>959</v>
      </c>
      <c r="B14" s="560" t="s">
        <v>17</v>
      </c>
      <c r="C14" s="702"/>
      <c r="D14" s="700">
        <f>+D9+D10+D11+D12+D13</f>
        <v>4017</v>
      </c>
    </row>
    <row r="15" spans="1:4" ht="15.75" customHeight="1">
      <c r="A15" s="701"/>
      <c r="B15" s="549" t="s">
        <v>18</v>
      </c>
      <c r="C15" s="550"/>
      <c r="D15" s="551"/>
    </row>
    <row r="16" spans="1:4" ht="15.75" customHeight="1">
      <c r="A16" s="698"/>
      <c r="B16" s="552" t="s">
        <v>19</v>
      </c>
      <c r="C16" s="553"/>
      <c r="D16" s="554"/>
    </row>
    <row r="17" spans="1:4" ht="15.75" customHeight="1">
      <c r="A17" s="698"/>
      <c r="B17" s="552" t="s">
        <v>20</v>
      </c>
      <c r="C17" s="553"/>
      <c r="D17" s="554"/>
    </row>
    <row r="18" spans="1:4" ht="15.75" customHeight="1">
      <c r="A18" s="698"/>
      <c r="B18" s="552" t="s">
        <v>21</v>
      </c>
      <c r="C18" s="553"/>
      <c r="D18" s="554"/>
    </row>
    <row r="19" spans="1:4" ht="15.75" customHeight="1">
      <c r="A19" s="698"/>
      <c r="B19" s="552" t="s">
        <v>22</v>
      </c>
      <c r="C19" s="553"/>
      <c r="D19" s="554"/>
    </row>
    <row r="20" spans="1:4" ht="15.75" customHeight="1">
      <c r="A20" s="698"/>
      <c r="B20" s="552" t="s">
        <v>23</v>
      </c>
      <c r="C20" s="553"/>
      <c r="D20" s="554"/>
    </row>
    <row r="21" spans="1:4" ht="15.75" customHeight="1">
      <c r="A21" s="698"/>
      <c r="B21" s="552" t="s">
        <v>24</v>
      </c>
      <c r="C21" s="553"/>
      <c r="D21" s="554"/>
    </row>
    <row r="22" spans="1:4" ht="15.75" customHeight="1">
      <c r="A22" s="698"/>
      <c r="B22" s="552" t="s">
        <v>25</v>
      </c>
      <c r="C22" s="553"/>
      <c r="D22" s="554"/>
    </row>
    <row r="23" spans="1:4" ht="15.75" customHeight="1">
      <c r="A23" s="698"/>
      <c r="B23" s="552" t="s">
        <v>26</v>
      </c>
      <c r="C23" s="553"/>
      <c r="D23" s="554"/>
    </row>
    <row r="24" spans="1:4" ht="15.75" customHeight="1">
      <c r="A24" s="698"/>
      <c r="B24" s="552" t="s">
        <v>27</v>
      </c>
      <c r="C24" s="553"/>
      <c r="D24" s="554"/>
    </row>
    <row r="25" spans="1:4" ht="15.75" customHeight="1">
      <c r="A25" s="698"/>
      <c r="B25" s="552" t="s">
        <v>28</v>
      </c>
      <c r="C25" s="553"/>
      <c r="D25" s="554"/>
    </row>
    <row r="26" spans="1:4" ht="15.75" customHeight="1">
      <c r="A26" s="698"/>
      <c r="B26" s="552" t="s">
        <v>29</v>
      </c>
      <c r="C26" s="553"/>
      <c r="D26" s="554"/>
    </row>
    <row r="27" spans="1:4" ht="15.75" customHeight="1">
      <c r="A27" s="698"/>
      <c r="B27" s="552" t="s">
        <v>30</v>
      </c>
      <c r="C27" s="553"/>
      <c r="D27" s="554"/>
    </row>
    <row r="28" spans="1:4" ht="15.75" customHeight="1">
      <c r="A28" s="698"/>
      <c r="B28" s="552" t="s">
        <v>31</v>
      </c>
      <c r="C28" s="553"/>
      <c r="D28" s="554"/>
    </row>
    <row r="29" spans="1:4" ht="15.75" customHeight="1">
      <c r="A29" s="698"/>
      <c r="B29" s="552" t="s">
        <v>32</v>
      </c>
      <c r="C29" s="553"/>
      <c r="D29" s="554"/>
    </row>
    <row r="30" spans="1:4" ht="15.75" customHeight="1">
      <c r="A30" s="698"/>
      <c r="B30" s="552" t="s">
        <v>33</v>
      </c>
      <c r="C30" s="553"/>
      <c r="D30" s="554"/>
    </row>
    <row r="31" spans="1:4" ht="15.75" customHeight="1">
      <c r="A31" s="698"/>
      <c r="B31" s="552" t="s">
        <v>34</v>
      </c>
      <c r="C31" s="553"/>
      <c r="D31" s="554"/>
    </row>
    <row r="32" spans="1:4" ht="15.75" customHeight="1">
      <c r="A32" s="698"/>
      <c r="B32" s="552" t="s">
        <v>35</v>
      </c>
      <c r="C32" s="553"/>
      <c r="D32" s="554"/>
    </row>
    <row r="33" spans="1:6" ht="15.75" customHeight="1">
      <c r="A33" s="698"/>
      <c r="B33" s="552" t="s">
        <v>489</v>
      </c>
      <c r="C33" s="553"/>
      <c r="D33" s="554"/>
    </row>
    <row r="34" spans="1:6" ht="15.75" customHeight="1">
      <c r="A34" s="698"/>
      <c r="B34" s="552" t="s">
        <v>490</v>
      </c>
      <c r="C34" s="553"/>
      <c r="D34" s="554"/>
    </row>
    <row r="35" spans="1:6" ht="15.75" customHeight="1">
      <c r="A35" s="698"/>
      <c r="B35" s="552" t="s">
        <v>491</v>
      </c>
      <c r="C35" s="553"/>
      <c r="D35" s="554"/>
    </row>
    <row r="36" spans="1:6" ht="15.75" customHeight="1">
      <c r="A36" s="698"/>
      <c r="B36" s="552" t="s">
        <v>601</v>
      </c>
      <c r="C36" s="553"/>
      <c r="D36" s="554"/>
    </row>
    <row r="37" spans="1:6" ht="15.75" customHeight="1" thickBot="1">
      <c r="A37" s="703"/>
      <c r="B37" s="704" t="s">
        <v>602</v>
      </c>
      <c r="C37" s="705"/>
      <c r="D37" s="706"/>
    </row>
    <row r="38" spans="1:6" ht="15.75" customHeight="1" thickBot="1">
      <c r="A38" s="849" t="s">
        <v>960</v>
      </c>
      <c r="B38" s="850"/>
      <c r="C38" s="564"/>
      <c r="D38" s="700">
        <f>+D8+D14+SUM(D15:D37)</f>
        <v>4017</v>
      </c>
      <c r="F38" s="707"/>
    </row>
  </sheetData>
  <mergeCells count="2">
    <mergeCell ref="A1:D1"/>
    <mergeCell ref="A38:B38"/>
  </mergeCells>
  <printOptions horizontalCentered="1"/>
  <pageMargins left="0.78740157480314965" right="0.78740157480314965" top="1.128125" bottom="0.98425196850393704" header="0.78740157480314965" footer="0.78740157480314965"/>
  <pageSetup paperSize="9" scale="95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topLeftCell="A16" zoomScaleNormal="100" workbookViewId="0">
      <selection activeCell="F1" sqref="F1:F22"/>
    </sheetView>
  </sheetViews>
  <sheetFormatPr defaultRowHeight="12.75"/>
  <cols>
    <col min="1" max="1" width="9.33203125" style="81"/>
    <col min="2" max="2" width="52.6640625" style="81" customWidth="1"/>
    <col min="3" max="5" width="25" style="81" customWidth="1"/>
    <col min="6" max="6" width="5.5" style="81" customWidth="1"/>
    <col min="7" max="16384" width="9.33203125" style="81"/>
  </cols>
  <sheetData>
    <row r="1" spans="1:6">
      <c r="A1" s="571"/>
      <c r="F1" s="851" t="s">
        <v>823</v>
      </c>
    </row>
    <row r="2" spans="1:6" ht="33" customHeight="1">
      <c r="A2" s="852" t="s">
        <v>809</v>
      </c>
      <c r="B2" s="852"/>
      <c r="C2" s="852"/>
      <c r="D2" s="852"/>
      <c r="E2" s="852"/>
      <c r="F2" s="851"/>
    </row>
    <row r="3" spans="1:6" ht="16.5" thickBot="1">
      <c r="A3" s="572"/>
      <c r="F3" s="851"/>
    </row>
    <row r="4" spans="1:6" ht="79.5" thickBot="1">
      <c r="A4" s="573" t="s">
        <v>603</v>
      </c>
      <c r="B4" s="574" t="s">
        <v>626</v>
      </c>
      <c r="C4" s="574" t="s">
        <v>627</v>
      </c>
      <c r="D4" s="574" t="s">
        <v>628</v>
      </c>
      <c r="E4" s="575" t="s">
        <v>629</v>
      </c>
      <c r="F4" s="851"/>
    </row>
    <row r="5" spans="1:6" ht="15.75">
      <c r="A5" s="576" t="s">
        <v>8</v>
      </c>
      <c r="B5" s="577" t="s">
        <v>630</v>
      </c>
      <c r="C5" s="578"/>
      <c r="D5" s="579"/>
      <c r="E5" s="580"/>
      <c r="F5" s="851"/>
    </row>
    <row r="6" spans="1:6" ht="15.75">
      <c r="A6" s="581" t="s">
        <v>9</v>
      </c>
      <c r="B6" s="582"/>
      <c r="C6" s="583"/>
      <c r="D6" s="584"/>
      <c r="E6" s="585"/>
      <c r="F6" s="851"/>
    </row>
    <row r="7" spans="1:6" ht="15.75">
      <c r="A7" s="581" t="s">
        <v>10</v>
      </c>
      <c r="B7" s="582"/>
      <c r="C7" s="583"/>
      <c r="D7" s="584"/>
      <c r="E7" s="585"/>
      <c r="F7" s="851"/>
    </row>
    <row r="8" spans="1:6" ht="15.75">
      <c r="A8" s="581" t="s">
        <v>11</v>
      </c>
      <c r="B8" s="582"/>
      <c r="C8" s="583"/>
      <c r="D8" s="584"/>
      <c r="E8" s="585"/>
      <c r="F8" s="851"/>
    </row>
    <row r="9" spans="1:6" ht="15.75">
      <c r="A9" s="581" t="s">
        <v>12</v>
      </c>
      <c r="B9" s="582"/>
      <c r="C9" s="583"/>
      <c r="D9" s="584"/>
      <c r="E9" s="585"/>
      <c r="F9" s="851"/>
    </row>
    <row r="10" spans="1:6" ht="15.75">
      <c r="A10" s="581" t="s">
        <v>13</v>
      </c>
      <c r="B10" s="582"/>
      <c r="C10" s="583"/>
      <c r="D10" s="584"/>
      <c r="E10" s="585"/>
      <c r="F10" s="851"/>
    </row>
    <row r="11" spans="1:6" ht="15.75">
      <c r="A11" s="581" t="s">
        <v>14</v>
      </c>
      <c r="B11" s="582"/>
      <c r="C11" s="583"/>
      <c r="D11" s="584"/>
      <c r="E11" s="585"/>
      <c r="F11" s="851"/>
    </row>
    <row r="12" spans="1:6" ht="15.75">
      <c r="A12" s="581" t="s">
        <v>15</v>
      </c>
      <c r="B12" s="582"/>
      <c r="C12" s="583"/>
      <c r="D12" s="584"/>
      <c r="E12" s="585"/>
      <c r="F12" s="851"/>
    </row>
    <row r="13" spans="1:6" ht="15.75">
      <c r="A13" s="581" t="s">
        <v>16</v>
      </c>
      <c r="B13" s="582"/>
      <c r="C13" s="583"/>
      <c r="D13" s="584"/>
      <c r="E13" s="585"/>
      <c r="F13" s="851"/>
    </row>
    <row r="14" spans="1:6" ht="15.75">
      <c r="A14" s="581" t="s">
        <v>17</v>
      </c>
      <c r="B14" s="582"/>
      <c r="C14" s="583"/>
      <c r="D14" s="584"/>
      <c r="E14" s="585"/>
      <c r="F14" s="851"/>
    </row>
    <row r="15" spans="1:6" ht="15.75">
      <c r="A15" s="581" t="s">
        <v>18</v>
      </c>
      <c r="B15" s="582"/>
      <c r="C15" s="583"/>
      <c r="D15" s="584"/>
      <c r="E15" s="585"/>
      <c r="F15" s="851"/>
    </row>
    <row r="16" spans="1:6" ht="15.75">
      <c r="A16" s="581" t="s">
        <v>19</v>
      </c>
      <c r="B16" s="582"/>
      <c r="C16" s="583"/>
      <c r="D16" s="584"/>
      <c r="E16" s="585"/>
      <c r="F16" s="851"/>
    </row>
    <row r="17" spans="1:6" ht="15.75">
      <c r="A17" s="581" t="s">
        <v>20</v>
      </c>
      <c r="B17" s="582"/>
      <c r="C17" s="583"/>
      <c r="D17" s="584"/>
      <c r="E17" s="585"/>
      <c r="F17" s="851"/>
    </row>
    <row r="18" spans="1:6" ht="15.75">
      <c r="A18" s="581" t="s">
        <v>21</v>
      </c>
      <c r="B18" s="582"/>
      <c r="C18" s="583"/>
      <c r="D18" s="584"/>
      <c r="E18" s="585"/>
      <c r="F18" s="851"/>
    </row>
    <row r="19" spans="1:6" ht="15.75">
      <c r="A19" s="581" t="s">
        <v>22</v>
      </c>
      <c r="B19" s="582"/>
      <c r="C19" s="583"/>
      <c r="D19" s="584"/>
      <c r="E19" s="585"/>
      <c r="F19" s="851"/>
    </row>
    <row r="20" spans="1:6" ht="15.75">
      <c r="A20" s="581" t="s">
        <v>23</v>
      </c>
      <c r="B20" s="582"/>
      <c r="C20" s="583"/>
      <c r="D20" s="584"/>
      <c r="E20" s="585"/>
      <c r="F20" s="851"/>
    </row>
    <row r="21" spans="1:6" ht="16.5" thickBot="1">
      <c r="A21" s="586" t="s">
        <v>24</v>
      </c>
      <c r="B21" s="587"/>
      <c r="C21" s="588"/>
      <c r="D21" s="589"/>
      <c r="E21" s="590"/>
      <c r="F21" s="851"/>
    </row>
    <row r="22" spans="1:6" ht="16.5" thickBot="1">
      <c r="A22" s="853" t="s">
        <v>631</v>
      </c>
      <c r="B22" s="854"/>
      <c r="C22" s="591"/>
      <c r="D22" s="592" t="str">
        <f>IF(SUM(D5:D21)=0,"",SUM(D5:D21))</f>
        <v/>
      </c>
      <c r="E22" s="593" t="str">
        <f>IF(SUM(E5:E21)=0,"",SUM(E5:E21))</f>
        <v/>
      </c>
      <c r="F22" s="851"/>
    </row>
    <row r="23" spans="1:6" ht="15.75">
      <c r="A23" s="572"/>
    </row>
  </sheetData>
  <mergeCells count="3">
    <mergeCell ref="F1:F22"/>
    <mergeCell ref="A2:E2"/>
    <mergeCell ref="A22:B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view="pageLayout" zoomScaleNormal="115" zoomScaleSheetLayoutView="100" workbookViewId="0">
      <selection activeCell="J1" sqref="J1:J32"/>
    </sheetView>
  </sheetViews>
  <sheetFormatPr defaultRowHeight="12.75"/>
  <cols>
    <col min="1" max="1" width="6.83203125" style="36" customWidth="1"/>
    <col min="2" max="2" width="48" style="69" customWidth="1"/>
    <col min="3" max="5" width="15.5" style="36" customWidth="1"/>
    <col min="6" max="6" width="55.1640625" style="36" customWidth="1"/>
    <col min="7" max="9" width="15.5" style="36" customWidth="1"/>
    <col min="10" max="10" width="4.83203125" style="36" customWidth="1"/>
    <col min="11" max="16384" width="9.33203125" style="36"/>
  </cols>
  <sheetData>
    <row r="1" spans="1:10" ht="39.75" customHeight="1">
      <c r="B1" s="127" t="s">
        <v>111</v>
      </c>
      <c r="C1" s="128"/>
      <c r="D1" s="128"/>
      <c r="E1" s="128"/>
      <c r="F1" s="128"/>
      <c r="G1" s="128"/>
      <c r="H1" s="128"/>
      <c r="I1" s="128"/>
      <c r="J1" s="721" t="s">
        <v>810</v>
      </c>
    </row>
    <row r="2" spans="1:10" ht="14.25" thickBot="1">
      <c r="G2" s="129"/>
      <c r="H2" s="129"/>
      <c r="I2" s="129" t="s">
        <v>48</v>
      </c>
      <c r="J2" s="721"/>
    </row>
    <row r="3" spans="1:10" ht="18" customHeight="1" thickBot="1">
      <c r="A3" s="719" t="s">
        <v>56</v>
      </c>
      <c r="B3" s="130" t="s">
        <v>43</v>
      </c>
      <c r="C3" s="131"/>
      <c r="D3" s="275"/>
      <c r="E3" s="275"/>
      <c r="F3" s="130" t="s">
        <v>44</v>
      </c>
      <c r="G3" s="132"/>
      <c r="H3" s="282"/>
      <c r="I3" s="283"/>
      <c r="J3" s="721"/>
    </row>
    <row r="4" spans="1:10" s="133" customFormat="1" ht="35.25" customHeight="1" thickBot="1">
      <c r="A4" s="720"/>
      <c r="B4" s="70" t="s">
        <v>49</v>
      </c>
      <c r="C4" s="71" t="str">
        <f>+CONCATENATE('1.1.sz.mell.'!C3," eredeti előirányzat")</f>
        <v>2015.évi eredeti előirányzat</v>
      </c>
      <c r="D4" s="276" t="str">
        <f>+CONCATENATE('1.1.sz.mell.'!C3," módosított előirányzat")</f>
        <v>2015.évi módosított előirányzat</v>
      </c>
      <c r="E4" s="276" t="s">
        <v>641</v>
      </c>
      <c r="F4" s="70" t="s">
        <v>49</v>
      </c>
      <c r="G4" s="71" t="str">
        <f>+C4</f>
        <v>2015.évi eredeti előirányzat</v>
      </c>
      <c r="H4" s="71" t="str">
        <f>+D4</f>
        <v>2015.évi módosított előirányzat</v>
      </c>
      <c r="I4" s="286" t="s">
        <v>641</v>
      </c>
      <c r="J4" s="721"/>
    </row>
    <row r="5" spans="1:10" s="137" customFormat="1" ht="12" customHeight="1" thickBot="1">
      <c r="A5" s="134" t="s">
        <v>402</v>
      </c>
      <c r="B5" s="135" t="s">
        <v>403</v>
      </c>
      <c r="C5" s="136" t="s">
        <v>404</v>
      </c>
      <c r="D5" s="277" t="s">
        <v>406</v>
      </c>
      <c r="E5" s="277" t="s">
        <v>405</v>
      </c>
      <c r="F5" s="135" t="s">
        <v>438</v>
      </c>
      <c r="G5" s="136" t="s">
        <v>408</v>
      </c>
      <c r="H5" s="136" t="s">
        <v>409</v>
      </c>
      <c r="I5" s="284" t="s">
        <v>439</v>
      </c>
      <c r="J5" s="721"/>
    </row>
    <row r="6" spans="1:10" ht="12.95" customHeight="1" thickBot="1">
      <c r="A6" s="138" t="s">
        <v>8</v>
      </c>
      <c r="B6" s="139" t="s">
        <v>295</v>
      </c>
      <c r="C6" s="120">
        <v>125205</v>
      </c>
      <c r="D6" s="181">
        <v>155088</v>
      </c>
      <c r="E6" s="107">
        <v>155088</v>
      </c>
      <c r="F6" s="139" t="s">
        <v>50</v>
      </c>
      <c r="G6" s="120">
        <v>107138</v>
      </c>
      <c r="H6" s="254">
        <v>212277</v>
      </c>
      <c r="I6" s="248">
        <v>209344</v>
      </c>
      <c r="J6" s="721"/>
    </row>
    <row r="7" spans="1:10" ht="12.95" customHeight="1">
      <c r="A7" s="140" t="s">
        <v>9</v>
      </c>
      <c r="B7" s="141" t="s">
        <v>296</v>
      </c>
      <c r="C7" s="121">
        <v>5000</v>
      </c>
      <c r="D7" s="121">
        <v>132081</v>
      </c>
      <c r="E7" s="121">
        <v>121553</v>
      </c>
      <c r="F7" s="141" t="s">
        <v>127</v>
      </c>
      <c r="G7" s="121">
        <v>29630</v>
      </c>
      <c r="H7" s="182">
        <v>45095</v>
      </c>
      <c r="I7" s="108">
        <v>44992</v>
      </c>
      <c r="J7" s="721"/>
    </row>
    <row r="8" spans="1:10" ht="12.95" customHeight="1">
      <c r="A8" s="140" t="s">
        <v>10</v>
      </c>
      <c r="B8" s="141" t="s">
        <v>316</v>
      </c>
      <c r="C8" s="121"/>
      <c r="D8" s="121"/>
      <c r="E8" s="121"/>
      <c r="F8" s="141" t="s">
        <v>155</v>
      </c>
      <c r="G8" s="121">
        <v>88735</v>
      </c>
      <c r="H8" s="184">
        <v>209618</v>
      </c>
      <c r="I8" s="110">
        <v>207688</v>
      </c>
      <c r="J8" s="721"/>
    </row>
    <row r="9" spans="1:10" ht="12.95" customHeight="1">
      <c r="A9" s="140" t="s">
        <v>11</v>
      </c>
      <c r="B9" s="141" t="s">
        <v>118</v>
      </c>
      <c r="C9" s="121">
        <v>81200</v>
      </c>
      <c r="D9" s="121">
        <v>82200</v>
      </c>
      <c r="E9" s="121">
        <v>85918</v>
      </c>
      <c r="F9" s="141" t="s">
        <v>128</v>
      </c>
      <c r="G9" s="121">
        <v>13236</v>
      </c>
      <c r="H9" s="184">
        <v>27370</v>
      </c>
      <c r="I9" s="110">
        <v>27370</v>
      </c>
      <c r="J9" s="721"/>
    </row>
    <row r="10" spans="1:10" ht="12.95" customHeight="1">
      <c r="A10" s="140" t="s">
        <v>12</v>
      </c>
      <c r="B10" s="142" t="s">
        <v>338</v>
      </c>
      <c r="C10" s="121">
        <v>27146</v>
      </c>
      <c r="D10" s="121">
        <v>32850</v>
      </c>
      <c r="E10" s="121">
        <v>39466</v>
      </c>
      <c r="F10" s="141" t="s">
        <v>129</v>
      </c>
      <c r="G10" s="121">
        <v>7200</v>
      </c>
      <c r="H10" s="184">
        <v>37563</v>
      </c>
      <c r="I10" s="110">
        <v>33670</v>
      </c>
      <c r="J10" s="721"/>
    </row>
    <row r="11" spans="1:10" ht="12.95" customHeight="1">
      <c r="A11" s="140" t="s">
        <v>13</v>
      </c>
      <c r="B11" s="141" t="s">
        <v>297</v>
      </c>
      <c r="C11" s="122"/>
      <c r="D11" s="122">
        <v>126333</v>
      </c>
      <c r="E11" s="122">
        <v>129531</v>
      </c>
      <c r="F11" s="141" t="s">
        <v>38</v>
      </c>
      <c r="G11" s="121"/>
      <c r="H11" s="121"/>
      <c r="I11" s="287"/>
      <c r="J11" s="721"/>
    </row>
    <row r="12" spans="1:10" ht="12.95" customHeight="1">
      <c r="A12" s="140" t="s">
        <v>14</v>
      </c>
      <c r="B12" s="141" t="s">
        <v>396</v>
      </c>
      <c r="C12" s="121"/>
      <c r="D12" s="121"/>
      <c r="E12" s="121"/>
      <c r="F12" s="30"/>
      <c r="G12" s="121"/>
      <c r="H12" s="121"/>
      <c r="I12" s="287"/>
      <c r="J12" s="721"/>
    </row>
    <row r="13" spans="1:10" ht="12.95" customHeight="1">
      <c r="A13" s="140" t="s">
        <v>15</v>
      </c>
      <c r="B13" s="30"/>
      <c r="C13" s="121"/>
      <c r="D13" s="121"/>
      <c r="E13" s="121"/>
      <c r="F13" s="30"/>
      <c r="G13" s="121"/>
      <c r="H13" s="121"/>
      <c r="I13" s="287"/>
      <c r="J13" s="721"/>
    </row>
    <row r="14" spans="1:10" ht="12.95" customHeight="1">
      <c r="A14" s="140" t="s">
        <v>16</v>
      </c>
      <c r="B14" s="207"/>
      <c r="C14" s="122"/>
      <c r="D14" s="122"/>
      <c r="E14" s="122"/>
      <c r="F14" s="30"/>
      <c r="G14" s="121"/>
      <c r="H14" s="121"/>
      <c r="I14" s="287"/>
      <c r="J14" s="721"/>
    </row>
    <row r="15" spans="1:10" ht="12.95" customHeight="1">
      <c r="A15" s="140" t="s">
        <v>17</v>
      </c>
      <c r="B15" s="30"/>
      <c r="C15" s="121"/>
      <c r="D15" s="121"/>
      <c r="E15" s="121"/>
      <c r="F15" s="30"/>
      <c r="G15" s="121"/>
      <c r="H15" s="121"/>
      <c r="I15" s="287"/>
      <c r="J15" s="721"/>
    </row>
    <row r="16" spans="1:10" ht="12.95" customHeight="1">
      <c r="A16" s="140" t="s">
        <v>18</v>
      </c>
      <c r="B16" s="30"/>
      <c r="C16" s="121"/>
      <c r="D16" s="121"/>
      <c r="E16" s="121"/>
      <c r="F16" s="30"/>
      <c r="G16" s="121"/>
      <c r="H16" s="121"/>
      <c r="I16" s="287"/>
      <c r="J16" s="721"/>
    </row>
    <row r="17" spans="1:10" ht="12.95" customHeight="1" thickBot="1">
      <c r="A17" s="140" t="s">
        <v>19</v>
      </c>
      <c r="B17" s="37"/>
      <c r="C17" s="123"/>
      <c r="D17" s="123"/>
      <c r="E17" s="123"/>
      <c r="F17" s="30"/>
      <c r="G17" s="123"/>
      <c r="H17" s="123"/>
      <c r="I17" s="288"/>
      <c r="J17" s="721"/>
    </row>
    <row r="18" spans="1:10" ht="21.75" thickBot="1">
      <c r="A18" s="143" t="s">
        <v>20</v>
      </c>
      <c r="B18" s="56" t="s">
        <v>397</v>
      </c>
      <c r="C18" s="124">
        <f>SUM(C6:C17)</f>
        <v>238551</v>
      </c>
      <c r="D18" s="124">
        <f>SUM(D6:D17)</f>
        <v>528552</v>
      </c>
      <c r="E18" s="124">
        <f>SUM(E6:E17)</f>
        <v>531556</v>
      </c>
      <c r="F18" s="56" t="s">
        <v>302</v>
      </c>
      <c r="G18" s="124">
        <f>SUM(G6:G17)</f>
        <v>245939</v>
      </c>
      <c r="H18" s="124">
        <f>SUM(H6:H17)</f>
        <v>531923</v>
      </c>
      <c r="I18" s="162">
        <f>SUM(I6:I17)</f>
        <v>523064</v>
      </c>
      <c r="J18" s="721"/>
    </row>
    <row r="19" spans="1:10" ht="12.95" customHeight="1">
      <c r="A19" s="144" t="s">
        <v>21</v>
      </c>
      <c r="B19" s="145" t="s">
        <v>299</v>
      </c>
      <c r="C19" s="245">
        <v>7388</v>
      </c>
      <c r="D19" s="245">
        <f>+D20+D21+D22+D23</f>
        <v>757388</v>
      </c>
      <c r="E19" s="245">
        <f>+E20+E21+E22+E23</f>
        <v>7388</v>
      </c>
      <c r="F19" s="146" t="s">
        <v>135</v>
      </c>
      <c r="G19" s="125"/>
      <c r="H19" s="125"/>
      <c r="I19" s="289"/>
      <c r="J19" s="721"/>
    </row>
    <row r="20" spans="1:10" ht="12.95" customHeight="1">
      <c r="A20" s="147" t="s">
        <v>22</v>
      </c>
      <c r="B20" s="146" t="s">
        <v>147</v>
      </c>
      <c r="C20" s="46">
        <v>7388</v>
      </c>
      <c r="D20" s="46">
        <v>7388</v>
      </c>
      <c r="E20" s="46">
        <v>7388</v>
      </c>
      <c r="F20" s="146" t="s">
        <v>301</v>
      </c>
      <c r="G20" s="46"/>
      <c r="H20" s="46"/>
      <c r="I20" s="290"/>
      <c r="J20" s="721"/>
    </row>
    <row r="21" spans="1:10" ht="12.95" customHeight="1">
      <c r="A21" s="147" t="s">
        <v>23</v>
      </c>
      <c r="B21" s="146" t="s">
        <v>148</v>
      </c>
      <c r="C21" s="46"/>
      <c r="D21" s="46"/>
      <c r="E21" s="46"/>
      <c r="F21" s="146" t="s">
        <v>109</v>
      </c>
      <c r="G21" s="46"/>
      <c r="H21" s="46"/>
      <c r="I21" s="290"/>
      <c r="J21" s="721"/>
    </row>
    <row r="22" spans="1:10" ht="12.95" customHeight="1">
      <c r="A22" s="147" t="s">
        <v>24</v>
      </c>
      <c r="B22" s="146" t="s">
        <v>153</v>
      </c>
      <c r="C22" s="46"/>
      <c r="D22" s="46"/>
      <c r="E22" s="46"/>
      <c r="F22" s="146" t="s">
        <v>110</v>
      </c>
      <c r="G22" s="46"/>
      <c r="H22" s="46"/>
      <c r="I22" s="290"/>
      <c r="J22" s="721"/>
    </row>
    <row r="23" spans="1:10" ht="12.95" customHeight="1">
      <c r="A23" s="147" t="s">
        <v>25</v>
      </c>
      <c r="B23" s="146" t="s">
        <v>154</v>
      </c>
      <c r="C23" s="46"/>
      <c r="D23" s="46">
        <v>750000</v>
      </c>
      <c r="E23" s="46"/>
      <c r="F23" s="145" t="s">
        <v>156</v>
      </c>
      <c r="G23" s="46"/>
      <c r="H23" s="46"/>
      <c r="I23" s="290"/>
      <c r="J23" s="721"/>
    </row>
    <row r="24" spans="1:10" ht="12.95" customHeight="1">
      <c r="A24" s="147" t="s">
        <v>26</v>
      </c>
      <c r="B24" s="146" t="s">
        <v>300</v>
      </c>
      <c r="C24" s="148">
        <f>+C25+C26</f>
        <v>0</v>
      </c>
      <c r="D24" s="148">
        <f>+D25+D26</f>
        <v>0</v>
      </c>
      <c r="E24" s="148">
        <f>+E25+E26</f>
        <v>4769</v>
      </c>
      <c r="F24" s="146" t="s">
        <v>136</v>
      </c>
      <c r="G24" s="46"/>
      <c r="H24" s="46"/>
      <c r="I24" s="290"/>
      <c r="J24" s="721"/>
    </row>
    <row r="25" spans="1:10" ht="12.95" customHeight="1">
      <c r="A25" s="144" t="s">
        <v>27</v>
      </c>
      <c r="B25" s="145" t="s">
        <v>646</v>
      </c>
      <c r="C25" s="125"/>
      <c r="D25" s="125"/>
      <c r="E25" s="125">
        <v>4769</v>
      </c>
      <c r="F25" s="139" t="s">
        <v>379</v>
      </c>
      <c r="G25" s="125"/>
      <c r="H25" s="125"/>
      <c r="I25" s="289"/>
      <c r="J25" s="721"/>
    </row>
    <row r="26" spans="1:10" ht="12.95" customHeight="1">
      <c r="A26" s="147" t="s">
        <v>28</v>
      </c>
      <c r="B26" s="146" t="s">
        <v>298</v>
      </c>
      <c r="C26" s="46"/>
      <c r="D26" s="46"/>
      <c r="E26" s="46"/>
      <c r="F26" s="141" t="s">
        <v>385</v>
      </c>
      <c r="G26" s="46"/>
      <c r="H26" s="46"/>
      <c r="I26" s="290"/>
      <c r="J26" s="721"/>
    </row>
    <row r="27" spans="1:10" ht="12.95" customHeight="1">
      <c r="A27" s="140" t="s">
        <v>29</v>
      </c>
      <c r="B27" s="146" t="s">
        <v>390</v>
      </c>
      <c r="C27" s="46"/>
      <c r="D27" s="46"/>
      <c r="E27" s="46"/>
      <c r="F27" s="141" t="s">
        <v>386</v>
      </c>
      <c r="G27" s="46"/>
      <c r="H27" s="46"/>
      <c r="I27" s="290"/>
      <c r="J27" s="721"/>
    </row>
    <row r="28" spans="1:10" ht="12.95" customHeight="1" thickBot="1">
      <c r="A28" s="177" t="s">
        <v>30</v>
      </c>
      <c r="B28" s="145" t="s">
        <v>256</v>
      </c>
      <c r="C28" s="125"/>
      <c r="D28" s="125"/>
      <c r="E28" s="125"/>
      <c r="F28" s="209" t="s">
        <v>645</v>
      </c>
      <c r="G28" s="125"/>
      <c r="H28" s="125">
        <v>754017</v>
      </c>
      <c r="I28" s="289">
        <v>4017</v>
      </c>
      <c r="J28" s="721"/>
    </row>
    <row r="29" spans="1:10" ht="24" customHeight="1" thickBot="1">
      <c r="A29" s="143" t="s">
        <v>31</v>
      </c>
      <c r="B29" s="56" t="s">
        <v>398</v>
      </c>
      <c r="C29" s="124">
        <f>+C19+C24+C27+C28</f>
        <v>7388</v>
      </c>
      <c r="D29" s="124">
        <f>+D19+D24+D27+D28</f>
        <v>757388</v>
      </c>
      <c r="E29" s="280">
        <f>+E19+E24+E27+E28</f>
        <v>12157</v>
      </c>
      <c r="F29" s="56" t="s">
        <v>400</v>
      </c>
      <c r="G29" s="124">
        <f>SUM(G19:G28)</f>
        <v>0</v>
      </c>
      <c r="H29" s="124">
        <v>754017</v>
      </c>
      <c r="I29" s="162">
        <f>SUM(I19:I28)</f>
        <v>4017</v>
      </c>
      <c r="J29" s="721"/>
    </row>
    <row r="30" spans="1:10" ht="13.5" thickBot="1">
      <c r="A30" s="143" t="s">
        <v>32</v>
      </c>
      <c r="B30" s="149" t="s">
        <v>399</v>
      </c>
      <c r="C30" s="285">
        <f>+C18+C29</f>
        <v>245939</v>
      </c>
      <c r="D30" s="285">
        <f>+D18+D29</f>
        <v>1285940</v>
      </c>
      <c r="E30" s="150">
        <f>+E18+E29</f>
        <v>543713</v>
      </c>
      <c r="F30" s="149" t="s">
        <v>401</v>
      </c>
      <c r="G30" s="285">
        <f>+G18+G29</f>
        <v>245939</v>
      </c>
      <c r="H30" s="285">
        <f>+H18+H29</f>
        <v>1285940</v>
      </c>
      <c r="I30" s="150">
        <f>+I18+I29</f>
        <v>527081</v>
      </c>
      <c r="J30" s="721"/>
    </row>
    <row r="31" spans="1:10" ht="13.5" thickBot="1">
      <c r="A31" s="143" t="s">
        <v>33</v>
      </c>
      <c r="B31" s="149" t="s">
        <v>113</v>
      </c>
      <c r="C31" s="285">
        <f>IF(C18-G18&lt;0,G18-C18,"-")</f>
        <v>7388</v>
      </c>
      <c r="D31" s="285">
        <f>IF(D18-H18&lt;0,H18-D18,"-")</f>
        <v>3371</v>
      </c>
      <c r="E31" s="150" t="str">
        <f>IF(E18-I18&lt;0,I18-E18,"-")</f>
        <v>-</v>
      </c>
      <c r="F31" s="149" t="s">
        <v>114</v>
      </c>
      <c r="G31" s="285" t="str">
        <f>IF(C18-G18&gt;0,C18-G18,"-")</f>
        <v>-</v>
      </c>
      <c r="H31" s="285" t="str">
        <f>IF(D18-H18&gt;0,D18-H18,"-")</f>
        <v>-</v>
      </c>
      <c r="I31" s="150">
        <f>IF(E18-I18&gt;0,E18-I18,"-")</f>
        <v>8492</v>
      </c>
      <c r="J31" s="721"/>
    </row>
    <row r="32" spans="1:10" ht="13.5" thickBot="1">
      <c r="A32" s="143" t="s">
        <v>34</v>
      </c>
      <c r="B32" s="149" t="s">
        <v>157</v>
      </c>
      <c r="C32" s="285" t="str">
        <f>IF(C18+C29-G30&lt;0,G30-(C18+C29),"-")</f>
        <v>-</v>
      </c>
      <c r="D32" s="285" t="str">
        <f>IF(D18+D29-H30&lt;0,H30-(D18+D29),"-")</f>
        <v>-</v>
      </c>
      <c r="E32" s="150" t="str">
        <f>IF(E18+E29-I30&lt;0,I30-(E18+E29),"-")</f>
        <v>-</v>
      </c>
      <c r="F32" s="149" t="s">
        <v>158</v>
      </c>
      <c r="G32" s="285" t="str">
        <f>IF(C18+C29-G30&gt;0,C18+C29-G30,"-")</f>
        <v>-</v>
      </c>
      <c r="H32" s="285" t="str">
        <f>IF(D18+D29-H30&gt;0,D18+D29-H30,"-")</f>
        <v>-</v>
      </c>
      <c r="I32" s="150">
        <f>IF(E18+E29-I30&gt;0,E18+E29-I30,"-")</f>
        <v>16632</v>
      </c>
      <c r="J32" s="721"/>
    </row>
    <row r="33" spans="2:6" ht="18.75">
      <c r="B33" s="722"/>
      <c r="C33" s="722"/>
      <c r="D33" s="722"/>
      <c r="E33" s="722"/>
      <c r="F33" s="722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r:id="rId1"/>
  <headerFooter alignWithMargins="0">
    <oddHeader xml:space="preserve">&amp;R&amp;"Times New Roman CE,Félkövér dőlt"&amp;11 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C13"/>
  <sheetViews>
    <sheetView view="pageLayout" zoomScaleNormal="100" workbookViewId="0">
      <selection activeCell="C1" sqref="C1"/>
    </sheetView>
  </sheetViews>
  <sheetFormatPr defaultRowHeight="12.75"/>
  <cols>
    <col min="1" max="1" width="7.6640625" style="31" customWidth="1"/>
    <col min="2" max="2" width="60.83203125" style="31" customWidth="1"/>
    <col min="3" max="3" width="25.6640625" style="31" customWidth="1"/>
    <col min="4" max="16384" width="9.33203125" style="31"/>
  </cols>
  <sheetData>
    <row r="1" spans="1:3" ht="15">
      <c r="C1" s="594" t="s">
        <v>824</v>
      </c>
    </row>
    <row r="2" spans="1:3" ht="14.25">
      <c r="A2" s="595"/>
      <c r="B2" s="595"/>
      <c r="C2" s="595"/>
    </row>
    <row r="3" spans="1:3" ht="33.75" customHeight="1">
      <c r="A3" s="855" t="s">
        <v>632</v>
      </c>
      <c r="B3" s="855"/>
      <c r="C3" s="855"/>
    </row>
    <row r="4" spans="1:3" ht="13.5" thickBot="1">
      <c r="C4" s="596"/>
    </row>
    <row r="5" spans="1:3" s="600" customFormat="1" ht="43.5" customHeight="1" thickBot="1">
      <c r="A5" s="597" t="s">
        <v>6</v>
      </c>
      <c r="B5" s="598" t="s">
        <v>49</v>
      </c>
      <c r="C5" s="599" t="s">
        <v>633</v>
      </c>
    </row>
    <row r="6" spans="1:3" ht="28.5" customHeight="1">
      <c r="A6" s="601" t="s">
        <v>8</v>
      </c>
      <c r="B6" s="602" t="s">
        <v>799</v>
      </c>
      <c r="C6" s="603">
        <f>C7+C8</f>
        <v>911183</v>
      </c>
    </row>
    <row r="7" spans="1:3" ht="18" customHeight="1">
      <c r="A7" s="604" t="s">
        <v>9</v>
      </c>
      <c r="B7" s="605" t="s">
        <v>634</v>
      </c>
      <c r="C7" s="606">
        <v>910392</v>
      </c>
    </row>
    <row r="8" spans="1:3" ht="18" customHeight="1">
      <c r="A8" s="604" t="s">
        <v>10</v>
      </c>
      <c r="B8" s="605" t="s">
        <v>635</v>
      </c>
      <c r="C8" s="606">
        <v>791</v>
      </c>
    </row>
    <row r="9" spans="1:3" ht="18" customHeight="1">
      <c r="A9" s="604" t="s">
        <v>11</v>
      </c>
      <c r="B9" s="607" t="s">
        <v>636</v>
      </c>
      <c r="C9" s="606">
        <v>550670</v>
      </c>
    </row>
    <row r="10" spans="1:3" ht="18" customHeight="1" thickBot="1">
      <c r="A10" s="608" t="s">
        <v>12</v>
      </c>
      <c r="B10" s="609" t="s">
        <v>637</v>
      </c>
      <c r="C10" s="610">
        <v>822245</v>
      </c>
    </row>
    <row r="11" spans="1:3" ht="25.5" customHeight="1">
      <c r="A11" s="611" t="s">
        <v>13</v>
      </c>
      <c r="B11" s="612" t="s">
        <v>800</v>
      </c>
      <c r="C11" s="613">
        <f>C6+C9-C10</f>
        <v>639608</v>
      </c>
    </row>
    <row r="12" spans="1:3" ht="18" customHeight="1">
      <c r="A12" s="604" t="s">
        <v>14</v>
      </c>
      <c r="B12" s="605" t="s">
        <v>634</v>
      </c>
      <c r="C12" s="606">
        <v>639022</v>
      </c>
    </row>
    <row r="13" spans="1:3" ht="18" customHeight="1" thickBot="1">
      <c r="A13" s="614" t="s">
        <v>15</v>
      </c>
      <c r="B13" s="615" t="s">
        <v>635</v>
      </c>
      <c r="C13" s="616">
        <v>586</v>
      </c>
    </row>
  </sheetData>
  <mergeCells count="1">
    <mergeCell ref="A3:C3"/>
  </mergeCells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44" sqref="K44"/>
    </sheetView>
  </sheetViews>
  <sheetFormatPr defaultRowHeight="12.75"/>
  <sheetData/>
  <phoneticPr fontId="2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view="pageLayout" zoomScaleNormal="100" zoomScaleSheetLayoutView="115" workbookViewId="0">
      <selection activeCell="J1" sqref="J1:J33"/>
    </sheetView>
  </sheetViews>
  <sheetFormatPr defaultRowHeight="12.75"/>
  <cols>
    <col min="1" max="1" width="6.83203125" style="36" customWidth="1"/>
    <col min="2" max="2" width="49.83203125" style="69" customWidth="1"/>
    <col min="3" max="5" width="15.5" style="36" customWidth="1"/>
    <col min="6" max="6" width="40.6640625" style="36" customWidth="1"/>
    <col min="7" max="9" width="15.5" style="36" customWidth="1"/>
    <col min="10" max="10" width="4.83203125" style="36" customWidth="1"/>
    <col min="11" max="16384" width="9.33203125" style="36"/>
  </cols>
  <sheetData>
    <row r="1" spans="1:10" ht="31.5">
      <c r="B1" s="127" t="s">
        <v>112</v>
      </c>
      <c r="C1" s="128"/>
      <c r="D1" s="128"/>
      <c r="E1" s="128"/>
      <c r="F1" s="128"/>
      <c r="G1" s="128"/>
      <c r="H1" s="128"/>
      <c r="I1" s="128"/>
      <c r="J1" s="723" t="s">
        <v>811</v>
      </c>
    </row>
    <row r="2" spans="1:10" ht="14.25" thickBot="1">
      <c r="G2" s="129" t="s">
        <v>48</v>
      </c>
      <c r="H2" s="129"/>
      <c r="I2" s="129"/>
      <c r="J2" s="723"/>
    </row>
    <row r="3" spans="1:10" ht="13.5" customHeight="1" thickBot="1">
      <c r="A3" s="719" t="s">
        <v>56</v>
      </c>
      <c r="B3" s="130" t="s">
        <v>43</v>
      </c>
      <c r="C3" s="131"/>
      <c r="D3" s="275"/>
      <c r="E3" s="275"/>
      <c r="F3" s="130" t="s">
        <v>44</v>
      </c>
      <c r="G3" s="132"/>
      <c r="H3" s="282"/>
      <c r="I3" s="283"/>
      <c r="J3" s="723"/>
    </row>
    <row r="4" spans="1:10" s="133" customFormat="1" ht="36.75" thickBot="1">
      <c r="A4" s="720"/>
      <c r="B4" s="70" t="s">
        <v>49</v>
      </c>
      <c r="C4" s="71" t="str">
        <f>+CONCATENATE('1.1.sz.mell.'!C3," eredeti előirányzat")</f>
        <v>2015.évi eredeti előirányzat</v>
      </c>
      <c r="D4" s="276" t="str">
        <f>+CONCATENATE('1.1.sz.mell.'!C3," módosított előirányzat")</f>
        <v>2015.évi módosított előirányzat</v>
      </c>
      <c r="E4" s="276" t="s">
        <v>641</v>
      </c>
      <c r="F4" s="70" t="s">
        <v>49</v>
      </c>
      <c r="G4" s="71" t="str">
        <f>+C4</f>
        <v>2015.évi eredeti előirányzat</v>
      </c>
      <c r="H4" s="71" t="str">
        <f>+D4</f>
        <v>2015.évi módosított előirányzat</v>
      </c>
      <c r="I4" s="286" t="s">
        <v>641</v>
      </c>
      <c r="J4" s="723"/>
    </row>
    <row r="5" spans="1:10" s="133" customFormat="1" ht="13.5" thickBot="1">
      <c r="A5" s="134" t="s">
        <v>402</v>
      </c>
      <c r="B5" s="135" t="s">
        <v>403</v>
      </c>
      <c r="C5" s="136" t="s">
        <v>404</v>
      </c>
      <c r="D5" s="136" t="s">
        <v>406</v>
      </c>
      <c r="E5" s="136" t="s">
        <v>405</v>
      </c>
      <c r="F5" s="135" t="s">
        <v>407</v>
      </c>
      <c r="G5" s="136" t="s">
        <v>408</v>
      </c>
      <c r="H5" s="296" t="s">
        <v>409</v>
      </c>
      <c r="I5" s="291" t="s">
        <v>439</v>
      </c>
      <c r="J5" s="723"/>
    </row>
    <row r="6" spans="1:10" ht="12.95" customHeight="1">
      <c r="A6" s="138" t="s">
        <v>8</v>
      </c>
      <c r="B6" s="139" t="s">
        <v>303</v>
      </c>
      <c r="C6" s="120"/>
      <c r="D6" s="120"/>
      <c r="E6" s="120"/>
      <c r="F6" s="139" t="s">
        <v>149</v>
      </c>
      <c r="G6" s="120">
        <v>230000</v>
      </c>
      <c r="H6" s="297">
        <v>230000</v>
      </c>
      <c r="I6" s="160">
        <v>67885</v>
      </c>
      <c r="J6" s="723"/>
    </row>
    <row r="7" spans="1:10">
      <c r="A7" s="140" t="s">
        <v>9</v>
      </c>
      <c r="B7" s="141" t="s">
        <v>304</v>
      </c>
      <c r="C7" s="121"/>
      <c r="D7" s="121"/>
      <c r="E7" s="121"/>
      <c r="F7" s="141" t="s">
        <v>309</v>
      </c>
      <c r="G7" s="121"/>
      <c r="H7" s="121"/>
      <c r="I7" s="287"/>
      <c r="J7" s="723"/>
    </row>
    <row r="8" spans="1:10" ht="12.95" customHeight="1">
      <c r="A8" s="140" t="s">
        <v>10</v>
      </c>
      <c r="B8" s="141" t="s">
        <v>3</v>
      </c>
      <c r="C8" s="121">
        <v>2500</v>
      </c>
      <c r="D8" s="121">
        <v>2500</v>
      </c>
      <c r="E8" s="121">
        <v>1661</v>
      </c>
      <c r="F8" s="141" t="s">
        <v>131</v>
      </c>
      <c r="G8" s="121">
        <v>744000</v>
      </c>
      <c r="H8" s="121">
        <v>489810</v>
      </c>
      <c r="I8" s="287">
        <v>66181</v>
      </c>
      <c r="J8" s="723"/>
    </row>
    <row r="9" spans="1:10" ht="12.95" customHeight="1">
      <c r="A9" s="140" t="s">
        <v>11</v>
      </c>
      <c r="B9" s="141" t="s">
        <v>305</v>
      </c>
      <c r="C9" s="121"/>
      <c r="D9" s="121"/>
      <c r="E9" s="121"/>
      <c r="F9" s="141" t="s">
        <v>310</v>
      </c>
      <c r="G9" s="121"/>
      <c r="H9" s="121"/>
      <c r="I9" s="287"/>
      <c r="J9" s="723"/>
    </row>
    <row r="10" spans="1:10" ht="12.75" customHeight="1">
      <c r="A10" s="140" t="s">
        <v>12</v>
      </c>
      <c r="B10" s="141" t="s">
        <v>306</v>
      </c>
      <c r="C10" s="121"/>
      <c r="D10" s="121"/>
      <c r="E10" s="121"/>
      <c r="F10" s="141" t="s">
        <v>152</v>
      </c>
      <c r="G10" s="121">
        <v>2112</v>
      </c>
      <c r="H10" s="121">
        <v>154612</v>
      </c>
      <c r="I10" s="287">
        <v>152500</v>
      </c>
      <c r="J10" s="723"/>
    </row>
    <row r="11" spans="1:10" ht="12.95" customHeight="1">
      <c r="A11" s="140" t="s">
        <v>13</v>
      </c>
      <c r="B11" s="141" t="s">
        <v>307</v>
      </c>
      <c r="C11" s="122">
        <v>11857</v>
      </c>
      <c r="D11" s="122">
        <v>14356</v>
      </c>
      <c r="E11" s="122">
        <v>13734</v>
      </c>
      <c r="F11" s="210"/>
      <c r="G11" s="121"/>
      <c r="H11" s="121"/>
      <c r="I11" s="287"/>
      <c r="J11" s="723"/>
    </row>
    <row r="12" spans="1:10" ht="12.95" customHeight="1">
      <c r="A12" s="140" t="s">
        <v>14</v>
      </c>
      <c r="B12" s="30"/>
      <c r="C12" s="121"/>
      <c r="D12" s="121"/>
      <c r="E12" s="121"/>
      <c r="F12" s="210"/>
      <c r="G12" s="121"/>
      <c r="H12" s="121"/>
      <c r="I12" s="287"/>
      <c r="J12" s="723"/>
    </row>
    <row r="13" spans="1:10" ht="12.95" customHeight="1">
      <c r="A13" s="140" t="s">
        <v>15</v>
      </c>
      <c r="B13" s="30"/>
      <c r="C13" s="121"/>
      <c r="D13" s="121"/>
      <c r="E13" s="121"/>
      <c r="F13" s="211"/>
      <c r="G13" s="121"/>
      <c r="H13" s="121"/>
      <c r="I13" s="287"/>
      <c r="J13" s="723"/>
    </row>
    <row r="14" spans="1:10" ht="12.95" customHeight="1">
      <c r="A14" s="140" t="s">
        <v>16</v>
      </c>
      <c r="B14" s="208"/>
      <c r="C14" s="122"/>
      <c r="D14" s="122"/>
      <c r="E14" s="122"/>
      <c r="F14" s="210"/>
      <c r="G14" s="121"/>
      <c r="H14" s="121"/>
      <c r="I14" s="287"/>
      <c r="J14" s="723"/>
    </row>
    <row r="15" spans="1:10">
      <c r="A15" s="140" t="s">
        <v>17</v>
      </c>
      <c r="B15" s="30"/>
      <c r="C15" s="122"/>
      <c r="D15" s="122"/>
      <c r="E15" s="122"/>
      <c r="F15" s="210"/>
      <c r="G15" s="121"/>
      <c r="H15" s="121"/>
      <c r="I15" s="287"/>
      <c r="J15" s="723"/>
    </row>
    <row r="16" spans="1:10" ht="12.95" customHeight="1" thickBot="1">
      <c r="A16" s="177" t="s">
        <v>18</v>
      </c>
      <c r="B16" s="209"/>
      <c r="C16" s="179"/>
      <c r="D16" s="179"/>
      <c r="E16" s="179"/>
      <c r="F16" s="178" t="s">
        <v>38</v>
      </c>
      <c r="G16" s="294"/>
      <c r="H16" s="294"/>
      <c r="I16" s="292"/>
      <c r="J16" s="723"/>
    </row>
    <row r="17" spans="1:10" ht="15.95" customHeight="1" thickBot="1">
      <c r="A17" s="143" t="s">
        <v>19</v>
      </c>
      <c r="B17" s="56" t="s">
        <v>317</v>
      </c>
      <c r="C17" s="124">
        <f>+C6+C8+C9+C11+C12+C13+C14+C15+C16</f>
        <v>14357</v>
      </c>
      <c r="D17" s="124">
        <f>+D6+D8+D9+D11+D12+D13+D14+D15+D16</f>
        <v>16856</v>
      </c>
      <c r="E17" s="124">
        <f>+E6+E8+E9+E11+E12+E13+E14+E15+E16</f>
        <v>15395</v>
      </c>
      <c r="F17" s="56" t="s">
        <v>318</v>
      </c>
      <c r="G17" s="124">
        <f>+G6+G8+G10+G11+G12+G13+G14+G15+G16</f>
        <v>976112</v>
      </c>
      <c r="H17" s="124">
        <f>+H6+H8+H10+H11+H12+H13+H14+H15+H16</f>
        <v>874422</v>
      </c>
      <c r="I17" s="162">
        <f>+I6+I8+I10+I11+I12+I13+I14+I15+I16</f>
        <v>286566</v>
      </c>
      <c r="J17" s="723"/>
    </row>
    <row r="18" spans="1:10" ht="12.95" customHeight="1">
      <c r="A18" s="138" t="s">
        <v>20</v>
      </c>
      <c r="B18" s="152" t="s">
        <v>170</v>
      </c>
      <c r="C18" s="159">
        <f>+C19+C20+C21+C22+C23</f>
        <v>973612</v>
      </c>
      <c r="D18" s="159">
        <f>+D19+D20+D21+D22+D23</f>
        <v>869423</v>
      </c>
      <c r="E18" s="159">
        <f>+E19+E20+E21+E22+E23</f>
        <v>869423</v>
      </c>
      <c r="F18" s="146" t="s">
        <v>135</v>
      </c>
      <c r="G18" s="295"/>
      <c r="H18" s="295"/>
      <c r="I18" s="293"/>
      <c r="J18" s="723"/>
    </row>
    <row r="19" spans="1:10" ht="12.95" customHeight="1">
      <c r="A19" s="140" t="s">
        <v>21</v>
      </c>
      <c r="B19" s="153" t="s">
        <v>159</v>
      </c>
      <c r="C19" s="46">
        <v>973612</v>
      </c>
      <c r="D19" s="46">
        <v>869423</v>
      </c>
      <c r="E19" s="46">
        <v>869423</v>
      </c>
      <c r="F19" s="146" t="s">
        <v>138</v>
      </c>
      <c r="G19" s="46"/>
      <c r="H19" s="46"/>
      <c r="I19" s="290"/>
      <c r="J19" s="723"/>
    </row>
    <row r="20" spans="1:10" ht="12.95" customHeight="1">
      <c r="A20" s="138" t="s">
        <v>22</v>
      </c>
      <c r="B20" s="153" t="s">
        <v>160</v>
      </c>
      <c r="C20" s="46"/>
      <c r="D20" s="46"/>
      <c r="E20" s="46"/>
      <c r="F20" s="146" t="s">
        <v>109</v>
      </c>
      <c r="G20" s="46"/>
      <c r="H20" s="46"/>
      <c r="I20" s="290"/>
      <c r="J20" s="723"/>
    </row>
    <row r="21" spans="1:10" ht="12.95" customHeight="1">
      <c r="A21" s="140" t="s">
        <v>23</v>
      </c>
      <c r="B21" s="153" t="s">
        <v>161</v>
      </c>
      <c r="C21" s="46"/>
      <c r="D21" s="46"/>
      <c r="E21" s="46"/>
      <c r="F21" s="146" t="s">
        <v>110</v>
      </c>
      <c r="G21" s="46">
        <v>11857</v>
      </c>
      <c r="H21" s="46">
        <v>11857</v>
      </c>
      <c r="I21" s="290">
        <v>11857</v>
      </c>
      <c r="J21" s="723"/>
    </row>
    <row r="22" spans="1:10" ht="12.95" customHeight="1">
      <c r="A22" s="138" t="s">
        <v>24</v>
      </c>
      <c r="B22" s="153" t="s">
        <v>162</v>
      </c>
      <c r="C22" s="46"/>
      <c r="D22" s="46"/>
      <c r="E22" s="46"/>
      <c r="F22" s="145" t="s">
        <v>156</v>
      </c>
      <c r="G22" s="46"/>
      <c r="H22" s="46"/>
      <c r="I22" s="290"/>
      <c r="J22" s="723"/>
    </row>
    <row r="23" spans="1:10" ht="12.95" customHeight="1">
      <c r="A23" s="140" t="s">
        <v>25</v>
      </c>
      <c r="B23" s="154" t="s">
        <v>163</v>
      </c>
      <c r="C23" s="46"/>
      <c r="D23" s="46"/>
      <c r="E23" s="46"/>
      <c r="F23" s="146" t="s">
        <v>139</v>
      </c>
      <c r="G23" s="46"/>
      <c r="H23" s="46"/>
      <c r="I23" s="290"/>
      <c r="J23" s="723"/>
    </row>
    <row r="24" spans="1:10" ht="12.95" customHeight="1">
      <c r="A24" s="138" t="s">
        <v>26</v>
      </c>
      <c r="B24" s="155" t="s">
        <v>164</v>
      </c>
      <c r="C24" s="148">
        <f>+C25+C26+C27+C28+C29</f>
        <v>0</v>
      </c>
      <c r="D24" s="148">
        <f>+D25+D26+D27+D28+D29</f>
        <v>0</v>
      </c>
      <c r="E24" s="148">
        <f>+E25+E26+E27+E28+E29</f>
        <v>0</v>
      </c>
      <c r="F24" s="156" t="s">
        <v>137</v>
      </c>
      <c r="G24" s="46"/>
      <c r="H24" s="46"/>
      <c r="I24" s="290"/>
      <c r="J24" s="723"/>
    </row>
    <row r="25" spans="1:10" ht="12.95" customHeight="1">
      <c r="A25" s="140" t="s">
        <v>27</v>
      </c>
      <c r="B25" s="154" t="s">
        <v>165</v>
      </c>
      <c r="C25" s="46"/>
      <c r="D25" s="46"/>
      <c r="E25" s="46"/>
      <c r="F25" s="156" t="s">
        <v>311</v>
      </c>
      <c r="G25" s="46"/>
      <c r="H25" s="46"/>
      <c r="I25" s="290"/>
      <c r="J25" s="723"/>
    </row>
    <row r="26" spans="1:10" ht="12.95" customHeight="1">
      <c r="A26" s="138" t="s">
        <v>28</v>
      </c>
      <c r="B26" s="154" t="s">
        <v>166</v>
      </c>
      <c r="C26" s="46"/>
      <c r="D26" s="46"/>
      <c r="E26" s="46"/>
      <c r="F26" s="151"/>
      <c r="G26" s="46"/>
      <c r="H26" s="46"/>
      <c r="I26" s="290"/>
      <c r="J26" s="723"/>
    </row>
    <row r="27" spans="1:10" ht="12.95" customHeight="1">
      <c r="A27" s="140" t="s">
        <v>29</v>
      </c>
      <c r="B27" s="153" t="s">
        <v>167</v>
      </c>
      <c r="C27" s="46"/>
      <c r="D27" s="46"/>
      <c r="E27" s="46"/>
      <c r="F27" s="54"/>
      <c r="G27" s="46"/>
      <c r="H27" s="46"/>
      <c r="I27" s="290"/>
      <c r="J27" s="723"/>
    </row>
    <row r="28" spans="1:10" ht="12.95" customHeight="1">
      <c r="A28" s="138" t="s">
        <v>30</v>
      </c>
      <c r="B28" s="157" t="s">
        <v>168</v>
      </c>
      <c r="C28" s="46"/>
      <c r="D28" s="46"/>
      <c r="E28" s="46"/>
      <c r="F28" s="30"/>
      <c r="G28" s="46"/>
      <c r="H28" s="46"/>
      <c r="I28" s="290"/>
      <c r="J28" s="723"/>
    </row>
    <row r="29" spans="1:10" ht="12.95" customHeight="1" thickBot="1">
      <c r="A29" s="140" t="s">
        <v>31</v>
      </c>
      <c r="B29" s="158" t="s">
        <v>169</v>
      </c>
      <c r="C29" s="46"/>
      <c r="D29" s="46"/>
      <c r="E29" s="46"/>
      <c r="F29" s="54"/>
      <c r="G29" s="46"/>
      <c r="H29" s="46"/>
      <c r="I29" s="290"/>
      <c r="J29" s="723"/>
    </row>
    <row r="30" spans="1:10" ht="21.75" customHeight="1" thickBot="1">
      <c r="A30" s="143" t="s">
        <v>32</v>
      </c>
      <c r="B30" s="56" t="s">
        <v>308</v>
      </c>
      <c r="C30" s="124">
        <f>+C18+C24</f>
        <v>973612</v>
      </c>
      <c r="D30" s="124">
        <f>+D18+D24</f>
        <v>869423</v>
      </c>
      <c r="E30" s="124">
        <f>+E18+E24</f>
        <v>869423</v>
      </c>
      <c r="F30" s="56" t="s">
        <v>312</v>
      </c>
      <c r="G30" s="124">
        <f>SUM(G18:G29)</f>
        <v>11857</v>
      </c>
      <c r="H30" s="124">
        <f>SUM(H18:H29)</f>
        <v>11857</v>
      </c>
      <c r="I30" s="162">
        <f>SUM(I18:I29)</f>
        <v>11857</v>
      </c>
      <c r="J30" s="723"/>
    </row>
    <row r="31" spans="1:10" ht="13.5" thickBot="1">
      <c r="A31" s="143" t="s">
        <v>33</v>
      </c>
      <c r="B31" s="149" t="s">
        <v>313</v>
      </c>
      <c r="C31" s="285">
        <f>+C17+C30</f>
        <v>987969</v>
      </c>
      <c r="D31" s="285">
        <f>+D17+D30</f>
        <v>886279</v>
      </c>
      <c r="E31" s="150">
        <f>+E17+E30</f>
        <v>884818</v>
      </c>
      <c r="F31" s="149" t="s">
        <v>314</v>
      </c>
      <c r="G31" s="285">
        <f>+G17+G30</f>
        <v>987969</v>
      </c>
      <c r="H31" s="285">
        <f>+H17+H30</f>
        <v>886279</v>
      </c>
      <c r="I31" s="150">
        <f>+I17+I30</f>
        <v>298423</v>
      </c>
      <c r="J31" s="723"/>
    </row>
    <row r="32" spans="1:10" ht="13.5" thickBot="1">
      <c r="A32" s="143" t="s">
        <v>34</v>
      </c>
      <c r="B32" s="149" t="s">
        <v>113</v>
      </c>
      <c r="C32" s="285">
        <f>IF(C17-G17&lt;0,G17-C17,"-")</f>
        <v>961755</v>
      </c>
      <c r="D32" s="285">
        <f>IF(D17-H17&lt;0,H17-D17,"-")</f>
        <v>857566</v>
      </c>
      <c r="E32" s="150">
        <f>IF(E17-I17&lt;0,I17-E17,"-")</f>
        <v>271171</v>
      </c>
      <c r="F32" s="149" t="s">
        <v>114</v>
      </c>
      <c r="G32" s="285" t="str">
        <f>IF(C17-G17&gt;0,C17-G17,"-")</f>
        <v>-</v>
      </c>
      <c r="H32" s="285" t="str">
        <f>IF(D17-H17&gt;0,D17-H17,"-")</f>
        <v>-</v>
      </c>
      <c r="I32" s="150" t="str">
        <f>IF(E17-I17&gt;0,E17-I17,"-")</f>
        <v>-</v>
      </c>
      <c r="J32" s="723"/>
    </row>
    <row r="33" spans="1:10" ht="13.5" thickBot="1">
      <c r="A33" s="143" t="s">
        <v>35</v>
      </c>
      <c r="B33" s="149" t="s">
        <v>157</v>
      </c>
      <c r="C33" s="285" t="str">
        <f>IF(C17+C30-G26&lt;0,G26-(C17+C30),"-")</f>
        <v>-</v>
      </c>
      <c r="D33" s="285" t="str">
        <f>IF(D17+D30-H26&lt;0,H26-(D17+D30),"-")</f>
        <v>-</v>
      </c>
      <c r="E33" s="150" t="str">
        <f>IF(E17+E30-I26&lt;0,I26-(E17+E30),"-")</f>
        <v>-</v>
      </c>
      <c r="F33" s="149" t="s">
        <v>158</v>
      </c>
      <c r="G33" s="285">
        <f>IF(C17+C30-G26&gt;0,C17+C30-G26,"-")</f>
        <v>987969</v>
      </c>
      <c r="H33" s="285">
        <f>IF(D17+D30-H26&gt;0,D17+D30-H26,"-")</f>
        <v>886279</v>
      </c>
      <c r="I33" s="150">
        <f>IF(E17+E30-I26&gt;0,E17+E30-I26,"-")</f>
        <v>884818</v>
      </c>
      <c r="J33" s="723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33"/>
  <sheetViews>
    <sheetView view="pageLayout" zoomScaleNormal="100" workbookViewId="0">
      <selection activeCell="H1" sqref="H1:H24"/>
    </sheetView>
  </sheetViews>
  <sheetFormatPr defaultRowHeight="12.75"/>
  <cols>
    <col min="1" max="1" width="39.6640625" style="28" customWidth="1"/>
    <col min="2" max="7" width="15.6640625" style="27" customWidth="1"/>
    <col min="8" max="8" width="5.1640625" style="27" customWidth="1"/>
    <col min="9" max="16384" width="9.33203125" style="27"/>
  </cols>
  <sheetData>
    <row r="1" spans="1:8" ht="18" customHeight="1">
      <c r="A1" s="724" t="s">
        <v>0</v>
      </c>
      <c r="B1" s="724"/>
      <c r="C1" s="724"/>
      <c r="D1" s="724"/>
      <c r="E1" s="724"/>
      <c r="F1" s="724"/>
      <c r="G1" s="724"/>
      <c r="H1" s="725" t="s">
        <v>812</v>
      </c>
    </row>
    <row r="2" spans="1:8" ht="22.5" customHeight="1" thickBot="1">
      <c r="A2" s="69"/>
      <c r="B2" s="36"/>
      <c r="C2" s="36"/>
      <c r="D2" s="36"/>
      <c r="E2" s="36"/>
      <c r="F2" s="726" t="s">
        <v>48</v>
      </c>
      <c r="G2" s="726"/>
      <c r="H2" s="725"/>
    </row>
    <row r="3" spans="1:8" s="29" customFormat="1" ht="50.25" customHeight="1" thickBot="1">
      <c r="A3" s="70" t="s">
        <v>52</v>
      </c>
      <c r="B3" s="71" t="s">
        <v>53</v>
      </c>
      <c r="C3" s="71" t="s">
        <v>54</v>
      </c>
      <c r="D3" s="71" t="s">
        <v>639</v>
      </c>
      <c r="E3" s="71" t="s">
        <v>640</v>
      </c>
      <c r="F3" s="617" t="s">
        <v>641</v>
      </c>
      <c r="G3" s="286" t="s">
        <v>642</v>
      </c>
      <c r="H3" s="725"/>
    </row>
    <row r="4" spans="1:8" s="36" customFormat="1" ht="12" customHeight="1" thickBot="1">
      <c r="A4" s="33" t="s">
        <v>402</v>
      </c>
      <c r="B4" s="34" t="s">
        <v>403</v>
      </c>
      <c r="C4" s="34" t="s">
        <v>404</v>
      </c>
      <c r="D4" s="34" t="s">
        <v>638</v>
      </c>
      <c r="E4" s="34" t="s">
        <v>405</v>
      </c>
      <c r="F4" s="618" t="s">
        <v>407</v>
      </c>
      <c r="G4" s="35" t="s">
        <v>440</v>
      </c>
      <c r="H4" s="725"/>
    </row>
    <row r="5" spans="1:8" ht="15.95" customHeight="1">
      <c r="A5" s="30" t="s">
        <v>699</v>
      </c>
      <c r="B5" s="21"/>
      <c r="C5" s="619"/>
      <c r="D5" s="21"/>
      <c r="E5" s="21"/>
      <c r="F5" s="435">
        <v>11500</v>
      </c>
      <c r="G5" s="620">
        <f>+D5+F5</f>
        <v>11500</v>
      </c>
      <c r="H5" s="725"/>
    </row>
    <row r="6" spans="1:8" ht="15.95" customHeight="1">
      <c r="A6" s="30" t="s">
        <v>700</v>
      </c>
      <c r="B6" s="21"/>
      <c r="C6" s="619"/>
      <c r="D6" s="21"/>
      <c r="E6" s="21"/>
      <c r="F6" s="435">
        <v>5784</v>
      </c>
      <c r="G6" s="620">
        <f t="shared" ref="G6:G23" si="0">+D6+F6</f>
        <v>5784</v>
      </c>
      <c r="H6" s="725"/>
    </row>
    <row r="7" spans="1:8" ht="15.95" customHeight="1">
      <c r="A7" s="30" t="s">
        <v>701</v>
      </c>
      <c r="B7" s="21"/>
      <c r="C7" s="619"/>
      <c r="D7" s="21"/>
      <c r="E7" s="21"/>
      <c r="F7" s="435">
        <v>3550</v>
      </c>
      <c r="G7" s="620">
        <f t="shared" si="0"/>
        <v>3550</v>
      </c>
      <c r="H7" s="725"/>
    </row>
    <row r="8" spans="1:8" ht="15.95" customHeight="1">
      <c r="A8" s="621" t="s">
        <v>702</v>
      </c>
      <c r="B8" s="21"/>
      <c r="C8" s="619"/>
      <c r="D8" s="21"/>
      <c r="E8" s="21"/>
      <c r="F8" s="435">
        <v>2820</v>
      </c>
      <c r="G8" s="620">
        <f t="shared" si="0"/>
        <v>2820</v>
      </c>
      <c r="H8" s="725"/>
    </row>
    <row r="9" spans="1:8" ht="15.95" customHeight="1">
      <c r="A9" s="30" t="s">
        <v>703</v>
      </c>
      <c r="B9" s="21"/>
      <c r="C9" s="619"/>
      <c r="D9" s="21"/>
      <c r="E9" s="21"/>
      <c r="F9" s="435">
        <v>669</v>
      </c>
      <c r="G9" s="620">
        <f t="shared" si="0"/>
        <v>669</v>
      </c>
      <c r="H9" s="725"/>
    </row>
    <row r="10" spans="1:8" ht="15.95" customHeight="1">
      <c r="A10" s="30" t="s">
        <v>704</v>
      </c>
      <c r="B10" s="21"/>
      <c r="C10" s="619"/>
      <c r="D10" s="21"/>
      <c r="E10" s="21"/>
      <c r="F10" s="435">
        <v>5427</v>
      </c>
      <c r="G10" s="620">
        <f t="shared" si="0"/>
        <v>5427</v>
      </c>
      <c r="H10" s="725"/>
    </row>
    <row r="11" spans="1:8" ht="15.95" customHeight="1">
      <c r="A11" s="30" t="s">
        <v>705</v>
      </c>
      <c r="B11" s="21"/>
      <c r="C11" s="619"/>
      <c r="D11" s="21"/>
      <c r="E11" s="21"/>
      <c r="F11" s="435">
        <v>14109</v>
      </c>
      <c r="G11" s="620">
        <f t="shared" si="0"/>
        <v>14109</v>
      </c>
      <c r="H11" s="725"/>
    </row>
    <row r="12" spans="1:8" ht="15.95" customHeight="1">
      <c r="A12" s="30" t="s">
        <v>706</v>
      </c>
      <c r="B12" s="21"/>
      <c r="C12" s="619"/>
      <c r="D12" s="21"/>
      <c r="E12" s="21"/>
      <c r="F12" s="435">
        <v>362</v>
      </c>
      <c r="G12" s="620">
        <f t="shared" si="0"/>
        <v>362</v>
      </c>
      <c r="H12" s="725"/>
    </row>
    <row r="13" spans="1:8" ht="15.95" customHeight="1">
      <c r="A13" s="30" t="s">
        <v>707</v>
      </c>
      <c r="B13" s="21"/>
      <c r="C13" s="619"/>
      <c r="D13" s="21"/>
      <c r="E13" s="21"/>
      <c r="F13" s="435">
        <v>1918</v>
      </c>
      <c r="G13" s="620">
        <f t="shared" si="0"/>
        <v>1918</v>
      </c>
      <c r="H13" s="725"/>
    </row>
    <row r="14" spans="1:8" ht="15.95" customHeight="1">
      <c r="A14" s="30" t="s">
        <v>708</v>
      </c>
      <c r="B14" s="21"/>
      <c r="C14" s="619"/>
      <c r="D14" s="21"/>
      <c r="E14" s="21"/>
      <c r="F14" s="435">
        <v>21746</v>
      </c>
      <c r="G14" s="620">
        <f t="shared" si="0"/>
        <v>21746</v>
      </c>
      <c r="H14" s="725"/>
    </row>
    <row r="15" spans="1:8" ht="15.95" customHeight="1">
      <c r="A15" s="30"/>
      <c r="B15" s="21"/>
      <c r="C15" s="619"/>
      <c r="D15" s="21"/>
      <c r="E15" s="21"/>
      <c r="F15" s="435"/>
      <c r="G15" s="620">
        <f t="shared" si="0"/>
        <v>0</v>
      </c>
      <c r="H15" s="725"/>
    </row>
    <row r="16" spans="1:8" ht="15.95" customHeight="1">
      <c r="A16" s="30"/>
      <c r="B16" s="21"/>
      <c r="C16" s="619"/>
      <c r="D16" s="21"/>
      <c r="E16" s="21"/>
      <c r="F16" s="435"/>
      <c r="G16" s="620">
        <f t="shared" si="0"/>
        <v>0</v>
      </c>
      <c r="H16" s="725"/>
    </row>
    <row r="17" spans="1:8" ht="15.95" customHeight="1">
      <c r="A17" s="30"/>
      <c r="B17" s="21"/>
      <c r="C17" s="619"/>
      <c r="D17" s="21"/>
      <c r="E17" s="21"/>
      <c r="F17" s="435"/>
      <c r="G17" s="620">
        <f t="shared" si="0"/>
        <v>0</v>
      </c>
      <c r="H17" s="725"/>
    </row>
    <row r="18" spans="1:8" ht="15.95" customHeight="1">
      <c r="A18" s="30"/>
      <c r="B18" s="21"/>
      <c r="C18" s="619"/>
      <c r="D18" s="21"/>
      <c r="E18" s="21"/>
      <c r="F18" s="435"/>
      <c r="G18" s="620">
        <f t="shared" si="0"/>
        <v>0</v>
      </c>
      <c r="H18" s="725"/>
    </row>
    <row r="19" spans="1:8" ht="15.95" customHeight="1">
      <c r="A19" s="30"/>
      <c r="B19" s="21"/>
      <c r="C19" s="619"/>
      <c r="D19" s="21"/>
      <c r="E19" s="21"/>
      <c r="F19" s="435"/>
      <c r="G19" s="620">
        <f t="shared" si="0"/>
        <v>0</v>
      </c>
      <c r="H19" s="725"/>
    </row>
    <row r="20" spans="1:8" ht="15.95" customHeight="1">
      <c r="A20" s="30"/>
      <c r="B20" s="21"/>
      <c r="C20" s="619"/>
      <c r="D20" s="21"/>
      <c r="E20" s="21"/>
      <c r="F20" s="435"/>
      <c r="G20" s="620">
        <f t="shared" si="0"/>
        <v>0</v>
      </c>
      <c r="H20" s="725"/>
    </row>
    <row r="21" spans="1:8" ht="15.95" customHeight="1">
      <c r="A21" s="30"/>
      <c r="B21" s="21"/>
      <c r="C21" s="619"/>
      <c r="D21" s="21"/>
      <c r="E21" s="21"/>
      <c r="F21" s="435"/>
      <c r="G21" s="620">
        <f t="shared" si="0"/>
        <v>0</v>
      </c>
      <c r="H21" s="725"/>
    </row>
    <row r="22" spans="1:8" ht="15.95" customHeight="1">
      <c r="A22" s="30"/>
      <c r="B22" s="21"/>
      <c r="C22" s="619"/>
      <c r="D22" s="21"/>
      <c r="E22" s="21"/>
      <c r="F22" s="435"/>
      <c r="G22" s="620">
        <f t="shared" si="0"/>
        <v>0</v>
      </c>
      <c r="H22" s="725"/>
    </row>
    <row r="23" spans="1:8" ht="15.95" customHeight="1" thickBot="1">
      <c r="A23" s="37"/>
      <c r="B23" s="22"/>
      <c r="C23" s="622"/>
      <c r="D23" s="22"/>
      <c r="E23" s="22"/>
      <c r="F23" s="623"/>
      <c r="G23" s="620">
        <f t="shared" si="0"/>
        <v>0</v>
      </c>
      <c r="H23" s="725"/>
    </row>
    <row r="24" spans="1:8" s="40" customFormat="1" ht="18" customHeight="1" thickBot="1">
      <c r="A24" s="72" t="s">
        <v>51</v>
      </c>
      <c r="B24" s="38">
        <f>SUM(B5:B23)</f>
        <v>0</v>
      </c>
      <c r="C24" s="53"/>
      <c r="D24" s="38">
        <f>SUM(D5:D23)</f>
        <v>0</v>
      </c>
      <c r="E24" s="38">
        <f>SUM(E5:E23)</f>
        <v>0</v>
      </c>
      <c r="F24" s="38">
        <f>SUM(F5:F23)</f>
        <v>67885</v>
      </c>
      <c r="G24" s="39">
        <f>SUM(G5:G23)</f>
        <v>67885</v>
      </c>
      <c r="H24" s="725"/>
    </row>
    <row r="25" spans="1:8">
      <c r="F25" s="40"/>
      <c r="G25" s="40"/>
      <c r="H25" s="624"/>
    </row>
    <row r="26" spans="1:8">
      <c r="H26" s="624"/>
    </row>
    <row r="27" spans="1:8">
      <c r="H27" s="624"/>
    </row>
    <row r="28" spans="1:8">
      <c r="H28" s="624"/>
    </row>
    <row r="29" spans="1:8">
      <c r="H29" s="624"/>
    </row>
    <row r="30" spans="1:8">
      <c r="H30" s="624"/>
    </row>
    <row r="31" spans="1:8">
      <c r="H31" s="624"/>
    </row>
    <row r="32" spans="1:8">
      <c r="H32" s="624"/>
    </row>
    <row r="33" spans="8:8">
      <c r="H33" s="624"/>
    </row>
  </sheetData>
  <mergeCells count="3">
    <mergeCell ref="A1:G1"/>
    <mergeCell ref="H1:H24"/>
    <mergeCell ref="F2:G2"/>
  </mergeCells>
  <printOptions horizontalCentered="1"/>
  <pageMargins left="0.78740157480314965" right="0.78740157480314965" top="1" bottom="0.98425196850393704" header="0.78740157480314965" footer="0.78740157480314965"/>
  <pageSetup paperSize="9" scale="10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24"/>
  <sheetViews>
    <sheetView view="pageLayout" zoomScaleNormal="100" zoomScaleSheetLayoutView="130" workbookViewId="0">
      <selection activeCell="H25" sqref="H25"/>
    </sheetView>
  </sheetViews>
  <sheetFormatPr defaultRowHeight="12.75"/>
  <cols>
    <col min="1" max="1" width="48.1640625" style="28" customWidth="1"/>
    <col min="2" max="7" width="15.83203125" style="27" customWidth="1"/>
    <col min="8" max="8" width="4.1640625" style="27" customWidth="1"/>
    <col min="9" max="9" width="13.83203125" style="27" customWidth="1"/>
    <col min="10" max="16384" width="9.33203125" style="27"/>
  </cols>
  <sheetData>
    <row r="1" spans="1:8" ht="24.75" customHeight="1">
      <c r="A1" s="724" t="s">
        <v>1</v>
      </c>
      <c r="B1" s="724"/>
      <c r="C1" s="724"/>
      <c r="D1" s="724"/>
      <c r="E1" s="724"/>
      <c r="F1" s="724"/>
      <c r="G1" s="724"/>
      <c r="H1" s="727" t="s">
        <v>805</v>
      </c>
    </row>
    <row r="2" spans="1:8" ht="23.25" customHeight="1" thickBot="1">
      <c r="A2" s="69"/>
      <c r="B2" s="36"/>
      <c r="C2" s="36"/>
      <c r="D2" s="36"/>
      <c r="E2" s="36"/>
      <c r="F2" s="726" t="s">
        <v>48</v>
      </c>
      <c r="G2" s="726"/>
      <c r="H2" s="727"/>
    </row>
    <row r="3" spans="1:8" s="29" customFormat="1" ht="48.75" customHeight="1" thickBot="1">
      <c r="A3" s="70" t="s">
        <v>55</v>
      </c>
      <c r="B3" s="71" t="s">
        <v>53</v>
      </c>
      <c r="C3" s="71" t="s">
        <v>54</v>
      </c>
      <c r="D3" s="71" t="s">
        <v>643</v>
      </c>
      <c r="E3" s="71" t="s">
        <v>644</v>
      </c>
      <c r="F3" s="617" t="s">
        <v>641</v>
      </c>
      <c r="G3" s="286" t="s">
        <v>642</v>
      </c>
      <c r="H3" s="727"/>
    </row>
    <row r="4" spans="1:8" s="36" customFormat="1" ht="15" customHeight="1" thickBot="1">
      <c r="A4" s="33" t="s">
        <v>402</v>
      </c>
      <c r="B4" s="34" t="s">
        <v>403</v>
      </c>
      <c r="C4" s="34" t="s">
        <v>404</v>
      </c>
      <c r="D4" s="34" t="s">
        <v>406</v>
      </c>
      <c r="E4" s="34" t="s">
        <v>405</v>
      </c>
      <c r="F4" s="618" t="s">
        <v>407</v>
      </c>
      <c r="G4" s="35" t="s">
        <v>440</v>
      </c>
      <c r="H4" s="727"/>
    </row>
    <row r="5" spans="1:8" ht="15.95" customHeight="1">
      <c r="A5" s="41" t="s">
        <v>698</v>
      </c>
      <c r="B5" s="21"/>
      <c r="C5" s="625"/>
      <c r="D5" s="21"/>
      <c r="E5" s="21">
        <v>489810</v>
      </c>
      <c r="F5" s="435">
        <v>66181</v>
      </c>
      <c r="G5" s="620">
        <f>+D5+F5</f>
        <v>66181</v>
      </c>
      <c r="H5" s="727"/>
    </row>
    <row r="6" spans="1:8" ht="15.95" customHeight="1">
      <c r="A6" s="41"/>
      <c r="B6" s="21"/>
      <c r="C6" s="625"/>
      <c r="D6" s="21"/>
      <c r="E6" s="21"/>
      <c r="F6" s="435"/>
      <c r="G6" s="620">
        <f t="shared" ref="G6:G23" si="0">+D6+F6</f>
        <v>0</v>
      </c>
      <c r="H6" s="727"/>
    </row>
    <row r="7" spans="1:8" ht="15.95" customHeight="1">
      <c r="A7" s="41"/>
      <c r="B7" s="21"/>
      <c r="C7" s="625"/>
      <c r="D7" s="21"/>
      <c r="E7" s="21"/>
      <c r="F7" s="435"/>
      <c r="G7" s="620">
        <f t="shared" si="0"/>
        <v>0</v>
      </c>
      <c r="H7" s="727"/>
    </row>
    <row r="8" spans="1:8" ht="15.95" customHeight="1">
      <c r="A8" s="41"/>
      <c r="B8" s="21"/>
      <c r="C8" s="625"/>
      <c r="D8" s="21"/>
      <c r="E8" s="21"/>
      <c r="F8" s="435"/>
      <c r="G8" s="620">
        <f t="shared" si="0"/>
        <v>0</v>
      </c>
      <c r="H8" s="727"/>
    </row>
    <row r="9" spans="1:8" ht="15.95" customHeight="1">
      <c r="A9" s="41"/>
      <c r="B9" s="21"/>
      <c r="C9" s="625"/>
      <c r="D9" s="21"/>
      <c r="E9" s="21"/>
      <c r="F9" s="435"/>
      <c r="G9" s="620">
        <f t="shared" si="0"/>
        <v>0</v>
      </c>
      <c r="H9" s="727"/>
    </row>
    <row r="10" spans="1:8" ht="15.95" customHeight="1">
      <c r="A10" s="41"/>
      <c r="B10" s="21"/>
      <c r="C10" s="625"/>
      <c r="D10" s="21"/>
      <c r="E10" s="21"/>
      <c r="F10" s="435"/>
      <c r="G10" s="620">
        <f t="shared" si="0"/>
        <v>0</v>
      </c>
      <c r="H10" s="727"/>
    </row>
    <row r="11" spans="1:8" ht="15.95" customHeight="1">
      <c r="A11" s="41"/>
      <c r="B11" s="21"/>
      <c r="C11" s="625"/>
      <c r="D11" s="21"/>
      <c r="E11" s="21"/>
      <c r="F11" s="435"/>
      <c r="G11" s="620">
        <f t="shared" si="0"/>
        <v>0</v>
      </c>
      <c r="H11" s="727"/>
    </row>
    <row r="12" spans="1:8" ht="15.95" customHeight="1">
      <c r="A12" s="41"/>
      <c r="B12" s="21"/>
      <c r="C12" s="625"/>
      <c r="D12" s="21"/>
      <c r="E12" s="21"/>
      <c r="F12" s="435"/>
      <c r="G12" s="620">
        <f t="shared" si="0"/>
        <v>0</v>
      </c>
      <c r="H12" s="727"/>
    </row>
    <row r="13" spans="1:8" ht="15.95" customHeight="1">
      <c r="A13" s="41"/>
      <c r="B13" s="21"/>
      <c r="C13" s="625"/>
      <c r="D13" s="21"/>
      <c r="E13" s="21"/>
      <c r="F13" s="435"/>
      <c r="G13" s="620">
        <f t="shared" si="0"/>
        <v>0</v>
      </c>
      <c r="H13" s="727"/>
    </row>
    <row r="14" spans="1:8" ht="15.95" customHeight="1">
      <c r="A14" s="41"/>
      <c r="B14" s="21"/>
      <c r="C14" s="625"/>
      <c r="D14" s="21"/>
      <c r="E14" s="21"/>
      <c r="F14" s="435"/>
      <c r="G14" s="620">
        <f t="shared" si="0"/>
        <v>0</v>
      </c>
      <c r="H14" s="727"/>
    </row>
    <row r="15" spans="1:8" ht="15.95" customHeight="1">
      <c r="A15" s="41"/>
      <c r="B15" s="21"/>
      <c r="C15" s="625"/>
      <c r="D15" s="21"/>
      <c r="E15" s="21"/>
      <c r="F15" s="435"/>
      <c r="G15" s="620">
        <f t="shared" si="0"/>
        <v>0</v>
      </c>
      <c r="H15" s="727"/>
    </row>
    <row r="16" spans="1:8" ht="15.95" customHeight="1">
      <c r="A16" s="41"/>
      <c r="B16" s="21"/>
      <c r="C16" s="625"/>
      <c r="D16" s="21"/>
      <c r="E16" s="21"/>
      <c r="F16" s="435"/>
      <c r="G16" s="620">
        <f t="shared" si="0"/>
        <v>0</v>
      </c>
      <c r="H16" s="727"/>
    </row>
    <row r="17" spans="1:8" ht="15.95" customHeight="1">
      <c r="A17" s="41"/>
      <c r="B17" s="21"/>
      <c r="C17" s="625"/>
      <c r="D17" s="21"/>
      <c r="E17" s="21"/>
      <c r="F17" s="435"/>
      <c r="G17" s="620">
        <f t="shared" si="0"/>
        <v>0</v>
      </c>
      <c r="H17" s="727"/>
    </row>
    <row r="18" spans="1:8" ht="15.95" customHeight="1">
      <c r="A18" s="41"/>
      <c r="B18" s="21"/>
      <c r="C18" s="625"/>
      <c r="D18" s="21"/>
      <c r="E18" s="21"/>
      <c r="F18" s="435"/>
      <c r="G18" s="620">
        <f t="shared" si="0"/>
        <v>0</v>
      </c>
      <c r="H18" s="727"/>
    </row>
    <row r="19" spans="1:8" ht="15.95" customHeight="1">
      <c r="A19" s="41"/>
      <c r="B19" s="21"/>
      <c r="C19" s="625"/>
      <c r="D19" s="21"/>
      <c r="E19" s="21"/>
      <c r="F19" s="435"/>
      <c r="G19" s="620">
        <f t="shared" si="0"/>
        <v>0</v>
      </c>
      <c r="H19" s="727"/>
    </row>
    <row r="20" spans="1:8" ht="15.95" customHeight="1">
      <c r="A20" s="41"/>
      <c r="B20" s="21"/>
      <c r="C20" s="625"/>
      <c r="D20" s="21"/>
      <c r="E20" s="21"/>
      <c r="F20" s="435"/>
      <c r="G20" s="620">
        <f t="shared" si="0"/>
        <v>0</v>
      </c>
      <c r="H20" s="727"/>
    </row>
    <row r="21" spans="1:8" ht="15.95" customHeight="1">
      <c r="A21" s="41"/>
      <c r="B21" s="21"/>
      <c r="C21" s="625"/>
      <c r="D21" s="21"/>
      <c r="E21" s="21"/>
      <c r="F21" s="435"/>
      <c r="G21" s="620">
        <f t="shared" si="0"/>
        <v>0</v>
      </c>
      <c r="H21" s="727"/>
    </row>
    <row r="22" spans="1:8" ht="15.95" customHeight="1">
      <c r="A22" s="41"/>
      <c r="B22" s="21"/>
      <c r="C22" s="625"/>
      <c r="D22" s="21"/>
      <c r="E22" s="21"/>
      <c r="F22" s="435"/>
      <c r="G22" s="620">
        <f t="shared" si="0"/>
        <v>0</v>
      </c>
      <c r="H22" s="727"/>
    </row>
    <row r="23" spans="1:8" ht="15.95" customHeight="1" thickBot="1">
      <c r="A23" s="42"/>
      <c r="B23" s="22"/>
      <c r="C23" s="626"/>
      <c r="D23" s="22"/>
      <c r="E23" s="22"/>
      <c r="F23" s="623"/>
      <c r="G23" s="620">
        <f t="shared" si="0"/>
        <v>0</v>
      </c>
      <c r="H23" s="727"/>
    </row>
    <row r="24" spans="1:8" s="40" customFormat="1" ht="18" customHeight="1" thickBot="1">
      <c r="A24" s="72" t="s">
        <v>51</v>
      </c>
      <c r="B24" s="38">
        <f>SUM(B5:B23)</f>
        <v>0</v>
      </c>
      <c r="C24" s="53"/>
      <c r="D24" s="38">
        <f>SUM(D5:D23)</f>
        <v>0</v>
      </c>
      <c r="E24" s="38">
        <f>SUM(E5:E23)</f>
        <v>489810</v>
      </c>
      <c r="F24" s="38">
        <f>SUM(F5:F23)</f>
        <v>66181</v>
      </c>
      <c r="G24" s="39">
        <f>SUM(G5:G23)</f>
        <v>66181</v>
      </c>
      <c r="H24" s="727"/>
    </row>
  </sheetData>
  <mergeCells count="3">
    <mergeCell ref="A1:G1"/>
    <mergeCell ref="H1:H24"/>
    <mergeCell ref="F2:G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N48"/>
  <sheetViews>
    <sheetView zoomScale="130" zoomScaleNormal="130" zoomScaleSheetLayoutView="100" workbookViewId="0">
      <selection activeCell="N34" sqref="N34"/>
    </sheetView>
  </sheetViews>
  <sheetFormatPr defaultRowHeight="12.75"/>
  <cols>
    <col min="1" max="1" width="28.5" style="31" customWidth="1"/>
    <col min="2" max="13" width="10" style="31" customWidth="1"/>
    <col min="14" max="14" width="4" style="31" customWidth="1"/>
    <col min="15" max="16384" width="9.33203125" style="31"/>
  </cols>
  <sheetData>
    <row r="1" spans="1:14" ht="15.75" customHeight="1">
      <c r="A1" s="750" t="s">
        <v>441</v>
      </c>
      <c r="B1" s="750"/>
      <c r="C1" s="750"/>
      <c r="D1" s="744"/>
      <c r="E1" s="744"/>
      <c r="F1" s="744"/>
      <c r="G1" s="744"/>
      <c r="H1" s="744"/>
      <c r="I1" s="744"/>
      <c r="J1" s="744"/>
      <c r="K1" s="744"/>
      <c r="L1" s="744"/>
      <c r="M1" s="744"/>
      <c r="N1" s="730" t="s">
        <v>806</v>
      </c>
    </row>
    <row r="2" spans="1:14" ht="15.75" thickBo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731" t="s">
        <v>48</v>
      </c>
      <c r="M2" s="731"/>
      <c r="N2" s="730"/>
    </row>
    <row r="3" spans="1:14" ht="13.5" thickBot="1">
      <c r="A3" s="732" t="s">
        <v>88</v>
      </c>
      <c r="B3" s="735" t="s">
        <v>442</v>
      </c>
      <c r="C3" s="735"/>
      <c r="D3" s="735"/>
      <c r="E3" s="735"/>
      <c r="F3" s="735"/>
      <c r="G3" s="735"/>
      <c r="H3" s="735"/>
      <c r="I3" s="735"/>
      <c r="J3" s="736" t="s">
        <v>443</v>
      </c>
      <c r="K3" s="736"/>
      <c r="L3" s="736"/>
      <c r="M3" s="736"/>
      <c r="N3" s="730"/>
    </row>
    <row r="4" spans="1:14" ht="15" customHeight="1" thickBot="1">
      <c r="A4" s="733"/>
      <c r="B4" s="747" t="s">
        <v>444</v>
      </c>
      <c r="C4" s="738" t="s">
        <v>445</v>
      </c>
      <c r="D4" s="742" t="s">
        <v>446</v>
      </c>
      <c r="E4" s="742"/>
      <c r="F4" s="742"/>
      <c r="G4" s="742"/>
      <c r="H4" s="742"/>
      <c r="I4" s="742"/>
      <c r="J4" s="737"/>
      <c r="K4" s="737"/>
      <c r="L4" s="737"/>
      <c r="M4" s="737"/>
      <c r="N4" s="730"/>
    </row>
    <row r="5" spans="1:14" ht="21.75" thickBot="1">
      <c r="A5" s="733"/>
      <c r="B5" s="747"/>
      <c r="C5" s="738"/>
      <c r="D5" s="299" t="s">
        <v>444</v>
      </c>
      <c r="E5" s="299" t="s">
        <v>445</v>
      </c>
      <c r="F5" s="299" t="s">
        <v>444</v>
      </c>
      <c r="G5" s="299" t="s">
        <v>445</v>
      </c>
      <c r="H5" s="299" t="s">
        <v>444</v>
      </c>
      <c r="I5" s="299" t="s">
        <v>445</v>
      </c>
      <c r="J5" s="737"/>
      <c r="K5" s="737"/>
      <c r="L5" s="737"/>
      <c r="M5" s="737"/>
      <c r="N5" s="730"/>
    </row>
    <row r="6" spans="1:14" ht="21.75" thickBot="1">
      <c r="A6" s="734"/>
      <c r="B6" s="738" t="s">
        <v>447</v>
      </c>
      <c r="C6" s="738"/>
      <c r="D6" s="738" t="s">
        <v>801</v>
      </c>
      <c r="E6" s="738"/>
      <c r="F6" s="738">
        <v>2015</v>
      </c>
      <c r="G6" s="738"/>
      <c r="H6" s="747" t="e">
        <f>+CONCATENATE(LEFT(#REF!,4),". után")</f>
        <v>#REF!</v>
      </c>
      <c r="I6" s="747"/>
      <c r="J6" s="298" t="str">
        <f>+D6</f>
        <v>2014.</v>
      </c>
      <c r="K6" s="299">
        <f>+F6</f>
        <v>2015</v>
      </c>
      <c r="L6" s="298" t="s">
        <v>39</v>
      </c>
      <c r="M6" s="299" t="s">
        <v>802</v>
      </c>
      <c r="N6" s="730"/>
    </row>
    <row r="7" spans="1:14" ht="13.5" thickBot="1">
      <c r="A7" s="300" t="s">
        <v>402</v>
      </c>
      <c r="B7" s="298" t="s">
        <v>403</v>
      </c>
      <c r="C7" s="298" t="s">
        <v>404</v>
      </c>
      <c r="D7" s="301" t="s">
        <v>406</v>
      </c>
      <c r="E7" s="299" t="s">
        <v>405</v>
      </c>
      <c r="F7" s="299" t="s">
        <v>407</v>
      </c>
      <c r="G7" s="299" t="s">
        <v>408</v>
      </c>
      <c r="H7" s="298" t="s">
        <v>409</v>
      </c>
      <c r="I7" s="301" t="s">
        <v>439</v>
      </c>
      <c r="J7" s="301" t="s">
        <v>448</v>
      </c>
      <c r="K7" s="301" t="s">
        <v>449</v>
      </c>
      <c r="L7" s="301" t="s">
        <v>450</v>
      </c>
      <c r="M7" s="302" t="s">
        <v>451</v>
      </c>
      <c r="N7" s="730"/>
    </row>
    <row r="8" spans="1:14">
      <c r="A8" s="303" t="s">
        <v>89</v>
      </c>
      <c r="B8" s="304"/>
      <c r="C8" s="305"/>
      <c r="D8" s="305"/>
      <c r="E8" s="306"/>
      <c r="F8" s="305"/>
      <c r="G8" s="305"/>
      <c r="H8" s="305"/>
      <c r="I8" s="305"/>
      <c r="J8" s="305"/>
      <c r="K8" s="305"/>
      <c r="L8" s="307">
        <f t="shared" ref="L8:L14" si="0">+J8+K8</f>
        <v>0</v>
      </c>
      <c r="M8" s="308" t="str">
        <f>IF((C8&lt;&gt;0),ROUND((L8/C8)*100,1),"")</f>
        <v/>
      </c>
      <c r="N8" s="730"/>
    </row>
    <row r="9" spans="1:14">
      <c r="A9" s="309" t="s">
        <v>101</v>
      </c>
      <c r="B9" s="310"/>
      <c r="C9" s="311"/>
      <c r="D9" s="311"/>
      <c r="E9" s="311"/>
      <c r="F9" s="311"/>
      <c r="G9" s="311"/>
      <c r="H9" s="311"/>
      <c r="I9" s="311"/>
      <c r="J9" s="311"/>
      <c r="K9" s="311"/>
      <c r="L9" s="312">
        <f t="shared" si="0"/>
        <v>0</v>
      </c>
      <c r="M9" s="313" t="str">
        <f t="shared" ref="M9:M14" si="1">IF((C9&lt;&gt;0),ROUND((L9/C9)*100,1),"")</f>
        <v/>
      </c>
      <c r="N9" s="730"/>
    </row>
    <row r="10" spans="1:14">
      <c r="A10" s="314" t="s">
        <v>90</v>
      </c>
      <c r="B10" s="315"/>
      <c r="C10" s="316"/>
      <c r="D10" s="316"/>
      <c r="E10" s="316"/>
      <c r="F10" s="316"/>
      <c r="G10" s="316"/>
      <c r="H10" s="316"/>
      <c r="I10" s="316"/>
      <c r="J10" s="316"/>
      <c r="K10" s="316"/>
      <c r="L10" s="312">
        <f t="shared" si="0"/>
        <v>0</v>
      </c>
      <c r="M10" s="313" t="str">
        <f t="shared" si="1"/>
        <v/>
      </c>
      <c r="N10" s="730"/>
    </row>
    <row r="11" spans="1:14">
      <c r="A11" s="314" t="s">
        <v>102</v>
      </c>
      <c r="B11" s="315"/>
      <c r="C11" s="316"/>
      <c r="D11" s="316"/>
      <c r="E11" s="316"/>
      <c r="F11" s="316"/>
      <c r="G11" s="316"/>
      <c r="H11" s="316"/>
      <c r="I11" s="316"/>
      <c r="J11" s="316"/>
      <c r="K11" s="316"/>
      <c r="L11" s="312">
        <f t="shared" si="0"/>
        <v>0</v>
      </c>
      <c r="M11" s="313" t="str">
        <f t="shared" si="1"/>
        <v/>
      </c>
      <c r="N11" s="730"/>
    </row>
    <row r="12" spans="1:14">
      <c r="A12" s="314" t="s">
        <v>91</v>
      </c>
      <c r="B12" s="315"/>
      <c r="C12" s="316"/>
      <c r="D12" s="316"/>
      <c r="E12" s="316"/>
      <c r="F12" s="316"/>
      <c r="G12" s="316"/>
      <c r="H12" s="316"/>
      <c r="I12" s="316"/>
      <c r="J12" s="316"/>
      <c r="K12" s="316"/>
      <c r="L12" s="312">
        <f t="shared" si="0"/>
        <v>0</v>
      </c>
      <c r="M12" s="313" t="str">
        <f t="shared" si="1"/>
        <v/>
      </c>
      <c r="N12" s="730"/>
    </row>
    <row r="13" spans="1:14">
      <c r="A13" s="314" t="s">
        <v>92</v>
      </c>
      <c r="B13" s="315"/>
      <c r="C13" s="316"/>
      <c r="D13" s="316"/>
      <c r="E13" s="316"/>
      <c r="F13" s="316"/>
      <c r="G13" s="316"/>
      <c r="H13" s="316"/>
      <c r="I13" s="316"/>
      <c r="J13" s="316"/>
      <c r="K13" s="316"/>
      <c r="L13" s="312">
        <f t="shared" si="0"/>
        <v>0</v>
      </c>
      <c r="M13" s="313" t="str">
        <f t="shared" si="1"/>
        <v/>
      </c>
      <c r="N13" s="730"/>
    </row>
    <row r="14" spans="1:14" ht="15" customHeight="1" thickBot="1">
      <c r="A14" s="317"/>
      <c r="B14" s="318"/>
      <c r="C14" s="319"/>
      <c r="D14" s="319"/>
      <c r="E14" s="319"/>
      <c r="F14" s="319"/>
      <c r="G14" s="319"/>
      <c r="H14" s="319"/>
      <c r="I14" s="319"/>
      <c r="J14" s="319"/>
      <c r="K14" s="319"/>
      <c r="L14" s="312">
        <f t="shared" si="0"/>
        <v>0</v>
      </c>
      <c r="M14" s="320" t="str">
        <f t="shared" si="1"/>
        <v/>
      </c>
      <c r="N14" s="730"/>
    </row>
    <row r="15" spans="1:14" ht="13.5" thickBot="1">
      <c r="A15" s="321" t="s">
        <v>94</v>
      </c>
      <c r="B15" s="322">
        <f>B8+SUM(B10:B14)</f>
        <v>0</v>
      </c>
      <c r="C15" s="322">
        <f t="shared" ref="C15:L15" si="2">C8+SUM(C10:C14)</f>
        <v>0</v>
      </c>
      <c r="D15" s="322">
        <f t="shared" si="2"/>
        <v>0</v>
      </c>
      <c r="E15" s="322">
        <f t="shared" si="2"/>
        <v>0</v>
      </c>
      <c r="F15" s="322">
        <f t="shared" si="2"/>
        <v>0</v>
      </c>
      <c r="G15" s="322">
        <f t="shared" si="2"/>
        <v>0</v>
      </c>
      <c r="H15" s="322">
        <f t="shared" si="2"/>
        <v>0</v>
      </c>
      <c r="I15" s="322">
        <f t="shared" si="2"/>
        <v>0</v>
      </c>
      <c r="J15" s="322">
        <f t="shared" si="2"/>
        <v>0</v>
      </c>
      <c r="K15" s="322">
        <f t="shared" si="2"/>
        <v>0</v>
      </c>
      <c r="L15" s="322">
        <f t="shared" si="2"/>
        <v>0</v>
      </c>
      <c r="M15" s="323" t="str">
        <f>IF((C15&lt;&gt;0),ROUND((L15/C15)*100,1),"")</f>
        <v/>
      </c>
      <c r="N15" s="730"/>
    </row>
    <row r="16" spans="1:14">
      <c r="A16" s="324"/>
      <c r="B16" s="325"/>
      <c r="C16" s="326"/>
      <c r="D16" s="326"/>
      <c r="E16" s="326"/>
      <c r="F16" s="326"/>
      <c r="G16" s="326"/>
      <c r="H16" s="326"/>
      <c r="I16" s="326"/>
      <c r="J16" s="326"/>
      <c r="K16" s="326"/>
      <c r="L16" s="326"/>
      <c r="M16" s="326"/>
      <c r="N16" s="730"/>
    </row>
    <row r="17" spans="1:14" ht="13.5" thickBot="1">
      <c r="A17" s="327" t="s">
        <v>93</v>
      </c>
      <c r="B17" s="328"/>
      <c r="C17" s="329"/>
      <c r="D17" s="329"/>
      <c r="E17" s="329"/>
      <c r="F17" s="329"/>
      <c r="G17" s="329"/>
      <c r="H17" s="329"/>
      <c r="I17" s="329"/>
      <c r="J17" s="329"/>
      <c r="K17" s="329"/>
      <c r="L17" s="329"/>
      <c r="M17" s="329"/>
      <c r="N17" s="730"/>
    </row>
    <row r="18" spans="1:14">
      <c r="A18" s="330" t="s">
        <v>97</v>
      </c>
      <c r="B18" s="304"/>
      <c r="C18" s="305"/>
      <c r="D18" s="305"/>
      <c r="E18" s="306"/>
      <c r="F18" s="305"/>
      <c r="G18" s="305"/>
      <c r="H18" s="305"/>
      <c r="I18" s="305"/>
      <c r="J18" s="305"/>
      <c r="K18" s="305"/>
      <c r="L18" s="331">
        <f t="shared" ref="L18:L23" si="3">+J18+K18</f>
        <v>0</v>
      </c>
      <c r="M18" s="308" t="str">
        <f t="shared" ref="M18:M24" si="4">IF((C18&lt;&gt;0),ROUND((L18/C18)*100,1),"")</f>
        <v/>
      </c>
      <c r="N18" s="730"/>
    </row>
    <row r="19" spans="1:14">
      <c r="A19" s="332" t="s">
        <v>98</v>
      </c>
      <c r="B19" s="310"/>
      <c r="C19" s="316"/>
      <c r="D19" s="316"/>
      <c r="E19" s="316"/>
      <c r="F19" s="316"/>
      <c r="G19" s="316"/>
      <c r="H19" s="316"/>
      <c r="I19" s="316"/>
      <c r="J19" s="316"/>
      <c r="K19" s="316"/>
      <c r="L19" s="333">
        <f t="shared" si="3"/>
        <v>0</v>
      </c>
      <c r="M19" s="313" t="str">
        <f t="shared" si="4"/>
        <v/>
      </c>
      <c r="N19" s="730"/>
    </row>
    <row r="20" spans="1:14">
      <c r="A20" s="332" t="s">
        <v>99</v>
      </c>
      <c r="B20" s="315"/>
      <c r="C20" s="316"/>
      <c r="D20" s="316"/>
      <c r="E20" s="316"/>
      <c r="F20" s="316"/>
      <c r="G20" s="316"/>
      <c r="H20" s="316"/>
      <c r="I20" s="316"/>
      <c r="J20" s="316"/>
      <c r="K20" s="316"/>
      <c r="L20" s="333">
        <f t="shared" si="3"/>
        <v>0</v>
      </c>
      <c r="M20" s="313" t="str">
        <f t="shared" si="4"/>
        <v/>
      </c>
      <c r="N20" s="730"/>
    </row>
    <row r="21" spans="1:14">
      <c r="A21" s="332" t="s">
        <v>100</v>
      </c>
      <c r="B21" s="315"/>
      <c r="C21" s="316"/>
      <c r="D21" s="316"/>
      <c r="E21" s="316"/>
      <c r="F21" s="316"/>
      <c r="G21" s="316"/>
      <c r="H21" s="316"/>
      <c r="I21" s="316"/>
      <c r="J21" s="316"/>
      <c r="K21" s="316"/>
      <c r="L21" s="333">
        <f t="shared" si="3"/>
        <v>0</v>
      </c>
      <c r="M21" s="313" t="str">
        <f t="shared" si="4"/>
        <v/>
      </c>
      <c r="N21" s="730"/>
    </row>
    <row r="22" spans="1:14">
      <c r="A22" s="334"/>
      <c r="B22" s="315"/>
      <c r="C22" s="316"/>
      <c r="D22" s="316"/>
      <c r="E22" s="316"/>
      <c r="F22" s="316"/>
      <c r="G22" s="316"/>
      <c r="H22" s="316"/>
      <c r="I22" s="316"/>
      <c r="J22" s="316"/>
      <c r="K22" s="316"/>
      <c r="L22" s="333">
        <f t="shared" si="3"/>
        <v>0</v>
      </c>
      <c r="M22" s="313" t="str">
        <f t="shared" si="4"/>
        <v/>
      </c>
      <c r="N22" s="730"/>
    </row>
    <row r="23" spans="1:14" ht="13.5" thickBot="1">
      <c r="A23" s="335"/>
      <c r="B23" s="318"/>
      <c r="C23" s="319"/>
      <c r="D23" s="319"/>
      <c r="E23" s="319"/>
      <c r="F23" s="319"/>
      <c r="G23" s="319"/>
      <c r="H23" s="319"/>
      <c r="I23" s="319"/>
      <c r="J23" s="319"/>
      <c r="K23" s="319"/>
      <c r="L23" s="333">
        <f t="shared" si="3"/>
        <v>0</v>
      </c>
      <c r="M23" s="320" t="str">
        <f t="shared" si="4"/>
        <v/>
      </c>
      <c r="N23" s="730"/>
    </row>
    <row r="24" spans="1:14" ht="13.5" thickBot="1">
      <c r="A24" s="336" t="s">
        <v>79</v>
      </c>
      <c r="B24" s="322">
        <f t="shared" ref="B24:L24" si="5">SUM(B18:B23)</f>
        <v>0</v>
      </c>
      <c r="C24" s="322">
        <f t="shared" si="5"/>
        <v>0</v>
      </c>
      <c r="D24" s="322">
        <f t="shared" si="5"/>
        <v>0</v>
      </c>
      <c r="E24" s="322">
        <f t="shared" si="5"/>
        <v>0</v>
      </c>
      <c r="F24" s="322">
        <f t="shared" si="5"/>
        <v>0</v>
      </c>
      <c r="G24" s="322">
        <f t="shared" si="5"/>
        <v>0</v>
      </c>
      <c r="H24" s="322">
        <f t="shared" si="5"/>
        <v>0</v>
      </c>
      <c r="I24" s="322">
        <f t="shared" si="5"/>
        <v>0</v>
      </c>
      <c r="J24" s="322">
        <f t="shared" si="5"/>
        <v>0</v>
      </c>
      <c r="K24" s="322">
        <f t="shared" si="5"/>
        <v>0</v>
      </c>
      <c r="L24" s="322">
        <f t="shared" si="5"/>
        <v>0</v>
      </c>
      <c r="M24" s="323" t="str">
        <f t="shared" si="4"/>
        <v/>
      </c>
      <c r="N24" s="730"/>
    </row>
    <row r="25" spans="1:14">
      <c r="A25" s="739" t="s">
        <v>452</v>
      </c>
      <c r="B25" s="739"/>
      <c r="C25" s="739"/>
      <c r="D25" s="739"/>
      <c r="E25" s="739"/>
      <c r="F25" s="739"/>
      <c r="G25" s="739"/>
      <c r="H25" s="739"/>
      <c r="I25" s="739"/>
      <c r="J25" s="739"/>
      <c r="K25" s="739"/>
      <c r="L25" s="739"/>
      <c r="M25" s="739"/>
      <c r="N25" s="730"/>
    </row>
    <row r="26" spans="1:14" ht="5.25" customHeight="1">
      <c r="A26" s="337"/>
      <c r="B26" s="337"/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  <c r="N26" s="730"/>
    </row>
    <row r="27" spans="1:14" ht="15.75">
      <c r="A27" s="743"/>
      <c r="B27" s="743"/>
      <c r="C27" s="743"/>
      <c r="D27" s="743"/>
      <c r="E27" s="743"/>
      <c r="F27" s="743"/>
      <c r="G27" s="743"/>
      <c r="H27" s="743"/>
      <c r="I27" s="743"/>
      <c r="J27" s="743"/>
      <c r="K27" s="743"/>
      <c r="L27" s="743"/>
      <c r="M27" s="743"/>
      <c r="N27" s="730"/>
    </row>
    <row r="28" spans="1:14" ht="12" customHeight="1" thickBot="1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731" t="s">
        <v>48</v>
      </c>
      <c r="M28" s="731"/>
      <c r="N28" s="730"/>
    </row>
    <row r="29" spans="1:14" ht="21.75" thickBot="1">
      <c r="A29" s="745" t="s">
        <v>95</v>
      </c>
      <c r="B29" s="746"/>
      <c r="C29" s="746"/>
      <c r="D29" s="746"/>
      <c r="E29" s="746"/>
      <c r="F29" s="746"/>
      <c r="G29" s="746"/>
      <c r="H29" s="746"/>
      <c r="I29" s="746"/>
      <c r="J29" s="746"/>
      <c r="K29" s="338" t="s">
        <v>453</v>
      </c>
      <c r="L29" s="338" t="s">
        <v>454</v>
      </c>
      <c r="M29" s="338" t="s">
        <v>443</v>
      </c>
      <c r="N29" s="730"/>
    </row>
    <row r="30" spans="1:14">
      <c r="A30" s="748"/>
      <c r="B30" s="749"/>
      <c r="C30" s="749"/>
      <c r="D30" s="749"/>
      <c r="E30" s="749"/>
      <c r="F30" s="749"/>
      <c r="G30" s="749"/>
      <c r="H30" s="749"/>
      <c r="I30" s="749"/>
      <c r="J30" s="749"/>
      <c r="K30" s="306"/>
      <c r="L30" s="339"/>
      <c r="M30" s="339"/>
      <c r="N30" s="730"/>
    </row>
    <row r="31" spans="1:14" ht="13.5" thickBot="1">
      <c r="A31" s="728"/>
      <c r="B31" s="729"/>
      <c r="C31" s="729"/>
      <c r="D31" s="729"/>
      <c r="E31" s="729"/>
      <c r="F31" s="729"/>
      <c r="G31" s="729"/>
      <c r="H31" s="729"/>
      <c r="I31" s="729"/>
      <c r="J31" s="729"/>
      <c r="K31" s="340"/>
      <c r="L31" s="319"/>
      <c r="M31" s="319"/>
      <c r="N31" s="730"/>
    </row>
    <row r="32" spans="1:14" ht="13.5" thickBot="1">
      <c r="A32" s="740" t="s">
        <v>40</v>
      </c>
      <c r="B32" s="741"/>
      <c r="C32" s="741"/>
      <c r="D32" s="741"/>
      <c r="E32" s="741"/>
      <c r="F32" s="741"/>
      <c r="G32" s="741"/>
      <c r="H32" s="741"/>
      <c r="I32" s="741"/>
      <c r="J32" s="741"/>
      <c r="K32" s="341">
        <f>SUM(K30:K31)</f>
        <v>0</v>
      </c>
      <c r="L32" s="341">
        <f>SUM(L30:L31)</f>
        <v>0</v>
      </c>
      <c r="M32" s="341">
        <f>SUM(M30:M31)</f>
        <v>0</v>
      </c>
      <c r="N32" s="730"/>
    </row>
    <row r="33" spans="1:14">
      <c r="N33" s="730"/>
    </row>
    <row r="48" spans="1:14">
      <c r="A48" s="32"/>
    </row>
  </sheetData>
  <mergeCells count="21">
    <mergeCell ref="H6:I6"/>
    <mergeCell ref="A30:J30"/>
    <mergeCell ref="A1:C1"/>
    <mergeCell ref="B4:B5"/>
    <mergeCell ref="L28:M28"/>
    <mergeCell ref="A31:J31"/>
    <mergeCell ref="N1:N33"/>
    <mergeCell ref="L2:M2"/>
    <mergeCell ref="A3:A6"/>
    <mergeCell ref="B3:I3"/>
    <mergeCell ref="J3:M5"/>
    <mergeCell ref="F6:G6"/>
    <mergeCell ref="A25:M25"/>
    <mergeCell ref="A32:J32"/>
    <mergeCell ref="B6:C6"/>
    <mergeCell ref="D4:I4"/>
    <mergeCell ref="A27:M27"/>
    <mergeCell ref="C4:C5"/>
    <mergeCell ref="D1:M1"/>
    <mergeCell ref="D6:E6"/>
    <mergeCell ref="A29:J29"/>
  </mergeCells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zoomScale="130" zoomScaleNormal="130" zoomScaleSheetLayoutView="100" workbookViewId="0">
      <selection activeCell="F23" sqref="F23"/>
    </sheetView>
  </sheetViews>
  <sheetFormatPr defaultRowHeight="12.75"/>
  <cols>
    <col min="1" max="1" width="16.1640625" style="174" customWidth="1"/>
    <col min="2" max="2" width="62" style="175" customWidth="1"/>
    <col min="3" max="3" width="14.1640625" style="176" customWidth="1"/>
    <col min="4" max="5" width="14.1640625" style="2" customWidth="1"/>
    <col min="6" max="16384" width="9.33203125" style="2"/>
  </cols>
  <sheetData>
    <row r="1" spans="1:5" s="1" customFormat="1" ht="16.5" customHeight="1" thickBot="1">
      <c r="A1" s="82"/>
      <c r="B1" s="84"/>
      <c r="E1" s="342" t="s">
        <v>807</v>
      </c>
    </row>
    <row r="2" spans="1:5" s="48" customFormat="1" ht="21" customHeight="1" thickBot="1">
      <c r="A2" s="343" t="s">
        <v>49</v>
      </c>
      <c r="B2" s="754" t="s">
        <v>146</v>
      </c>
      <c r="C2" s="754"/>
      <c r="D2" s="754"/>
      <c r="E2" s="344" t="s">
        <v>41</v>
      </c>
    </row>
    <row r="3" spans="1:5" s="48" customFormat="1" ht="24.75" thickBot="1">
      <c r="A3" s="343" t="s">
        <v>140</v>
      </c>
      <c r="B3" s="754" t="s">
        <v>319</v>
      </c>
      <c r="C3" s="754"/>
      <c r="D3" s="754"/>
      <c r="E3" s="345" t="s">
        <v>41</v>
      </c>
    </row>
    <row r="4" spans="1:5" s="49" customFormat="1" ht="15.95" customHeight="1" thickBot="1">
      <c r="A4" s="85"/>
      <c r="B4" s="85"/>
      <c r="C4" s="86"/>
      <c r="E4" s="86" t="s">
        <v>42</v>
      </c>
    </row>
    <row r="5" spans="1:5" ht="24.75" thickBot="1">
      <c r="A5" s="188" t="s">
        <v>141</v>
      </c>
      <c r="B5" s="87" t="s">
        <v>467</v>
      </c>
      <c r="C5" s="87" t="s">
        <v>455</v>
      </c>
      <c r="D5" s="74" t="s">
        <v>456</v>
      </c>
      <c r="E5" s="346" t="s">
        <v>443</v>
      </c>
    </row>
    <row r="6" spans="1:5" s="43" customFormat="1" ht="12.95" customHeight="1" thickBot="1">
      <c r="A6" s="76" t="s">
        <v>402</v>
      </c>
      <c r="B6" s="77" t="s">
        <v>403</v>
      </c>
      <c r="C6" s="77" t="s">
        <v>404</v>
      </c>
      <c r="D6" s="347" t="s">
        <v>406</v>
      </c>
      <c r="E6" s="78" t="s">
        <v>405</v>
      </c>
    </row>
    <row r="7" spans="1:5" s="43" customFormat="1" ht="15.95" customHeight="1" thickBot="1">
      <c r="A7" s="751" t="s">
        <v>43</v>
      </c>
      <c r="B7" s="752"/>
      <c r="C7" s="752"/>
      <c r="D7" s="752"/>
      <c r="E7" s="753"/>
    </row>
    <row r="8" spans="1:5" s="43" customFormat="1" ht="12" customHeight="1" thickBot="1">
      <c r="A8" s="25" t="s">
        <v>8</v>
      </c>
      <c r="B8" s="19" t="s">
        <v>171</v>
      </c>
      <c r="C8" s="181">
        <f>+C9+C10+C11+C12+C13+C14</f>
        <v>125205</v>
      </c>
      <c r="D8" s="266">
        <f>+D9+D10+D11+D12+D13+D14</f>
        <v>155088</v>
      </c>
      <c r="E8" s="107">
        <f>+E9+E10+E11+E12+E13+E14</f>
        <v>155088</v>
      </c>
    </row>
    <row r="9" spans="1:5" s="50" customFormat="1" ht="12" customHeight="1">
      <c r="A9" s="212" t="s">
        <v>68</v>
      </c>
      <c r="B9" s="195" t="s">
        <v>172</v>
      </c>
      <c r="C9" s="183">
        <v>38280</v>
      </c>
      <c r="D9" s="267">
        <v>38638</v>
      </c>
      <c r="E9" s="109">
        <v>38638</v>
      </c>
    </row>
    <row r="10" spans="1:5" s="51" customFormat="1" ht="12" customHeight="1">
      <c r="A10" s="213" t="s">
        <v>69</v>
      </c>
      <c r="B10" s="196" t="s">
        <v>173</v>
      </c>
      <c r="C10" s="182">
        <v>36894</v>
      </c>
      <c r="D10" s="268">
        <v>35419</v>
      </c>
      <c r="E10" s="108">
        <v>35419</v>
      </c>
    </row>
    <row r="11" spans="1:5" s="51" customFormat="1" ht="12" customHeight="1">
      <c r="A11" s="213" t="s">
        <v>70</v>
      </c>
      <c r="B11" s="196" t="s">
        <v>174</v>
      </c>
      <c r="C11" s="182">
        <v>47425</v>
      </c>
      <c r="D11" s="268">
        <v>60532</v>
      </c>
      <c r="E11" s="108">
        <v>60532</v>
      </c>
    </row>
    <row r="12" spans="1:5" s="51" customFormat="1" ht="12" customHeight="1">
      <c r="A12" s="213" t="s">
        <v>71</v>
      </c>
      <c r="B12" s="196" t="s">
        <v>175</v>
      </c>
      <c r="C12" s="182">
        <v>2606</v>
      </c>
      <c r="D12" s="268">
        <v>2606</v>
      </c>
      <c r="E12" s="108">
        <v>2606</v>
      </c>
    </row>
    <row r="13" spans="1:5" s="51" customFormat="1" ht="12" customHeight="1">
      <c r="A13" s="213" t="s">
        <v>103</v>
      </c>
      <c r="B13" s="196" t="s">
        <v>410</v>
      </c>
      <c r="C13" s="182"/>
      <c r="D13" s="268">
        <v>17893</v>
      </c>
      <c r="E13" s="108">
        <v>17893</v>
      </c>
    </row>
    <row r="14" spans="1:5" s="50" customFormat="1" ht="12" customHeight="1" thickBot="1">
      <c r="A14" s="214" t="s">
        <v>72</v>
      </c>
      <c r="B14" s="197" t="s">
        <v>348</v>
      </c>
      <c r="C14" s="182"/>
      <c r="D14" s="268"/>
      <c r="E14" s="108"/>
    </row>
    <row r="15" spans="1:5" s="50" customFormat="1" ht="12" customHeight="1" thickBot="1">
      <c r="A15" s="25" t="s">
        <v>9</v>
      </c>
      <c r="B15" s="114" t="s">
        <v>176</v>
      </c>
      <c r="C15" s="181">
        <f>+C16+C17+C18+C19+C20</f>
        <v>5000</v>
      </c>
      <c r="D15" s="266">
        <f>+D16+D17+D18+D19+D20</f>
        <v>131827</v>
      </c>
      <c r="E15" s="107">
        <f>+E16+E17+E18+E19+E20</f>
        <v>121299</v>
      </c>
    </row>
    <row r="16" spans="1:5" s="50" customFormat="1" ht="12" customHeight="1">
      <c r="A16" s="212" t="s">
        <v>74</v>
      </c>
      <c r="B16" s="195" t="s">
        <v>177</v>
      </c>
      <c r="C16" s="183"/>
      <c r="D16" s="267"/>
      <c r="E16" s="109"/>
    </row>
    <row r="17" spans="1:5" s="50" customFormat="1" ht="12" customHeight="1">
      <c r="A17" s="213" t="s">
        <v>75</v>
      </c>
      <c r="B17" s="196" t="s">
        <v>178</v>
      </c>
      <c r="C17" s="182"/>
      <c r="D17" s="268"/>
      <c r="E17" s="108"/>
    </row>
    <row r="18" spans="1:5" s="50" customFormat="1" ht="12" customHeight="1">
      <c r="A18" s="213" t="s">
        <v>76</v>
      </c>
      <c r="B18" s="196" t="s">
        <v>339</v>
      </c>
      <c r="C18" s="182"/>
      <c r="D18" s="268"/>
      <c r="E18" s="108"/>
    </row>
    <row r="19" spans="1:5" s="50" customFormat="1" ht="12" customHeight="1">
      <c r="A19" s="213" t="s">
        <v>77</v>
      </c>
      <c r="B19" s="196" t="s">
        <v>340</v>
      </c>
      <c r="C19" s="182"/>
      <c r="D19" s="268"/>
      <c r="E19" s="108"/>
    </row>
    <row r="20" spans="1:5" s="50" customFormat="1" ht="12" customHeight="1">
      <c r="A20" s="213" t="s">
        <v>78</v>
      </c>
      <c r="B20" s="196" t="s">
        <v>179</v>
      </c>
      <c r="C20" s="182">
        <v>5000</v>
      </c>
      <c r="D20" s="268">
        <v>131827</v>
      </c>
      <c r="E20" s="108">
        <v>121299</v>
      </c>
    </row>
    <row r="21" spans="1:5" s="51" customFormat="1" ht="12" customHeight="1" thickBot="1">
      <c r="A21" s="214" t="s">
        <v>85</v>
      </c>
      <c r="B21" s="197" t="s">
        <v>180</v>
      </c>
      <c r="C21" s="184"/>
      <c r="D21" s="269"/>
      <c r="E21" s="110"/>
    </row>
    <row r="22" spans="1:5" s="51" customFormat="1" ht="12" customHeight="1" thickBot="1">
      <c r="A22" s="25" t="s">
        <v>10</v>
      </c>
      <c r="B22" s="19" t="s">
        <v>181</v>
      </c>
      <c r="C22" s="181">
        <f>+C23+C24+C25+C26+C27</f>
        <v>0</v>
      </c>
      <c r="D22" s="266">
        <f>+D23+D24+D25+D26+D27</f>
        <v>88832</v>
      </c>
      <c r="E22" s="107">
        <f>+E23+E24+E25+E26+E27</f>
        <v>89050</v>
      </c>
    </row>
    <row r="23" spans="1:5" s="51" customFormat="1" ht="12" customHeight="1">
      <c r="A23" s="212" t="s">
        <v>57</v>
      </c>
      <c r="B23" s="195" t="s">
        <v>182</v>
      </c>
      <c r="C23" s="183"/>
      <c r="D23" s="267"/>
      <c r="E23" s="109"/>
    </row>
    <row r="24" spans="1:5" s="50" customFormat="1" ht="12" customHeight="1">
      <c r="A24" s="213" t="s">
        <v>58</v>
      </c>
      <c r="B24" s="196" t="s">
        <v>183</v>
      </c>
      <c r="C24" s="182"/>
      <c r="D24" s="268"/>
      <c r="E24" s="108"/>
    </row>
    <row r="25" spans="1:5" s="51" customFormat="1" ht="12" customHeight="1">
      <c r="A25" s="213" t="s">
        <v>59</v>
      </c>
      <c r="B25" s="196" t="s">
        <v>341</v>
      </c>
      <c r="C25" s="182"/>
      <c r="D25" s="268"/>
      <c r="E25" s="108"/>
    </row>
    <row r="26" spans="1:5" s="51" customFormat="1" ht="12" customHeight="1">
      <c r="A26" s="213" t="s">
        <v>60</v>
      </c>
      <c r="B26" s="196" t="s">
        <v>342</v>
      </c>
      <c r="C26" s="182"/>
      <c r="D26" s="268"/>
      <c r="E26" s="108"/>
    </row>
    <row r="27" spans="1:5" s="51" customFormat="1" ht="12" customHeight="1">
      <c r="A27" s="213" t="s">
        <v>115</v>
      </c>
      <c r="B27" s="196" t="s">
        <v>184</v>
      </c>
      <c r="C27" s="182"/>
      <c r="D27" s="268">
        <v>88832</v>
      </c>
      <c r="E27" s="108">
        <v>89050</v>
      </c>
    </row>
    <row r="28" spans="1:5" s="51" customFormat="1" ht="12" customHeight="1" thickBot="1">
      <c r="A28" s="214" t="s">
        <v>116</v>
      </c>
      <c r="B28" s="197" t="s">
        <v>185</v>
      </c>
      <c r="C28" s="184"/>
      <c r="D28" s="269"/>
      <c r="E28" s="110"/>
    </row>
    <row r="29" spans="1:5" s="51" customFormat="1" ht="12" customHeight="1" thickBot="1">
      <c r="A29" s="25" t="s">
        <v>117</v>
      </c>
      <c r="B29" s="19" t="s">
        <v>458</v>
      </c>
      <c r="C29" s="187">
        <f>SUM(C30:C36)</f>
        <v>81200</v>
      </c>
      <c r="D29" s="187">
        <f>SUM(D30:D36)</f>
        <v>82200</v>
      </c>
      <c r="E29" s="224">
        <f>SUM(E30:E36)</f>
        <v>85918</v>
      </c>
    </row>
    <row r="30" spans="1:5" s="51" customFormat="1" ht="12" customHeight="1">
      <c r="A30" s="212" t="s">
        <v>186</v>
      </c>
      <c r="B30" s="195" t="s">
        <v>459</v>
      </c>
      <c r="C30" s="183">
        <v>1000</v>
      </c>
      <c r="D30" s="183">
        <v>1000</v>
      </c>
      <c r="E30" s="109">
        <v>1965</v>
      </c>
    </row>
    <row r="31" spans="1:5" s="51" customFormat="1" ht="12" customHeight="1">
      <c r="A31" s="213" t="s">
        <v>187</v>
      </c>
      <c r="B31" s="196" t="s">
        <v>460</v>
      </c>
      <c r="C31" s="182">
        <v>700</v>
      </c>
      <c r="D31" s="182">
        <v>700</v>
      </c>
      <c r="E31" s="108">
        <v>1219</v>
      </c>
    </row>
    <row r="32" spans="1:5" s="51" customFormat="1" ht="12" customHeight="1">
      <c r="A32" s="213" t="s">
        <v>188</v>
      </c>
      <c r="B32" s="196" t="s">
        <v>461</v>
      </c>
      <c r="C32" s="182"/>
      <c r="D32" s="182"/>
      <c r="E32" s="108"/>
    </row>
    <row r="33" spans="1:5" s="51" customFormat="1" ht="12" customHeight="1">
      <c r="A33" s="213" t="s">
        <v>189</v>
      </c>
      <c r="B33" s="196" t="s">
        <v>462</v>
      </c>
      <c r="C33" s="182">
        <v>1500</v>
      </c>
      <c r="D33" s="182">
        <v>1500</v>
      </c>
      <c r="E33" s="108">
        <v>2242</v>
      </c>
    </row>
    <row r="34" spans="1:5" s="51" customFormat="1" ht="12" customHeight="1">
      <c r="A34" s="213" t="s">
        <v>463</v>
      </c>
      <c r="B34" s="196" t="s">
        <v>190</v>
      </c>
      <c r="C34" s="182">
        <v>9000</v>
      </c>
      <c r="D34" s="182">
        <v>9000</v>
      </c>
      <c r="E34" s="108">
        <v>8592</v>
      </c>
    </row>
    <row r="35" spans="1:5" s="51" customFormat="1" ht="12" customHeight="1">
      <c r="A35" s="213" t="s">
        <v>464</v>
      </c>
      <c r="B35" s="196" t="s">
        <v>191</v>
      </c>
      <c r="C35" s="182">
        <v>67500</v>
      </c>
      <c r="D35" s="182">
        <v>68500</v>
      </c>
      <c r="E35" s="108">
        <v>70793</v>
      </c>
    </row>
    <row r="36" spans="1:5" s="51" customFormat="1" ht="12" customHeight="1" thickBot="1">
      <c r="A36" s="214" t="s">
        <v>465</v>
      </c>
      <c r="B36" s="364" t="s">
        <v>192</v>
      </c>
      <c r="C36" s="184">
        <v>1500</v>
      </c>
      <c r="D36" s="184">
        <v>1500</v>
      </c>
      <c r="E36" s="110">
        <v>1107</v>
      </c>
    </row>
    <row r="37" spans="1:5" s="51" customFormat="1" ht="12" customHeight="1" thickBot="1">
      <c r="A37" s="25" t="s">
        <v>12</v>
      </c>
      <c r="B37" s="19" t="s">
        <v>349</v>
      </c>
      <c r="C37" s="181">
        <f>SUM(C38:C48)</f>
        <v>22646</v>
      </c>
      <c r="D37" s="266">
        <f>SUM(D38:D48)</f>
        <v>26420</v>
      </c>
      <c r="E37" s="107">
        <f>SUM(E38:E48)</f>
        <v>32374</v>
      </c>
    </row>
    <row r="38" spans="1:5" s="51" customFormat="1" ht="12" customHeight="1">
      <c r="A38" s="212" t="s">
        <v>61</v>
      </c>
      <c r="B38" s="195" t="s">
        <v>195</v>
      </c>
      <c r="C38" s="183">
        <v>671</v>
      </c>
      <c r="D38" s="183">
        <v>671</v>
      </c>
      <c r="E38" s="109">
        <v>853</v>
      </c>
    </row>
    <row r="39" spans="1:5" s="51" customFormat="1" ht="12" customHeight="1">
      <c r="A39" s="213" t="s">
        <v>62</v>
      </c>
      <c r="B39" s="196" t="s">
        <v>196</v>
      </c>
      <c r="C39" s="182">
        <v>4900</v>
      </c>
      <c r="D39" s="182">
        <v>4900</v>
      </c>
      <c r="E39" s="108">
        <v>3836</v>
      </c>
    </row>
    <row r="40" spans="1:5" s="51" customFormat="1" ht="12" customHeight="1">
      <c r="A40" s="213" t="s">
        <v>63</v>
      </c>
      <c r="B40" s="196" t="s">
        <v>197</v>
      </c>
      <c r="C40" s="182"/>
      <c r="D40" s="182"/>
      <c r="E40" s="108"/>
    </row>
    <row r="41" spans="1:5" s="51" customFormat="1" ht="12" customHeight="1">
      <c r="A41" s="213" t="s">
        <v>119</v>
      </c>
      <c r="B41" s="196" t="s">
        <v>198</v>
      </c>
      <c r="C41" s="182"/>
      <c r="D41" s="182"/>
      <c r="E41" s="108"/>
    </row>
    <row r="42" spans="1:5" s="51" customFormat="1" ht="12" customHeight="1">
      <c r="A42" s="213" t="s">
        <v>120</v>
      </c>
      <c r="B42" s="196" t="s">
        <v>199</v>
      </c>
      <c r="C42" s="182">
        <v>10500</v>
      </c>
      <c r="D42" s="182">
        <v>10500</v>
      </c>
      <c r="E42" s="108">
        <v>14507</v>
      </c>
    </row>
    <row r="43" spans="1:5" s="51" customFormat="1" ht="12" customHeight="1">
      <c r="A43" s="213" t="s">
        <v>121</v>
      </c>
      <c r="B43" s="196" t="s">
        <v>200</v>
      </c>
      <c r="C43" s="182">
        <v>3575</v>
      </c>
      <c r="D43" s="182">
        <v>3575</v>
      </c>
      <c r="E43" s="108">
        <v>5164</v>
      </c>
    </row>
    <row r="44" spans="1:5" s="51" customFormat="1" ht="12" customHeight="1">
      <c r="A44" s="213" t="s">
        <v>122</v>
      </c>
      <c r="B44" s="196" t="s">
        <v>201</v>
      </c>
      <c r="C44" s="182"/>
      <c r="D44" s="182"/>
      <c r="E44" s="108"/>
    </row>
    <row r="45" spans="1:5" s="51" customFormat="1" ht="12" customHeight="1">
      <c r="A45" s="213" t="s">
        <v>123</v>
      </c>
      <c r="B45" s="196" t="s">
        <v>466</v>
      </c>
      <c r="C45" s="182">
        <v>3000</v>
      </c>
      <c r="D45" s="182">
        <v>6774</v>
      </c>
      <c r="E45" s="108">
        <v>7526</v>
      </c>
    </row>
    <row r="46" spans="1:5" s="51" customFormat="1" ht="12" customHeight="1">
      <c r="A46" s="213" t="s">
        <v>193</v>
      </c>
      <c r="B46" s="196" t="s">
        <v>203</v>
      </c>
      <c r="C46" s="185"/>
      <c r="D46" s="185"/>
      <c r="E46" s="111"/>
    </row>
    <row r="47" spans="1:5" s="51" customFormat="1" ht="12" customHeight="1">
      <c r="A47" s="214" t="s">
        <v>194</v>
      </c>
      <c r="B47" s="197" t="s">
        <v>351</v>
      </c>
      <c r="C47" s="186"/>
      <c r="D47" s="186"/>
      <c r="E47" s="112"/>
    </row>
    <row r="48" spans="1:5" s="51" customFormat="1" ht="12" customHeight="1" thickBot="1">
      <c r="A48" s="214" t="s">
        <v>350</v>
      </c>
      <c r="B48" s="197" t="s">
        <v>204</v>
      </c>
      <c r="C48" s="186"/>
      <c r="D48" s="186"/>
      <c r="E48" s="112">
        <v>488</v>
      </c>
    </row>
    <row r="49" spans="1:5" s="51" customFormat="1" ht="12" customHeight="1" thickBot="1">
      <c r="A49" s="25" t="s">
        <v>13</v>
      </c>
      <c r="B49" s="19" t="s">
        <v>205</v>
      </c>
      <c r="C49" s="181">
        <f>SUM(C50:C54)</f>
        <v>2500</v>
      </c>
      <c r="D49" s="266">
        <f>SUM(D50:D54)</f>
        <v>2500</v>
      </c>
      <c r="E49" s="107">
        <f>SUM(E50:E54)</f>
        <v>1661</v>
      </c>
    </row>
    <row r="50" spans="1:5" s="51" customFormat="1" ht="12" customHeight="1">
      <c r="A50" s="212" t="s">
        <v>64</v>
      </c>
      <c r="B50" s="195" t="s">
        <v>209</v>
      </c>
      <c r="C50" s="235"/>
      <c r="D50" s="350"/>
      <c r="E50" s="113"/>
    </row>
    <row r="51" spans="1:5" s="51" customFormat="1" ht="12" customHeight="1">
      <c r="A51" s="213" t="s">
        <v>65</v>
      </c>
      <c r="B51" s="196" t="s">
        <v>210</v>
      </c>
      <c r="C51" s="185">
        <v>2500</v>
      </c>
      <c r="D51" s="185">
        <v>2500</v>
      </c>
      <c r="E51" s="111">
        <v>1661</v>
      </c>
    </row>
    <row r="52" spans="1:5" s="51" customFormat="1" ht="12" customHeight="1">
      <c r="A52" s="213" t="s">
        <v>206</v>
      </c>
      <c r="B52" s="196" t="s">
        <v>211</v>
      </c>
      <c r="C52" s="185"/>
      <c r="D52" s="185"/>
      <c r="E52" s="111"/>
    </row>
    <row r="53" spans="1:5" s="51" customFormat="1" ht="12" customHeight="1">
      <c r="A53" s="213" t="s">
        <v>207</v>
      </c>
      <c r="B53" s="196" t="s">
        <v>212</v>
      </c>
      <c r="C53" s="185"/>
      <c r="D53" s="348"/>
      <c r="E53" s="111"/>
    </row>
    <row r="54" spans="1:5" s="51" customFormat="1" ht="12" customHeight="1" thickBot="1">
      <c r="A54" s="214" t="s">
        <v>208</v>
      </c>
      <c r="B54" s="197" t="s">
        <v>213</v>
      </c>
      <c r="C54" s="186"/>
      <c r="D54" s="349"/>
      <c r="E54" s="112"/>
    </row>
    <row r="55" spans="1:5" s="51" customFormat="1" ht="12" customHeight="1" thickBot="1">
      <c r="A55" s="25" t="s">
        <v>124</v>
      </c>
      <c r="B55" s="19" t="s">
        <v>214</v>
      </c>
      <c r="C55" s="181">
        <f>SUM(C56:C58)</f>
        <v>0</v>
      </c>
      <c r="D55" s="266">
        <f>SUM(D56:D58)</f>
        <v>40000</v>
      </c>
      <c r="E55" s="107">
        <f>SUM(E56:E58)</f>
        <v>40481</v>
      </c>
    </row>
    <row r="56" spans="1:5" s="51" customFormat="1" ht="12" customHeight="1">
      <c r="A56" s="212" t="s">
        <v>66</v>
      </c>
      <c r="B56" s="195" t="s">
        <v>215</v>
      </c>
      <c r="C56" s="183"/>
      <c r="D56" s="267"/>
      <c r="E56" s="109"/>
    </row>
    <row r="57" spans="1:5" s="51" customFormat="1" ht="12" customHeight="1">
      <c r="A57" s="213" t="s">
        <v>67</v>
      </c>
      <c r="B57" s="196" t="s">
        <v>343</v>
      </c>
      <c r="C57" s="182"/>
      <c r="D57" s="268"/>
      <c r="E57" s="108"/>
    </row>
    <row r="58" spans="1:5" s="51" customFormat="1" ht="12" customHeight="1">
      <c r="A58" s="213" t="s">
        <v>218</v>
      </c>
      <c r="B58" s="196" t="s">
        <v>216</v>
      </c>
      <c r="C58" s="182"/>
      <c r="D58" s="182">
        <v>40000</v>
      </c>
      <c r="E58" s="108">
        <v>40481</v>
      </c>
    </row>
    <row r="59" spans="1:5" s="51" customFormat="1" ht="12" customHeight="1" thickBot="1">
      <c r="A59" s="214" t="s">
        <v>219</v>
      </c>
      <c r="B59" s="197" t="s">
        <v>217</v>
      </c>
      <c r="C59" s="184"/>
      <c r="D59" s="269"/>
      <c r="E59" s="110"/>
    </row>
    <row r="60" spans="1:5" s="51" customFormat="1" ht="12" customHeight="1" thickBot="1">
      <c r="A60" s="25" t="s">
        <v>15</v>
      </c>
      <c r="B60" s="114" t="s">
        <v>220</v>
      </c>
      <c r="C60" s="181">
        <f>SUM(C61:C63)</f>
        <v>11857</v>
      </c>
      <c r="D60" s="266">
        <f>SUM(D61:D63)</f>
        <v>11857</v>
      </c>
      <c r="E60" s="107">
        <f>SUM(E61:E63)</f>
        <v>13734</v>
      </c>
    </row>
    <row r="61" spans="1:5" s="51" customFormat="1" ht="12" customHeight="1">
      <c r="A61" s="212" t="s">
        <v>125</v>
      </c>
      <c r="B61" s="195" t="s">
        <v>222</v>
      </c>
      <c r="C61" s="185"/>
      <c r="D61" s="348"/>
      <c r="E61" s="111"/>
    </row>
    <row r="62" spans="1:5" s="51" customFormat="1" ht="12" customHeight="1">
      <c r="A62" s="213" t="s">
        <v>126</v>
      </c>
      <c r="B62" s="196" t="s">
        <v>344</v>
      </c>
      <c r="C62" s="185"/>
      <c r="D62" s="348"/>
      <c r="E62" s="111"/>
    </row>
    <row r="63" spans="1:5" s="51" customFormat="1" ht="12" customHeight="1">
      <c r="A63" s="213" t="s">
        <v>151</v>
      </c>
      <c r="B63" s="196" t="s">
        <v>223</v>
      </c>
      <c r="C63" s="185">
        <v>11857</v>
      </c>
      <c r="D63" s="185">
        <v>11857</v>
      </c>
      <c r="E63" s="111">
        <v>13734</v>
      </c>
    </row>
    <row r="64" spans="1:5" s="51" customFormat="1" ht="12" customHeight="1" thickBot="1">
      <c r="A64" s="214" t="s">
        <v>221</v>
      </c>
      <c r="B64" s="197" t="s">
        <v>224</v>
      </c>
      <c r="C64" s="185"/>
      <c r="D64" s="348"/>
      <c r="E64" s="111"/>
    </row>
    <row r="65" spans="1:5" s="51" customFormat="1" ht="12" customHeight="1" thickBot="1">
      <c r="A65" s="25" t="s">
        <v>16</v>
      </c>
      <c r="B65" s="19" t="s">
        <v>225</v>
      </c>
      <c r="C65" s="187">
        <f>+C8+C15+C22+C29+C37+C49+C55+C60</f>
        <v>248408</v>
      </c>
      <c r="D65" s="270">
        <f>+D8+D15+D22+D29+D37+D49+D55+D60</f>
        <v>538724</v>
      </c>
      <c r="E65" s="224">
        <f>+E8+E15+E22+E29+E37+E49+E55+E60</f>
        <v>539605</v>
      </c>
    </row>
    <row r="66" spans="1:5" s="51" customFormat="1" ht="12" customHeight="1" thickBot="1">
      <c r="A66" s="215" t="s">
        <v>315</v>
      </c>
      <c r="B66" s="114" t="s">
        <v>227</v>
      </c>
      <c r="C66" s="181">
        <f>SUM(C67:C69)</f>
        <v>0</v>
      </c>
      <c r="D66" s="266">
        <f>SUM(D67:D69)</f>
        <v>0</v>
      </c>
      <c r="E66" s="107">
        <f>SUM(E67:E69)</f>
        <v>0</v>
      </c>
    </row>
    <row r="67" spans="1:5" s="51" customFormat="1" ht="12" customHeight="1">
      <c r="A67" s="212" t="s">
        <v>258</v>
      </c>
      <c r="B67" s="195" t="s">
        <v>228</v>
      </c>
      <c r="C67" s="185"/>
      <c r="D67" s="348"/>
      <c r="E67" s="111"/>
    </row>
    <row r="68" spans="1:5" s="51" customFormat="1" ht="12" customHeight="1">
      <c r="A68" s="213" t="s">
        <v>267</v>
      </c>
      <c r="B68" s="196" t="s">
        <v>229</v>
      </c>
      <c r="C68" s="185"/>
      <c r="D68" s="348"/>
      <c r="E68" s="111"/>
    </row>
    <row r="69" spans="1:5" s="51" customFormat="1" ht="12" customHeight="1" thickBot="1">
      <c r="A69" s="214" t="s">
        <v>268</v>
      </c>
      <c r="B69" s="198" t="s">
        <v>230</v>
      </c>
      <c r="C69" s="185"/>
      <c r="D69" s="351"/>
      <c r="E69" s="111"/>
    </row>
    <row r="70" spans="1:5" s="51" customFormat="1" ht="12" customHeight="1" thickBot="1">
      <c r="A70" s="215" t="s">
        <v>231</v>
      </c>
      <c r="B70" s="114" t="s">
        <v>232</v>
      </c>
      <c r="C70" s="181">
        <f>SUM(C71:C74)</f>
        <v>0</v>
      </c>
      <c r="D70" s="181">
        <f>SUM(D71:D74)</f>
        <v>0</v>
      </c>
      <c r="E70" s="107">
        <f>SUM(E71:E74)</f>
        <v>0</v>
      </c>
    </row>
    <row r="71" spans="1:5" s="51" customFormat="1" ht="12" customHeight="1">
      <c r="A71" s="212" t="s">
        <v>104</v>
      </c>
      <c r="B71" s="195" t="s">
        <v>233</v>
      </c>
      <c r="C71" s="185"/>
      <c r="D71" s="185"/>
      <c r="E71" s="111"/>
    </row>
    <row r="72" spans="1:5" s="51" customFormat="1" ht="12" customHeight="1">
      <c r="A72" s="213" t="s">
        <v>105</v>
      </c>
      <c r="B72" s="196" t="s">
        <v>234</v>
      </c>
      <c r="C72" s="185"/>
      <c r="D72" s="185"/>
      <c r="E72" s="111"/>
    </row>
    <row r="73" spans="1:5" s="51" customFormat="1" ht="12" customHeight="1">
      <c r="A73" s="213" t="s">
        <v>259</v>
      </c>
      <c r="B73" s="196" t="s">
        <v>235</v>
      </c>
      <c r="C73" s="185"/>
      <c r="D73" s="185"/>
      <c r="E73" s="111"/>
    </row>
    <row r="74" spans="1:5" s="51" customFormat="1" ht="12" customHeight="1" thickBot="1">
      <c r="A74" s="214" t="s">
        <v>260</v>
      </c>
      <c r="B74" s="197" t="s">
        <v>236</v>
      </c>
      <c r="C74" s="185"/>
      <c r="D74" s="185"/>
      <c r="E74" s="111"/>
    </row>
    <row r="75" spans="1:5" s="51" customFormat="1" ht="12" customHeight="1" thickBot="1">
      <c r="A75" s="215" t="s">
        <v>237</v>
      </c>
      <c r="B75" s="114" t="s">
        <v>238</v>
      </c>
      <c r="C75" s="181">
        <f>SUM(C76:C77)</f>
        <v>981000</v>
      </c>
      <c r="D75" s="181">
        <f>SUM(D76:D77)</f>
        <v>876811</v>
      </c>
      <c r="E75" s="107">
        <f>SUM(E76:E77)</f>
        <v>876811</v>
      </c>
    </row>
    <row r="76" spans="1:5" s="51" customFormat="1" ht="12" customHeight="1">
      <c r="A76" s="212" t="s">
        <v>261</v>
      </c>
      <c r="B76" s="195" t="s">
        <v>239</v>
      </c>
      <c r="C76" s="185">
        <v>981000</v>
      </c>
      <c r="D76" s="185">
        <v>876811</v>
      </c>
      <c r="E76" s="111">
        <v>876811</v>
      </c>
    </row>
    <row r="77" spans="1:5" s="51" customFormat="1" ht="12" customHeight="1" thickBot="1">
      <c r="A77" s="214" t="s">
        <v>262</v>
      </c>
      <c r="B77" s="197" t="s">
        <v>240</v>
      </c>
      <c r="C77" s="185"/>
      <c r="D77" s="185"/>
      <c r="E77" s="111"/>
    </row>
    <row r="78" spans="1:5" s="50" customFormat="1" ht="12" customHeight="1" thickBot="1">
      <c r="A78" s="215" t="s">
        <v>241</v>
      </c>
      <c r="B78" s="114" t="s">
        <v>242</v>
      </c>
      <c r="C78" s="181">
        <f>SUM(C79:C81)</f>
        <v>0</v>
      </c>
      <c r="D78" s="181">
        <f>SUM(D79:D81)</f>
        <v>750000</v>
      </c>
      <c r="E78" s="107">
        <f>SUM(E79:E81)</f>
        <v>4769</v>
      </c>
    </row>
    <row r="79" spans="1:5" s="51" customFormat="1" ht="12" customHeight="1">
      <c r="A79" s="212" t="s">
        <v>263</v>
      </c>
      <c r="B79" s="195" t="s">
        <v>243</v>
      </c>
      <c r="C79" s="185"/>
      <c r="D79" s="185"/>
      <c r="E79" s="111">
        <v>4769</v>
      </c>
    </row>
    <row r="80" spans="1:5" s="51" customFormat="1" ht="12" customHeight="1">
      <c r="A80" s="213" t="s">
        <v>264</v>
      </c>
      <c r="B80" s="196" t="s">
        <v>244</v>
      </c>
      <c r="C80" s="185"/>
      <c r="D80" s="185"/>
      <c r="E80" s="111"/>
    </row>
    <row r="81" spans="1:5" s="51" customFormat="1" ht="12" customHeight="1" thickBot="1">
      <c r="A81" s="214" t="s">
        <v>265</v>
      </c>
      <c r="B81" s="197" t="s">
        <v>245</v>
      </c>
      <c r="C81" s="185"/>
      <c r="D81" s="185">
        <v>750000</v>
      </c>
      <c r="E81" s="111"/>
    </row>
    <row r="82" spans="1:5" s="51" customFormat="1" ht="12" customHeight="1" thickBot="1">
      <c r="A82" s="215" t="s">
        <v>246</v>
      </c>
      <c r="B82" s="114" t="s">
        <v>266</v>
      </c>
      <c r="C82" s="181">
        <f>SUM(C83:C86)</f>
        <v>0</v>
      </c>
      <c r="D82" s="181">
        <f>SUM(D83:D86)</f>
        <v>0</v>
      </c>
      <c r="E82" s="107">
        <f>SUM(E83:E86)</f>
        <v>0</v>
      </c>
    </row>
    <row r="83" spans="1:5" s="51" customFormat="1" ht="12" customHeight="1">
      <c r="A83" s="216" t="s">
        <v>247</v>
      </c>
      <c r="B83" s="195" t="s">
        <v>248</v>
      </c>
      <c r="C83" s="185"/>
      <c r="D83" s="185"/>
      <c r="E83" s="111"/>
    </row>
    <row r="84" spans="1:5" s="51" customFormat="1" ht="12" customHeight="1">
      <c r="A84" s="217" t="s">
        <v>249</v>
      </c>
      <c r="B84" s="196" t="s">
        <v>250</v>
      </c>
      <c r="C84" s="185"/>
      <c r="D84" s="185"/>
      <c r="E84" s="111"/>
    </row>
    <row r="85" spans="1:5" s="51" customFormat="1" ht="12" customHeight="1">
      <c r="A85" s="217" t="s">
        <v>251</v>
      </c>
      <c r="B85" s="196" t="s">
        <v>252</v>
      </c>
      <c r="C85" s="185"/>
      <c r="D85" s="185"/>
      <c r="E85" s="111"/>
    </row>
    <row r="86" spans="1:5" s="50" customFormat="1" ht="12" customHeight="1" thickBot="1">
      <c r="A86" s="218" t="s">
        <v>253</v>
      </c>
      <c r="B86" s="197" t="s">
        <v>254</v>
      </c>
      <c r="C86" s="185"/>
      <c r="D86" s="185"/>
      <c r="E86" s="111"/>
    </row>
    <row r="87" spans="1:5" s="50" customFormat="1" ht="12" customHeight="1" thickBot="1">
      <c r="A87" s="215" t="s">
        <v>255</v>
      </c>
      <c r="B87" s="114" t="s">
        <v>390</v>
      </c>
      <c r="C87" s="238"/>
      <c r="D87" s="238"/>
      <c r="E87" s="239"/>
    </row>
    <row r="88" spans="1:5" s="50" customFormat="1" ht="12" customHeight="1" thickBot="1">
      <c r="A88" s="215" t="s">
        <v>411</v>
      </c>
      <c r="B88" s="114" t="s">
        <v>256</v>
      </c>
      <c r="C88" s="238"/>
      <c r="D88" s="238"/>
      <c r="E88" s="239"/>
    </row>
    <row r="89" spans="1:5" s="50" customFormat="1" ht="12" customHeight="1" thickBot="1">
      <c r="A89" s="215" t="s">
        <v>412</v>
      </c>
      <c r="B89" s="202" t="s">
        <v>393</v>
      </c>
      <c r="C89" s="187">
        <f>+C66+C70+C75+C78+C82+C88+C87</f>
        <v>981000</v>
      </c>
      <c r="D89" s="187">
        <f>+D66+D70+D75+D78+D82+D88+D87</f>
        <v>1626811</v>
      </c>
      <c r="E89" s="224">
        <f>+E66+E70+E75+E78+E82+E88+E87</f>
        <v>881580</v>
      </c>
    </row>
    <row r="90" spans="1:5" s="50" customFormat="1" ht="12" customHeight="1" thickBot="1">
      <c r="A90" s="219" t="s">
        <v>413</v>
      </c>
      <c r="B90" s="203" t="s">
        <v>414</v>
      </c>
      <c r="C90" s="187">
        <f>+C65+C89</f>
        <v>1229408</v>
      </c>
      <c r="D90" s="187">
        <f>+D65+D89</f>
        <v>2165535</v>
      </c>
      <c r="E90" s="224">
        <f>+E65+E89</f>
        <v>1421185</v>
      </c>
    </row>
    <row r="91" spans="1:5" s="51" customFormat="1" ht="15" customHeight="1" thickBot="1">
      <c r="A91" s="91"/>
      <c r="B91" s="92"/>
      <c r="C91" s="163"/>
    </row>
    <row r="92" spans="1:5" s="43" customFormat="1" ht="16.5" customHeight="1" thickBot="1">
      <c r="A92" s="751" t="s">
        <v>44</v>
      </c>
      <c r="B92" s="752"/>
      <c r="C92" s="752"/>
      <c r="D92" s="752"/>
      <c r="E92" s="753"/>
    </row>
    <row r="93" spans="1:5" s="52" customFormat="1" ht="12" customHeight="1" thickBot="1">
      <c r="A93" s="189" t="s">
        <v>8</v>
      </c>
      <c r="B93" s="24" t="s">
        <v>418</v>
      </c>
      <c r="C93" s="180">
        <f>+C94+C95+C96+C97+C98+C111</f>
        <v>138236</v>
      </c>
      <c r="D93" s="180">
        <f>+D94+D95+D96+D97+D98+D111</f>
        <v>423203</v>
      </c>
      <c r="E93" s="247">
        <f>+E94+E95+E96+E97+E98+E111</f>
        <v>417770</v>
      </c>
    </row>
    <row r="94" spans="1:5" ht="12" customHeight="1">
      <c r="A94" s="220" t="s">
        <v>68</v>
      </c>
      <c r="B94" s="8" t="s">
        <v>37</v>
      </c>
      <c r="C94" s="254">
        <v>32682</v>
      </c>
      <c r="D94" s="254">
        <v>134947</v>
      </c>
      <c r="E94" s="248">
        <v>134663</v>
      </c>
    </row>
    <row r="95" spans="1:5" ht="12" customHeight="1">
      <c r="A95" s="213" t="s">
        <v>69</v>
      </c>
      <c r="B95" s="6" t="s">
        <v>127</v>
      </c>
      <c r="C95" s="182">
        <v>8863</v>
      </c>
      <c r="D95" s="182">
        <v>24513</v>
      </c>
      <c r="E95" s="108">
        <v>24438</v>
      </c>
    </row>
    <row r="96" spans="1:5" ht="12" customHeight="1">
      <c r="A96" s="213" t="s">
        <v>70</v>
      </c>
      <c r="B96" s="6" t="s">
        <v>96</v>
      </c>
      <c r="C96" s="184">
        <v>76255</v>
      </c>
      <c r="D96" s="182">
        <v>198810</v>
      </c>
      <c r="E96" s="110">
        <v>197629</v>
      </c>
    </row>
    <row r="97" spans="1:5" ht="12" customHeight="1">
      <c r="A97" s="213" t="s">
        <v>71</v>
      </c>
      <c r="B97" s="9" t="s">
        <v>128</v>
      </c>
      <c r="C97" s="184">
        <v>13236</v>
      </c>
      <c r="D97" s="269">
        <v>27370</v>
      </c>
      <c r="E97" s="110">
        <v>27370</v>
      </c>
    </row>
    <row r="98" spans="1:5" ht="12" customHeight="1">
      <c r="A98" s="213" t="s">
        <v>80</v>
      </c>
      <c r="B98" s="17" t="s">
        <v>129</v>
      </c>
      <c r="C98" s="184">
        <v>7200</v>
      </c>
      <c r="D98" s="269">
        <v>37563</v>
      </c>
      <c r="E98" s="110">
        <v>33670</v>
      </c>
    </row>
    <row r="99" spans="1:5" ht="12" customHeight="1">
      <c r="A99" s="213" t="s">
        <v>72</v>
      </c>
      <c r="B99" s="6" t="s">
        <v>415</v>
      </c>
      <c r="C99" s="184"/>
      <c r="D99" s="269"/>
      <c r="E99" s="110"/>
    </row>
    <row r="100" spans="1:5" ht="12" customHeight="1">
      <c r="A100" s="213" t="s">
        <v>73</v>
      </c>
      <c r="B100" s="61" t="s">
        <v>356</v>
      </c>
      <c r="C100" s="184"/>
      <c r="D100" s="269"/>
      <c r="E100" s="110"/>
    </row>
    <row r="101" spans="1:5" ht="12" customHeight="1">
      <c r="A101" s="213" t="s">
        <v>81</v>
      </c>
      <c r="B101" s="61" t="s">
        <v>355</v>
      </c>
      <c r="C101" s="184"/>
      <c r="D101" s="269"/>
      <c r="E101" s="110"/>
    </row>
    <row r="102" spans="1:5" ht="12" customHeight="1">
      <c r="A102" s="213" t="s">
        <v>82</v>
      </c>
      <c r="B102" s="61" t="s">
        <v>272</v>
      </c>
      <c r="C102" s="184"/>
      <c r="D102" s="269"/>
      <c r="E102" s="110"/>
    </row>
    <row r="103" spans="1:5" ht="12" customHeight="1">
      <c r="A103" s="213" t="s">
        <v>83</v>
      </c>
      <c r="B103" s="62" t="s">
        <v>273</v>
      </c>
      <c r="C103" s="184"/>
      <c r="D103" s="269"/>
      <c r="E103" s="110"/>
    </row>
    <row r="104" spans="1:5" ht="12" customHeight="1">
      <c r="A104" s="213" t="s">
        <v>84</v>
      </c>
      <c r="B104" s="62" t="s">
        <v>274</v>
      </c>
      <c r="C104" s="184"/>
      <c r="D104" s="269"/>
      <c r="E104" s="110"/>
    </row>
    <row r="105" spans="1:5" ht="12" customHeight="1">
      <c r="A105" s="213" t="s">
        <v>86</v>
      </c>
      <c r="B105" s="61" t="s">
        <v>275</v>
      </c>
      <c r="C105" s="184"/>
      <c r="D105" s="269"/>
      <c r="E105" s="110"/>
    </row>
    <row r="106" spans="1:5" ht="12" customHeight="1">
      <c r="A106" s="213" t="s">
        <v>130</v>
      </c>
      <c r="B106" s="61" t="s">
        <v>276</v>
      </c>
      <c r="C106" s="184"/>
      <c r="D106" s="269"/>
      <c r="E106" s="110"/>
    </row>
    <row r="107" spans="1:5" ht="12" customHeight="1">
      <c r="A107" s="213" t="s">
        <v>270</v>
      </c>
      <c r="B107" s="62" t="s">
        <v>277</v>
      </c>
      <c r="C107" s="182"/>
      <c r="D107" s="269"/>
      <c r="E107" s="110"/>
    </row>
    <row r="108" spans="1:5" ht="12" customHeight="1">
      <c r="A108" s="221" t="s">
        <v>271</v>
      </c>
      <c r="B108" s="63" t="s">
        <v>278</v>
      </c>
      <c r="C108" s="184"/>
      <c r="D108" s="269"/>
      <c r="E108" s="110"/>
    </row>
    <row r="109" spans="1:5" ht="12" customHeight="1">
      <c r="A109" s="213" t="s">
        <v>353</v>
      </c>
      <c r="B109" s="63" t="s">
        <v>279</v>
      </c>
      <c r="C109" s="184"/>
      <c r="D109" s="269"/>
      <c r="E109" s="110"/>
    </row>
    <row r="110" spans="1:5" ht="12" customHeight="1">
      <c r="A110" s="213" t="s">
        <v>354</v>
      </c>
      <c r="B110" s="62" t="s">
        <v>280</v>
      </c>
      <c r="C110" s="182"/>
      <c r="D110" s="268"/>
      <c r="E110" s="108"/>
    </row>
    <row r="111" spans="1:5" ht="12" customHeight="1">
      <c r="A111" s="213" t="s">
        <v>358</v>
      </c>
      <c r="B111" s="9" t="s">
        <v>38</v>
      </c>
      <c r="C111" s="182"/>
      <c r="D111" s="268"/>
      <c r="E111" s="108"/>
    </row>
    <row r="112" spans="1:5" ht="12" customHeight="1">
      <c r="A112" s="214" t="s">
        <v>359</v>
      </c>
      <c r="B112" s="6" t="s">
        <v>416</v>
      </c>
      <c r="C112" s="184"/>
      <c r="D112" s="269"/>
      <c r="E112" s="110"/>
    </row>
    <row r="113" spans="1:5" ht="12" customHeight="1" thickBot="1">
      <c r="A113" s="222" t="s">
        <v>360</v>
      </c>
      <c r="B113" s="64" t="s">
        <v>417</v>
      </c>
      <c r="C113" s="255"/>
      <c r="D113" s="354"/>
      <c r="E113" s="249"/>
    </row>
    <row r="114" spans="1:5" ht="12" customHeight="1" thickBot="1">
      <c r="A114" s="25" t="s">
        <v>9</v>
      </c>
      <c r="B114" s="23" t="s">
        <v>281</v>
      </c>
      <c r="C114" s="181">
        <f>+C115+C117+C119</f>
        <v>976112</v>
      </c>
      <c r="D114" s="266">
        <f>+D115+D117+D119</f>
        <v>874422</v>
      </c>
      <c r="E114" s="107">
        <f>+E115+E117+E119</f>
        <v>286566</v>
      </c>
    </row>
    <row r="115" spans="1:5" ht="12" customHeight="1">
      <c r="A115" s="212" t="s">
        <v>74</v>
      </c>
      <c r="B115" s="6" t="s">
        <v>149</v>
      </c>
      <c r="C115" s="183">
        <v>230000</v>
      </c>
      <c r="D115" s="267">
        <v>230000</v>
      </c>
      <c r="E115" s="109">
        <v>67885</v>
      </c>
    </row>
    <row r="116" spans="1:5" ht="12" customHeight="1">
      <c r="A116" s="212" t="s">
        <v>75</v>
      </c>
      <c r="B116" s="10" t="s">
        <v>285</v>
      </c>
      <c r="C116" s="183"/>
      <c r="D116" s="267"/>
      <c r="E116" s="109"/>
    </row>
    <row r="117" spans="1:5" ht="12" customHeight="1">
      <c r="A117" s="212" t="s">
        <v>76</v>
      </c>
      <c r="B117" s="10" t="s">
        <v>131</v>
      </c>
      <c r="C117" s="182">
        <v>744000</v>
      </c>
      <c r="D117" s="268">
        <v>489810</v>
      </c>
      <c r="E117" s="108">
        <v>66181</v>
      </c>
    </row>
    <row r="118" spans="1:5" ht="12" customHeight="1">
      <c r="A118" s="212" t="s">
        <v>77</v>
      </c>
      <c r="B118" s="10" t="s">
        <v>286</v>
      </c>
      <c r="C118" s="182"/>
      <c r="D118" s="268"/>
      <c r="E118" s="108"/>
    </row>
    <row r="119" spans="1:5" ht="12" customHeight="1">
      <c r="A119" s="212" t="s">
        <v>78</v>
      </c>
      <c r="B119" s="116" t="s">
        <v>152</v>
      </c>
      <c r="C119" s="182">
        <v>2112</v>
      </c>
      <c r="D119" s="268">
        <v>154612</v>
      </c>
      <c r="E119" s="108">
        <v>152500</v>
      </c>
    </row>
    <row r="120" spans="1:5" ht="12" customHeight="1">
      <c r="A120" s="212" t="s">
        <v>85</v>
      </c>
      <c r="B120" s="115" t="s">
        <v>345</v>
      </c>
      <c r="C120" s="182"/>
      <c r="D120" s="268"/>
      <c r="E120" s="108"/>
    </row>
    <row r="121" spans="1:5" ht="12" customHeight="1">
      <c r="A121" s="212" t="s">
        <v>87</v>
      </c>
      <c r="B121" s="191" t="s">
        <v>291</v>
      </c>
      <c r="C121" s="182"/>
      <c r="D121" s="268"/>
      <c r="E121" s="108"/>
    </row>
    <row r="122" spans="1:5" ht="12" customHeight="1">
      <c r="A122" s="212" t="s">
        <v>132</v>
      </c>
      <c r="B122" s="62" t="s">
        <v>274</v>
      </c>
      <c r="C122" s="182"/>
      <c r="D122" s="268"/>
      <c r="E122" s="108"/>
    </row>
    <row r="123" spans="1:5" ht="12" customHeight="1">
      <c r="A123" s="212" t="s">
        <v>133</v>
      </c>
      <c r="B123" s="62" t="s">
        <v>290</v>
      </c>
      <c r="C123" s="182"/>
      <c r="D123" s="268"/>
      <c r="E123" s="108"/>
    </row>
    <row r="124" spans="1:5" ht="12" customHeight="1">
      <c r="A124" s="212" t="s">
        <v>134</v>
      </c>
      <c r="B124" s="62" t="s">
        <v>289</v>
      </c>
      <c r="C124" s="182"/>
      <c r="D124" s="268"/>
      <c r="E124" s="108"/>
    </row>
    <row r="125" spans="1:5" ht="12" customHeight="1">
      <c r="A125" s="212" t="s">
        <v>282</v>
      </c>
      <c r="B125" s="62" t="s">
        <v>277</v>
      </c>
      <c r="C125" s="182"/>
      <c r="D125" s="268"/>
      <c r="E125" s="108"/>
    </row>
    <row r="126" spans="1:5" ht="12" customHeight="1">
      <c r="A126" s="212" t="s">
        <v>283</v>
      </c>
      <c r="B126" s="62" t="s">
        <v>288</v>
      </c>
      <c r="C126" s="182"/>
      <c r="D126" s="268"/>
      <c r="E126" s="108"/>
    </row>
    <row r="127" spans="1:5" ht="12" customHeight="1" thickBot="1">
      <c r="A127" s="221" t="s">
        <v>284</v>
      </c>
      <c r="B127" s="62" t="s">
        <v>287</v>
      </c>
      <c r="C127" s="184"/>
      <c r="D127" s="269"/>
      <c r="E127" s="110"/>
    </row>
    <row r="128" spans="1:5" ht="12" customHeight="1" thickBot="1">
      <c r="A128" s="25" t="s">
        <v>10</v>
      </c>
      <c r="B128" s="55" t="s">
        <v>363</v>
      </c>
      <c r="C128" s="181">
        <f>+C93+C114</f>
        <v>1114348</v>
      </c>
      <c r="D128" s="266">
        <f>+D93+D114</f>
        <v>1297625</v>
      </c>
      <c r="E128" s="107">
        <f>+E93+E114</f>
        <v>704336</v>
      </c>
    </row>
    <row r="129" spans="1:11" ht="12" customHeight="1" thickBot="1">
      <c r="A129" s="25" t="s">
        <v>11</v>
      </c>
      <c r="B129" s="55" t="s">
        <v>364</v>
      </c>
      <c r="C129" s="181">
        <f>+C130+C131+C132</f>
        <v>11857</v>
      </c>
      <c r="D129" s="266">
        <f>+D130+D131+D132</f>
        <v>11857</v>
      </c>
      <c r="E129" s="107">
        <f>+E130+E131+E132</f>
        <v>11857</v>
      </c>
    </row>
    <row r="130" spans="1:11" s="52" customFormat="1" ht="12" customHeight="1">
      <c r="A130" s="212" t="s">
        <v>186</v>
      </c>
      <c r="B130" s="7" t="s">
        <v>421</v>
      </c>
      <c r="C130" s="182">
        <v>11857</v>
      </c>
      <c r="D130" s="268">
        <v>11857</v>
      </c>
      <c r="E130" s="108">
        <v>11857</v>
      </c>
    </row>
    <row r="131" spans="1:11" ht="12" customHeight="1">
      <c r="A131" s="212" t="s">
        <v>187</v>
      </c>
      <c r="B131" s="7" t="s">
        <v>372</v>
      </c>
      <c r="C131" s="182"/>
      <c r="D131" s="268"/>
      <c r="E131" s="108"/>
    </row>
    <row r="132" spans="1:11" ht="12" customHeight="1" thickBot="1">
      <c r="A132" s="221" t="s">
        <v>188</v>
      </c>
      <c r="B132" s="5" t="s">
        <v>420</v>
      </c>
      <c r="C132" s="182"/>
      <c r="D132" s="268"/>
      <c r="E132" s="108"/>
    </row>
    <row r="133" spans="1:11" ht="12" customHeight="1" thickBot="1">
      <c r="A133" s="25" t="s">
        <v>12</v>
      </c>
      <c r="B133" s="55" t="s">
        <v>365</v>
      </c>
      <c r="C133" s="181">
        <f>+C134+C135+C136+C137+C138+C139</f>
        <v>0</v>
      </c>
      <c r="D133" s="266">
        <f>+D134+D135+D136+D137+D138+D139</f>
        <v>0</v>
      </c>
      <c r="E133" s="107">
        <f>+E134+E135+E136+E137+E138+E139</f>
        <v>0</v>
      </c>
    </row>
    <row r="134" spans="1:11" ht="12" customHeight="1">
      <c r="A134" s="212" t="s">
        <v>61</v>
      </c>
      <c r="B134" s="7" t="s">
        <v>374</v>
      </c>
      <c r="C134" s="182"/>
      <c r="D134" s="268"/>
      <c r="E134" s="108"/>
    </row>
    <row r="135" spans="1:11" ht="12" customHeight="1">
      <c r="A135" s="212" t="s">
        <v>62</v>
      </c>
      <c r="B135" s="7" t="s">
        <v>366</v>
      </c>
      <c r="C135" s="182"/>
      <c r="D135" s="268"/>
      <c r="E135" s="108"/>
    </row>
    <row r="136" spans="1:11" ht="12" customHeight="1">
      <c r="A136" s="212" t="s">
        <v>63</v>
      </c>
      <c r="B136" s="7" t="s">
        <v>367</v>
      </c>
      <c r="C136" s="182"/>
      <c r="D136" s="268"/>
      <c r="E136" s="108"/>
    </row>
    <row r="137" spans="1:11" ht="12" customHeight="1">
      <c r="A137" s="212" t="s">
        <v>119</v>
      </c>
      <c r="B137" s="7" t="s">
        <v>419</v>
      </c>
      <c r="C137" s="182"/>
      <c r="D137" s="268"/>
      <c r="E137" s="108"/>
    </row>
    <row r="138" spans="1:11" ht="12" customHeight="1">
      <c r="A138" s="212" t="s">
        <v>120</v>
      </c>
      <c r="B138" s="7" t="s">
        <v>369</v>
      </c>
      <c r="C138" s="182"/>
      <c r="D138" s="268"/>
      <c r="E138" s="108"/>
    </row>
    <row r="139" spans="1:11" s="52" customFormat="1" ht="12" customHeight="1" thickBot="1">
      <c r="A139" s="221" t="s">
        <v>121</v>
      </c>
      <c r="B139" s="5" t="s">
        <v>370</v>
      </c>
      <c r="C139" s="182"/>
      <c r="D139" s="268"/>
      <c r="E139" s="108"/>
    </row>
    <row r="140" spans="1:11" ht="12" customHeight="1" thickBot="1">
      <c r="A140" s="25" t="s">
        <v>13</v>
      </c>
      <c r="B140" s="55" t="s">
        <v>433</v>
      </c>
      <c r="C140" s="187">
        <f>+C141+C142+C144+C145+C143</f>
        <v>103203</v>
      </c>
      <c r="D140" s="270">
        <f>+D141+D142+D144+D145+D143</f>
        <v>856052</v>
      </c>
      <c r="E140" s="224">
        <f>+E141+E142+E144+E145+E143</f>
        <v>106052</v>
      </c>
      <c r="K140" s="100"/>
    </row>
    <row r="141" spans="1:11">
      <c r="A141" s="212" t="s">
        <v>64</v>
      </c>
      <c r="B141" s="7" t="s">
        <v>292</v>
      </c>
      <c r="C141" s="182"/>
      <c r="D141" s="268"/>
      <c r="E141" s="108"/>
    </row>
    <row r="142" spans="1:11" ht="12" customHeight="1">
      <c r="A142" s="212" t="s">
        <v>65</v>
      </c>
      <c r="B142" s="7" t="s">
        <v>293</v>
      </c>
      <c r="C142" s="182"/>
      <c r="D142" s="268">
        <v>4017</v>
      </c>
      <c r="E142" s="108">
        <v>4017</v>
      </c>
    </row>
    <row r="143" spans="1:11" ht="12" customHeight="1">
      <c r="A143" s="212" t="s">
        <v>206</v>
      </c>
      <c r="B143" s="7" t="s">
        <v>432</v>
      </c>
      <c r="C143" s="182">
        <v>103203</v>
      </c>
      <c r="D143" s="268">
        <v>102035</v>
      </c>
      <c r="E143" s="108">
        <v>102035</v>
      </c>
    </row>
    <row r="144" spans="1:11" s="52" customFormat="1" ht="12" customHeight="1">
      <c r="A144" s="212" t="s">
        <v>207</v>
      </c>
      <c r="B144" s="7" t="s">
        <v>379</v>
      </c>
      <c r="C144" s="182"/>
      <c r="D144" s="268">
        <v>750000</v>
      </c>
      <c r="E144" s="108"/>
    </row>
    <row r="145" spans="1:5" s="52" customFormat="1" ht="12" customHeight="1" thickBot="1">
      <c r="A145" s="221" t="s">
        <v>208</v>
      </c>
      <c r="B145" s="5" t="s">
        <v>311</v>
      </c>
      <c r="C145" s="182"/>
      <c r="D145" s="268"/>
      <c r="E145" s="108"/>
    </row>
    <row r="146" spans="1:5" s="52" customFormat="1" ht="12" customHeight="1" thickBot="1">
      <c r="A146" s="25" t="s">
        <v>14</v>
      </c>
      <c r="B146" s="55" t="s">
        <v>380</v>
      </c>
      <c r="C146" s="257">
        <f>+C147+C148+C149+C150+C151</f>
        <v>0</v>
      </c>
      <c r="D146" s="271">
        <f>+D147+D148+D149+D150+D151</f>
        <v>0</v>
      </c>
      <c r="E146" s="251">
        <f>+E147+E148+E149+E150+E151</f>
        <v>0</v>
      </c>
    </row>
    <row r="147" spans="1:5" s="52" customFormat="1" ht="12" customHeight="1">
      <c r="A147" s="212" t="s">
        <v>66</v>
      </c>
      <c r="B147" s="7" t="s">
        <v>375</v>
      </c>
      <c r="C147" s="182"/>
      <c r="D147" s="268"/>
      <c r="E147" s="108"/>
    </row>
    <row r="148" spans="1:5" s="52" customFormat="1" ht="12" customHeight="1">
      <c r="A148" s="212" t="s">
        <v>67</v>
      </c>
      <c r="B148" s="7" t="s">
        <v>382</v>
      </c>
      <c r="C148" s="182"/>
      <c r="D148" s="268"/>
      <c r="E148" s="108"/>
    </row>
    <row r="149" spans="1:5" s="52" customFormat="1" ht="12" customHeight="1">
      <c r="A149" s="212" t="s">
        <v>218</v>
      </c>
      <c r="B149" s="7" t="s">
        <v>377</v>
      </c>
      <c r="C149" s="182"/>
      <c r="D149" s="268"/>
      <c r="E149" s="108"/>
    </row>
    <row r="150" spans="1:5" s="52" customFormat="1" ht="12" customHeight="1">
      <c r="A150" s="212" t="s">
        <v>219</v>
      </c>
      <c r="B150" s="7" t="s">
        <v>422</v>
      </c>
      <c r="C150" s="182"/>
      <c r="D150" s="268"/>
      <c r="E150" s="108"/>
    </row>
    <row r="151" spans="1:5" ht="12.75" customHeight="1" thickBot="1">
      <c r="A151" s="221" t="s">
        <v>381</v>
      </c>
      <c r="B151" s="5" t="s">
        <v>384</v>
      </c>
      <c r="C151" s="184"/>
      <c r="D151" s="269"/>
      <c r="E151" s="110"/>
    </row>
    <row r="152" spans="1:5" ht="12.75" customHeight="1" thickBot="1">
      <c r="A152" s="246" t="s">
        <v>15</v>
      </c>
      <c r="B152" s="55" t="s">
        <v>385</v>
      </c>
      <c r="C152" s="257"/>
      <c r="D152" s="271"/>
      <c r="E152" s="251"/>
    </row>
    <row r="153" spans="1:5" ht="12.75" customHeight="1" thickBot="1">
      <c r="A153" s="246" t="s">
        <v>16</v>
      </c>
      <c r="B153" s="55" t="s">
        <v>386</v>
      </c>
      <c r="C153" s="257"/>
      <c r="D153" s="271"/>
      <c r="E153" s="251"/>
    </row>
    <row r="154" spans="1:5" ht="12" customHeight="1" thickBot="1">
      <c r="A154" s="25" t="s">
        <v>17</v>
      </c>
      <c r="B154" s="55" t="s">
        <v>388</v>
      </c>
      <c r="C154" s="259">
        <f>+C129+C133+C140+C146+C152+C153</f>
        <v>115060</v>
      </c>
      <c r="D154" s="273">
        <f>+D129+D133+D140+D146+D152+D153</f>
        <v>867909</v>
      </c>
      <c r="E154" s="253">
        <f>+E129+E133+E140+E146+E152+E153</f>
        <v>117909</v>
      </c>
    </row>
    <row r="155" spans="1:5" ht="15" customHeight="1" thickBot="1">
      <c r="A155" s="223" t="s">
        <v>18</v>
      </c>
      <c r="B155" s="168" t="s">
        <v>387</v>
      </c>
      <c r="C155" s="259">
        <f>+C128+C154</f>
        <v>1229408</v>
      </c>
      <c r="D155" s="273">
        <f>+D128+D154</f>
        <v>2165534</v>
      </c>
      <c r="E155" s="253">
        <f>+E128+E154</f>
        <v>822245</v>
      </c>
    </row>
    <row r="156" spans="1:5" ht="13.5" thickBot="1">
      <c r="A156" s="171"/>
      <c r="B156" s="172"/>
      <c r="C156" s="173"/>
      <c r="D156" s="173"/>
      <c r="E156" s="173"/>
    </row>
    <row r="157" spans="1:5" ht="15" customHeight="1" thickBot="1">
      <c r="A157" s="98" t="s">
        <v>468</v>
      </c>
      <c r="B157" s="99"/>
      <c r="C157" s="353" t="s">
        <v>479</v>
      </c>
      <c r="D157" s="353" t="s">
        <v>479</v>
      </c>
      <c r="E157" s="352" t="s">
        <v>479</v>
      </c>
    </row>
    <row r="158" spans="1:5" ht="14.25" customHeight="1" thickBot="1">
      <c r="A158" s="98" t="s">
        <v>469</v>
      </c>
      <c r="B158" s="99"/>
      <c r="C158" s="353"/>
      <c r="D158" s="353"/>
      <c r="E158" s="352"/>
    </row>
  </sheetData>
  <sheetProtection formatCells="0"/>
  <mergeCells count="4">
    <mergeCell ref="A7:E7"/>
    <mergeCell ref="B2:D2"/>
    <mergeCell ref="B3:D3"/>
    <mergeCell ref="A92:E9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2:I35"/>
  <sheetViews>
    <sheetView workbookViewId="0">
      <selection activeCell="A34" sqref="A34"/>
    </sheetView>
  </sheetViews>
  <sheetFormatPr defaultColWidth="10.6640625" defaultRowHeight="12.75"/>
  <cols>
    <col min="1" max="1" width="32.1640625" style="627" customWidth="1"/>
    <col min="2" max="2" width="12.83203125" style="627" customWidth="1"/>
    <col min="3" max="3" width="12.6640625" style="627" customWidth="1"/>
    <col min="4" max="4" width="10.6640625" style="627" customWidth="1"/>
    <col min="5" max="5" width="11.5" style="627" customWidth="1"/>
    <col min="6" max="6" width="10.6640625" style="627" customWidth="1"/>
    <col min="7" max="7" width="12" style="627" customWidth="1"/>
    <col min="8" max="16384" width="10.6640625" style="627"/>
  </cols>
  <sheetData>
    <row r="2" spans="1:9">
      <c r="B2" s="628" t="s">
        <v>672</v>
      </c>
      <c r="E2" s="627" t="s">
        <v>649</v>
      </c>
    </row>
    <row r="3" spans="1:9" ht="15" customHeight="1">
      <c r="A3" s="629" t="s">
        <v>671</v>
      </c>
      <c r="B3" s="629" t="s">
        <v>650</v>
      </c>
      <c r="C3" s="629" t="s">
        <v>651</v>
      </c>
      <c r="D3" s="629" t="s">
        <v>652</v>
      </c>
      <c r="E3" s="632" t="s">
        <v>684</v>
      </c>
      <c r="F3" s="629" t="s">
        <v>653</v>
      </c>
      <c r="G3" s="630" t="s">
        <v>654</v>
      </c>
      <c r="H3" s="629" t="s">
        <v>673</v>
      </c>
      <c r="I3" s="629" t="s">
        <v>674</v>
      </c>
    </row>
    <row r="4" spans="1:9" ht="15" customHeight="1">
      <c r="A4" s="629" t="s">
        <v>655</v>
      </c>
      <c r="B4" s="629">
        <v>3040</v>
      </c>
      <c r="C4" s="629">
        <v>920</v>
      </c>
      <c r="D4" s="629">
        <v>1561</v>
      </c>
      <c r="E4" s="629"/>
      <c r="F4" s="629"/>
      <c r="G4" s="629"/>
      <c r="H4" s="629"/>
      <c r="I4" s="629">
        <f>SUM(B4:H4)</f>
        <v>5521</v>
      </c>
    </row>
    <row r="5" spans="1:9" ht="15" customHeight="1">
      <c r="A5" s="629" t="s">
        <v>656</v>
      </c>
      <c r="B5" s="629"/>
      <c r="C5" s="629"/>
      <c r="D5" s="629">
        <v>2008</v>
      </c>
      <c r="E5" s="629"/>
      <c r="F5" s="629"/>
      <c r="G5" s="629">
        <v>4718</v>
      </c>
      <c r="H5" s="629"/>
      <c r="I5" s="629">
        <f>SUM(B5:H5)</f>
        <v>6726</v>
      </c>
    </row>
    <row r="6" spans="1:9" ht="15" customHeight="1">
      <c r="A6" s="629" t="s">
        <v>675</v>
      </c>
      <c r="B6" s="629"/>
      <c r="C6" s="629"/>
      <c r="D6" s="629">
        <v>6645</v>
      </c>
      <c r="E6" s="629"/>
      <c r="F6" s="629"/>
      <c r="G6" s="629">
        <v>73231</v>
      </c>
      <c r="H6" s="629"/>
      <c r="I6" s="629">
        <f>SUM(D6:H6)</f>
        <v>79876</v>
      </c>
    </row>
    <row r="7" spans="1:9" ht="15" customHeight="1">
      <c r="A7" s="629" t="s">
        <v>657</v>
      </c>
      <c r="B7" s="629">
        <v>3986</v>
      </c>
      <c r="C7" s="629">
        <v>1096</v>
      </c>
      <c r="D7" s="629">
        <v>24395</v>
      </c>
      <c r="E7" s="629"/>
      <c r="F7" s="629"/>
      <c r="G7" s="629">
        <v>3490</v>
      </c>
      <c r="H7" s="629"/>
      <c r="I7" s="629">
        <f>SUM(B7:H7)</f>
        <v>32967</v>
      </c>
    </row>
    <row r="8" spans="1:9" ht="15" customHeight="1">
      <c r="A8" s="629" t="s">
        <v>658</v>
      </c>
      <c r="B8" s="629">
        <v>13307</v>
      </c>
      <c r="C8" s="629">
        <v>4552</v>
      </c>
      <c r="D8" s="629">
        <v>85451</v>
      </c>
      <c r="E8" s="629">
        <v>5110</v>
      </c>
      <c r="F8" s="629"/>
      <c r="G8" s="629">
        <v>31791</v>
      </c>
      <c r="H8" s="629"/>
      <c r="I8" s="629">
        <f>SUM(B8:H8)</f>
        <v>140211</v>
      </c>
    </row>
    <row r="9" spans="1:9" ht="15" customHeight="1">
      <c r="A9" s="629" t="s">
        <v>659</v>
      </c>
      <c r="B9" s="629">
        <v>600</v>
      </c>
      <c r="C9" s="629">
        <v>12</v>
      </c>
      <c r="D9" s="629">
        <v>270</v>
      </c>
      <c r="E9" s="629"/>
      <c r="F9" s="629"/>
      <c r="G9" s="629"/>
      <c r="H9" s="629"/>
      <c r="I9" s="629">
        <f t="shared" ref="I9:I14" si="0">SUM(B9:H9)</f>
        <v>882</v>
      </c>
    </row>
    <row r="10" spans="1:9" ht="15" customHeight="1">
      <c r="A10" s="629" t="s">
        <v>660</v>
      </c>
      <c r="B10" s="629"/>
      <c r="C10" s="629"/>
      <c r="D10" s="629">
        <v>3452</v>
      </c>
      <c r="E10" s="629"/>
      <c r="F10" s="629"/>
      <c r="G10" s="629"/>
      <c r="H10" s="629"/>
      <c r="I10" s="629">
        <f t="shared" si="0"/>
        <v>3452</v>
      </c>
    </row>
    <row r="11" spans="1:9" ht="15" customHeight="1">
      <c r="A11" s="629" t="s">
        <v>661</v>
      </c>
      <c r="B11" s="629">
        <v>5276</v>
      </c>
      <c r="C11" s="629">
        <v>1451</v>
      </c>
      <c r="D11" s="629">
        <v>31483</v>
      </c>
      <c r="E11" s="629">
        <v>28074</v>
      </c>
      <c r="F11" s="629"/>
      <c r="G11" s="629">
        <v>7709</v>
      </c>
      <c r="H11" s="629"/>
      <c r="I11" s="629">
        <f t="shared" si="0"/>
        <v>73993</v>
      </c>
    </row>
    <row r="12" spans="1:9" ht="15" customHeight="1">
      <c r="A12" s="629" t="s">
        <v>662</v>
      </c>
      <c r="B12" s="629"/>
      <c r="C12" s="629"/>
      <c r="D12" s="629">
        <v>1045</v>
      </c>
      <c r="E12" s="629"/>
      <c r="F12" s="629"/>
      <c r="G12" s="629"/>
      <c r="H12" s="629"/>
      <c r="I12" s="629">
        <f t="shared" si="0"/>
        <v>1045</v>
      </c>
    </row>
    <row r="13" spans="1:9" ht="15" customHeight="1">
      <c r="A13" s="629" t="s">
        <v>663</v>
      </c>
      <c r="B13" s="629">
        <v>3214</v>
      </c>
      <c r="C13" s="629">
        <v>881</v>
      </c>
      <c r="D13" s="629">
        <v>1354</v>
      </c>
      <c r="E13" s="629"/>
      <c r="F13" s="629"/>
      <c r="G13" s="629">
        <v>362</v>
      </c>
      <c r="H13" s="629"/>
      <c r="I13" s="629">
        <f t="shared" si="0"/>
        <v>5811</v>
      </c>
    </row>
    <row r="14" spans="1:9" ht="15" customHeight="1">
      <c r="A14" s="629" t="s">
        <v>664</v>
      </c>
      <c r="B14" s="629"/>
      <c r="C14" s="629"/>
      <c r="D14" s="629">
        <v>4615</v>
      </c>
      <c r="E14" s="629"/>
      <c r="F14" s="629"/>
      <c r="G14" s="629"/>
      <c r="H14" s="629"/>
      <c r="I14" s="629">
        <f t="shared" si="0"/>
        <v>4615</v>
      </c>
    </row>
    <row r="15" spans="1:9" ht="15" customHeight="1">
      <c r="A15" s="631" t="s">
        <v>665</v>
      </c>
      <c r="B15" s="629"/>
      <c r="C15" s="629"/>
      <c r="D15" s="629"/>
      <c r="E15" s="629"/>
      <c r="F15" s="629"/>
      <c r="G15" s="629"/>
      <c r="H15" s="629"/>
      <c r="I15" s="629"/>
    </row>
    <row r="16" spans="1:9" ht="15" customHeight="1">
      <c r="A16" s="631" t="s">
        <v>679</v>
      </c>
      <c r="B16" s="629"/>
      <c r="C16" s="629"/>
      <c r="D16" s="629"/>
      <c r="E16" s="629"/>
      <c r="F16" s="629">
        <v>8609</v>
      </c>
      <c r="G16" s="629"/>
      <c r="H16" s="629"/>
      <c r="I16" s="629">
        <f t="shared" ref="I16:I31" si="1">SUM(B16:H16)</f>
        <v>8609</v>
      </c>
    </row>
    <row r="17" spans="1:9" ht="15" customHeight="1">
      <c r="A17" s="631" t="s">
        <v>666</v>
      </c>
      <c r="B17" s="629"/>
      <c r="C17" s="629"/>
      <c r="D17" s="629"/>
      <c r="E17" s="629"/>
      <c r="F17" s="629">
        <v>10944</v>
      </c>
      <c r="G17" s="629"/>
      <c r="H17" s="629"/>
      <c r="I17" s="629">
        <f t="shared" si="1"/>
        <v>10944</v>
      </c>
    </row>
    <row r="18" spans="1:9" ht="15" customHeight="1">
      <c r="A18" s="631" t="s">
        <v>667</v>
      </c>
      <c r="B18" s="629"/>
      <c r="C18" s="629"/>
      <c r="D18" s="629"/>
      <c r="E18" s="629"/>
      <c r="F18" s="629">
        <v>6156</v>
      </c>
      <c r="G18" s="629"/>
      <c r="H18" s="629"/>
      <c r="I18" s="629">
        <f t="shared" si="1"/>
        <v>6156</v>
      </c>
    </row>
    <row r="19" spans="1:9" ht="15" customHeight="1">
      <c r="A19" s="631" t="s">
        <v>680</v>
      </c>
      <c r="B19" s="629"/>
      <c r="C19" s="629"/>
      <c r="D19" s="629"/>
      <c r="E19" s="629"/>
      <c r="F19" s="629">
        <v>1661</v>
      </c>
      <c r="G19" s="629"/>
      <c r="H19" s="629"/>
      <c r="I19" s="629">
        <f t="shared" si="1"/>
        <v>1661</v>
      </c>
    </row>
    <row r="20" spans="1:9" ht="15" customHeight="1">
      <c r="A20" s="631" t="s">
        <v>687</v>
      </c>
      <c r="B20" s="629"/>
      <c r="C20" s="629"/>
      <c r="D20" s="629"/>
      <c r="E20" s="629"/>
      <c r="F20" s="629"/>
      <c r="G20" s="629">
        <v>3785</v>
      </c>
      <c r="H20" s="629"/>
      <c r="I20" s="629">
        <f t="shared" si="1"/>
        <v>3785</v>
      </c>
    </row>
    <row r="21" spans="1:9" ht="15" customHeight="1">
      <c r="A21" s="632" t="s">
        <v>685</v>
      </c>
      <c r="B21" s="629"/>
      <c r="C21" s="629"/>
      <c r="D21" s="629"/>
      <c r="E21" s="629">
        <v>486</v>
      </c>
      <c r="F21" s="629"/>
      <c r="G21" s="629"/>
      <c r="H21" s="629">
        <v>4017</v>
      </c>
      <c r="I21" s="629">
        <f t="shared" si="1"/>
        <v>4503</v>
      </c>
    </row>
    <row r="22" spans="1:9" ht="15" customHeight="1">
      <c r="A22" s="632" t="s">
        <v>681</v>
      </c>
      <c r="B22" s="629">
        <v>2871</v>
      </c>
      <c r="C22" s="629">
        <v>784</v>
      </c>
      <c r="D22" s="629">
        <v>10770</v>
      </c>
      <c r="E22" s="629"/>
      <c r="F22" s="629"/>
      <c r="G22" s="629"/>
      <c r="H22" s="629"/>
      <c r="I22" s="629">
        <f t="shared" si="1"/>
        <v>14425</v>
      </c>
    </row>
    <row r="23" spans="1:9" ht="15" customHeight="1">
      <c r="A23" s="629" t="s">
        <v>476</v>
      </c>
      <c r="B23" s="629"/>
      <c r="C23" s="629"/>
      <c r="D23" s="629">
        <v>366</v>
      </c>
      <c r="E23" s="629"/>
      <c r="F23" s="629"/>
      <c r="G23" s="629"/>
      <c r="H23" s="629"/>
      <c r="I23" s="629">
        <f t="shared" si="1"/>
        <v>366</v>
      </c>
    </row>
    <row r="24" spans="1:9" ht="15" customHeight="1">
      <c r="A24" s="632" t="s">
        <v>682</v>
      </c>
      <c r="B24" s="629"/>
      <c r="C24" s="629"/>
      <c r="D24" s="629">
        <v>452</v>
      </c>
      <c r="E24" s="629"/>
      <c r="F24" s="629"/>
      <c r="G24" s="629"/>
      <c r="H24" s="629"/>
      <c r="I24" s="629">
        <f t="shared" si="1"/>
        <v>452</v>
      </c>
    </row>
    <row r="25" spans="1:9" ht="15" customHeight="1">
      <c r="A25" s="632" t="s">
        <v>683</v>
      </c>
      <c r="B25" s="629"/>
      <c r="C25" s="629"/>
      <c r="D25" s="632">
        <v>138</v>
      </c>
      <c r="E25" s="629"/>
      <c r="F25" s="629"/>
      <c r="G25" s="629"/>
      <c r="H25" s="629"/>
      <c r="I25" s="629">
        <f t="shared" si="1"/>
        <v>138</v>
      </c>
    </row>
    <row r="26" spans="1:9" ht="15" customHeight="1">
      <c r="A26" s="629" t="s">
        <v>669</v>
      </c>
      <c r="B26" s="629">
        <v>1993</v>
      </c>
      <c r="C26" s="629">
        <v>506</v>
      </c>
      <c r="D26" s="629">
        <v>670</v>
      </c>
      <c r="E26" s="629"/>
      <c r="F26" s="629"/>
      <c r="G26" s="629"/>
      <c r="H26" s="629"/>
      <c r="I26" s="629">
        <f t="shared" si="1"/>
        <v>3169</v>
      </c>
    </row>
    <row r="27" spans="1:9" ht="15" customHeight="1">
      <c r="A27" s="629" t="s">
        <v>670</v>
      </c>
      <c r="B27" s="629"/>
      <c r="C27" s="629"/>
      <c r="D27" s="629">
        <v>11720</v>
      </c>
      <c r="E27" s="629"/>
      <c r="F27" s="629"/>
      <c r="G27" s="629">
        <v>150000</v>
      </c>
      <c r="H27" s="629"/>
      <c r="I27" s="629">
        <f t="shared" si="1"/>
        <v>161720</v>
      </c>
    </row>
    <row r="28" spans="1:9" ht="15" customHeight="1">
      <c r="A28" s="632" t="s">
        <v>676</v>
      </c>
      <c r="B28" s="629">
        <v>98888</v>
      </c>
      <c r="C28" s="629">
        <v>13923</v>
      </c>
      <c r="D28" s="629">
        <v>1548</v>
      </c>
      <c r="E28" s="629"/>
      <c r="F28" s="629"/>
      <c r="G28" s="629"/>
      <c r="H28" s="629"/>
      <c r="I28" s="629">
        <f t="shared" si="1"/>
        <v>114359</v>
      </c>
    </row>
    <row r="29" spans="1:9" ht="15" customHeight="1">
      <c r="A29" s="632" t="s">
        <v>677</v>
      </c>
      <c r="B29" s="629"/>
      <c r="C29" s="629"/>
      <c r="D29" s="629"/>
      <c r="E29" s="629"/>
      <c r="F29" s="629"/>
      <c r="G29" s="629"/>
      <c r="H29" s="629">
        <v>11857</v>
      </c>
      <c r="I29" s="629">
        <f t="shared" si="1"/>
        <v>11857</v>
      </c>
    </row>
    <row r="30" spans="1:9" ht="15" customHeight="1">
      <c r="A30" s="632" t="s">
        <v>678</v>
      </c>
      <c r="B30" s="629"/>
      <c r="C30" s="629"/>
      <c r="D30" s="629">
        <v>3034</v>
      </c>
      <c r="E30" s="629"/>
      <c r="F30" s="629"/>
      <c r="G30" s="629">
        <v>4548</v>
      </c>
      <c r="H30" s="629"/>
      <c r="I30" s="629">
        <f t="shared" si="1"/>
        <v>7582</v>
      </c>
    </row>
    <row r="31" spans="1:9" ht="15" customHeight="1">
      <c r="A31" s="632" t="s">
        <v>668</v>
      </c>
      <c r="B31" s="629">
        <v>1188</v>
      </c>
      <c r="C31" s="629">
        <v>289</v>
      </c>
      <c r="D31" s="629">
        <v>6976</v>
      </c>
      <c r="E31" s="629"/>
      <c r="F31" s="629"/>
      <c r="G31" s="629">
        <v>6932</v>
      </c>
      <c r="H31" s="629"/>
      <c r="I31" s="629">
        <f t="shared" si="1"/>
        <v>15385</v>
      </c>
    </row>
    <row r="32" spans="1:9" ht="15" customHeight="1">
      <c r="A32" s="631" t="s">
        <v>686</v>
      </c>
      <c r="B32" s="631"/>
      <c r="C32" s="631"/>
      <c r="D32" s="631"/>
      <c r="E32" s="631"/>
      <c r="F32" s="631"/>
      <c r="G32" s="631"/>
      <c r="H32" s="629">
        <v>102035</v>
      </c>
      <c r="I32" s="629">
        <f>SUM(C32:H32)</f>
        <v>102035</v>
      </c>
    </row>
    <row r="33" spans="1:9" ht="15" customHeight="1">
      <c r="A33" s="631"/>
      <c r="B33" s="631"/>
      <c r="C33" s="631"/>
      <c r="D33" s="631"/>
      <c r="E33" s="631"/>
      <c r="F33" s="631"/>
      <c r="G33" s="631"/>
      <c r="H33" s="629"/>
      <c r="I33" s="629"/>
    </row>
    <row r="34" spans="1:9" ht="15" customHeight="1">
      <c r="A34" s="631"/>
      <c r="B34" s="631"/>
      <c r="C34" s="631"/>
      <c r="D34" s="631"/>
      <c r="E34" s="631"/>
      <c r="F34" s="631"/>
      <c r="G34" s="631"/>
      <c r="H34" s="629"/>
      <c r="I34" s="629"/>
    </row>
    <row r="35" spans="1:9" ht="15" customHeight="1">
      <c r="A35" s="629" t="s">
        <v>51</v>
      </c>
      <c r="B35" s="629">
        <f t="shared" ref="B35:I35" si="2">SUM(B4:B34)</f>
        <v>134363</v>
      </c>
      <c r="C35" s="629">
        <f t="shared" si="2"/>
        <v>24414</v>
      </c>
      <c r="D35" s="629">
        <f t="shared" si="2"/>
        <v>197953</v>
      </c>
      <c r="E35" s="629">
        <f t="shared" si="2"/>
        <v>33670</v>
      </c>
      <c r="F35" s="629">
        <f t="shared" si="2"/>
        <v>27370</v>
      </c>
      <c r="G35" s="629">
        <f t="shared" si="2"/>
        <v>286566</v>
      </c>
      <c r="H35" s="629">
        <f t="shared" si="2"/>
        <v>117909</v>
      </c>
      <c r="I35" s="629">
        <f t="shared" si="2"/>
        <v>822245</v>
      </c>
    </row>
  </sheetData>
  <pageMargins left="0.78740157480314965" right="0.78740157480314965" top="0.19685039370078741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14</vt:i4>
      </vt:variant>
    </vt:vector>
  </HeadingPairs>
  <TitlesOfParts>
    <vt:vector size="45" baseType="lpstr">
      <vt:lpstr>1.1.sz.mell.</vt:lpstr>
      <vt:lpstr>1.2.sz.mell.</vt:lpstr>
      <vt:lpstr>2.1.sz.mell  </vt:lpstr>
      <vt:lpstr>2.2.sz.mell  </vt:lpstr>
      <vt:lpstr>3.sz.mell. </vt:lpstr>
      <vt:lpstr>4.sz.mell.</vt:lpstr>
      <vt:lpstr>5. sz. mell. </vt:lpstr>
      <vt:lpstr>6.1. ÖNKORM</vt:lpstr>
      <vt:lpstr>részletező</vt:lpstr>
      <vt:lpstr>6.1.1 ÖNKORM</vt:lpstr>
      <vt:lpstr>6.2. PH</vt:lpstr>
      <vt:lpstr>6.2.1 PH </vt:lpstr>
      <vt:lpstr>6.3. ÓVODA</vt:lpstr>
      <vt:lpstr>6.3.1 ÓVODA </vt:lpstr>
      <vt:lpstr>6.4.SZBIK</vt:lpstr>
      <vt:lpstr>6.4.1.1SZBIK </vt:lpstr>
      <vt:lpstr>9. sz. mell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7.1.tájékoztató</vt:lpstr>
      <vt:lpstr>7.2. tájékoztató tábla</vt:lpstr>
      <vt:lpstr>7.3. tájékoztató tábla</vt:lpstr>
      <vt:lpstr>7.4. tájékoztató tábla</vt:lpstr>
      <vt:lpstr>7.5. tájékoztató tábla</vt:lpstr>
      <vt:lpstr>8. tájékoztató tábla</vt:lpstr>
      <vt:lpstr>9. tájékoztató tábla</vt:lpstr>
      <vt:lpstr>Munka1</vt:lpstr>
      <vt:lpstr>'7.4. tájékoztató tábla'!_ftn1</vt:lpstr>
      <vt:lpstr>'7.4. tájékoztató tábla'!_ftnref1</vt:lpstr>
      <vt:lpstr>'6.1. ÖNKORM'!Nyomtatási_cím</vt:lpstr>
      <vt:lpstr>'6.1.1 ÖNKORM'!Nyomtatási_cím</vt:lpstr>
      <vt:lpstr>'6.2. PH'!Nyomtatási_cím</vt:lpstr>
      <vt:lpstr>'6.2.1 PH '!Nyomtatási_cím</vt:lpstr>
      <vt:lpstr>'6.3. ÓVODA'!Nyomtatási_cím</vt:lpstr>
      <vt:lpstr>'6.3.1 ÓVODA '!Nyomtatási_cím</vt:lpstr>
      <vt:lpstr>'6.4.1.1SZBIK '!Nyomtatási_cím</vt:lpstr>
      <vt:lpstr>'6.4.SZBIK'!Nyomtatási_cím</vt:lpstr>
      <vt:lpstr>'7.2. tájékoztató tábla'!Nyomtatási_cím</vt:lpstr>
      <vt:lpstr>'1.1.sz.mell.'!Nyomtatási_terület</vt:lpstr>
      <vt:lpstr>'1.2.sz.mell.'!Nyomtatási_terület</vt:lpstr>
      <vt:lpstr>'1.tájékoztató'!Nyomtatási_terület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2016-05-12T12:10:10Z</cp:lastPrinted>
  <dcterms:created xsi:type="dcterms:W3CDTF">1999-10-30T10:30:45Z</dcterms:created>
  <dcterms:modified xsi:type="dcterms:W3CDTF">2016-05-12T12:11:12Z</dcterms:modified>
</cp:coreProperties>
</file>