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1.M." sheetId="1" r:id="rId1"/>
    <sheet name="2.M." sheetId="2" r:id="rId2"/>
    <sheet name="4.M." sheetId="3" r:id="rId3"/>
    <sheet name="5.M." sheetId="4" r:id="rId4"/>
    <sheet name="6.M" sheetId="5" r:id="rId5"/>
    <sheet name="8.M" sheetId="6" r:id="rId6"/>
    <sheet name="9.M" sheetId="7" r:id="rId7"/>
    <sheet name="10.M" sheetId="8" r:id="rId8"/>
    <sheet name="12.M" sheetId="9" r:id="rId9"/>
  </sheets>
  <definedNames>
    <definedName name="_xlnm.Print_Area" localSheetId="0">'1.M.'!$A$1:$H$67</definedName>
    <definedName name="_xlnm.Print_Area" localSheetId="1">'2.M.'!$A$1:$H$119</definedName>
  </definedNames>
  <calcPr fullCalcOnLoad="1"/>
</workbook>
</file>

<file path=xl/sharedStrings.xml><?xml version="1.0" encoding="utf-8"?>
<sst xmlns="http://schemas.openxmlformats.org/spreadsheetml/2006/main" count="563" uniqueCount="408">
  <si>
    <t>1.</t>
  </si>
  <si>
    <t>2.</t>
  </si>
  <si>
    <t>3.</t>
  </si>
  <si>
    <t>4.</t>
  </si>
  <si>
    <t>5.</t>
  </si>
  <si>
    <t>7.</t>
  </si>
  <si>
    <t>8.</t>
  </si>
  <si>
    <t>Megnevezés</t>
  </si>
  <si>
    <t>Költségvetési bevételek</t>
  </si>
  <si>
    <t>Költségvetési kiadások</t>
  </si>
  <si>
    <t>Költségvetési hiány</t>
  </si>
  <si>
    <t>Költségvetési többlet</t>
  </si>
  <si>
    <t>Előző évek pénzmaradványának igénybevétele</t>
  </si>
  <si>
    <t>Tárgyévi kiadások</t>
  </si>
  <si>
    <t>Tárgyévi bevételek</t>
  </si>
  <si>
    <t xml:space="preserve"> /adatok e Ft-ban/</t>
  </si>
  <si>
    <t>Költségvetési bevételek:</t>
  </si>
  <si>
    <t>Rovat száma</t>
  </si>
  <si>
    <t>Összesen:</t>
  </si>
  <si>
    <t>Helyi önkormányzatok működésének általános támogatása</t>
  </si>
  <si>
    <t xml:space="preserve"> -Önkormányzati Hivatal működésének támogatása</t>
  </si>
  <si>
    <t xml:space="preserve"> -Település üzemeltetés (zöldterület-gazdálkodás, közvilágítás, köztemető-fenntartás, közütak-fenntartása)</t>
  </si>
  <si>
    <t xml:space="preserve"> -Egyéb önkormányzati feladatok támogatása</t>
  </si>
  <si>
    <t xml:space="preserve"> -Falugondnoki szolgálat támogatása</t>
  </si>
  <si>
    <t>Települési önkormányzatok kulturális feladatainak támogatása</t>
  </si>
  <si>
    <t>Működési célú központosított előírányzatok (lakott külterület)</t>
  </si>
  <si>
    <t>Egyéb működési célú támogatások bevételei államháztartáson belülről (közfoglalkoztatottak bére)</t>
  </si>
  <si>
    <t>B1</t>
  </si>
  <si>
    <t>Vagyoni típusú adók</t>
  </si>
  <si>
    <t xml:space="preserve"> -Magánszemélyek kommunális adója</t>
  </si>
  <si>
    <t xml:space="preserve"> -Idegenforgalmi adó</t>
  </si>
  <si>
    <t>Gépjárműadó</t>
  </si>
  <si>
    <t>Egyéb áruhasználati és szolgáltatási adók (talajterhelési díj)</t>
  </si>
  <si>
    <t>Egyéb közhatalmi bevételek</t>
  </si>
  <si>
    <t xml:space="preserve"> -Adópótlék, adóbírság</t>
  </si>
  <si>
    <t xml:space="preserve"> -Egyéb közhatalmi bevételek</t>
  </si>
  <si>
    <t>B3</t>
  </si>
  <si>
    <t>Áru- és készletértékesítés ellenértéke</t>
  </si>
  <si>
    <t>Szolgáltatások ellenértéke</t>
  </si>
  <si>
    <t>Közvetített szolgáltatások értéke</t>
  </si>
  <si>
    <t>Tulajdonosi bevételek</t>
  </si>
  <si>
    <t>Kiszámlázott általános forgalmi adó</t>
  </si>
  <si>
    <t>Kamatbevétel</t>
  </si>
  <si>
    <t>Egyéb működési bevételek</t>
  </si>
  <si>
    <t>B4</t>
  </si>
  <si>
    <t>Egyéb felhalmozási célú átvett pénzeszközök</t>
  </si>
  <si>
    <t>B7</t>
  </si>
  <si>
    <t>B1-B7</t>
  </si>
  <si>
    <t>Maradvány igénybevétele</t>
  </si>
  <si>
    <t>B8</t>
  </si>
  <si>
    <t>TÁRGYÉVI BEVÉTELEK ÖSSZESEN:</t>
  </si>
  <si>
    <t>Tervezett előirányzat</t>
  </si>
  <si>
    <t>Rövid lejáratú hitel, kölcsön felvét</t>
  </si>
  <si>
    <t>Rövid lejáratú hitel, kölcsön törlesztés</t>
  </si>
  <si>
    <t xml:space="preserve"> -</t>
  </si>
  <si>
    <t xml:space="preserve"> - </t>
  </si>
  <si>
    <t>Központi, irányító szervi támogatások folyósítása - Hivatal finanszírozás</t>
  </si>
  <si>
    <t xml:space="preserve">                                                                                 ( Adatok ezer Ft- ban ) </t>
  </si>
  <si>
    <t>Egyéb külső személyi juttatások</t>
  </si>
  <si>
    <t>K1</t>
  </si>
  <si>
    <t>Munkaadókat terhelő járulékok és szociális hozzájárulási adó</t>
  </si>
  <si>
    <t>K2</t>
  </si>
  <si>
    <t xml:space="preserve"> -Irodaszer, nyomtatvány</t>
  </si>
  <si>
    <t xml:space="preserve"> -Hajtó - és kenőanyagok</t>
  </si>
  <si>
    <t xml:space="preserve"> -Munkaruha, védőruha</t>
  </si>
  <si>
    <t xml:space="preserve"> -Gázenergia</t>
  </si>
  <si>
    <t xml:space="preserve"> -Villamos energia</t>
  </si>
  <si>
    <t xml:space="preserve"> -Víz- és csatorna díjak</t>
  </si>
  <si>
    <t>K3</t>
  </si>
  <si>
    <t>Betegséggel kapcsolatos (nem társadalombiztosítási) ellátások</t>
  </si>
  <si>
    <t xml:space="preserve"> -Ápolási díj</t>
  </si>
  <si>
    <t xml:space="preserve"> -Közgyógyellátás</t>
  </si>
  <si>
    <t>Lakhatással kapcsolatos ellátások (Lakásfenntartási támogatás)</t>
  </si>
  <si>
    <t>Egyéb nem intézményi ellátások</t>
  </si>
  <si>
    <t xml:space="preserve"> -Átmeneti segély</t>
  </si>
  <si>
    <t xml:space="preserve">  -Temetési segély</t>
  </si>
  <si>
    <t>K4</t>
  </si>
  <si>
    <t>Egyéb működési célú támogatások államháztartáson belülre</t>
  </si>
  <si>
    <t xml:space="preserve"> -Óvoda finanszírozás</t>
  </si>
  <si>
    <t xml:space="preserve"> -Iskolai étkeztetése</t>
  </si>
  <si>
    <t xml:space="preserve"> -Észak-Nyugat Zalai Kistérségi Társulás tagdíj hozzájárulás</t>
  </si>
  <si>
    <t xml:space="preserve"> -Kistérségi ügyelet működési hozzájárulás</t>
  </si>
  <si>
    <t xml:space="preserve"> -Védőnői szolgálat</t>
  </si>
  <si>
    <t>Egyéb működési célú támogatások államháztartáson kívülre</t>
  </si>
  <si>
    <t xml:space="preserve"> -Göcsej-Hegyhát   Leader  egyesület tagdíj hozzájárulás</t>
  </si>
  <si>
    <t xml:space="preserve">  -Közvilágítási Egyesület tagdíj hozzájárulás</t>
  </si>
  <si>
    <t xml:space="preserve"> -Zalai Falvakért Egyesület tagdíj hozzájárulás</t>
  </si>
  <si>
    <t xml:space="preserve"> -Polgárőr Egyesület működésének támogatása</t>
  </si>
  <si>
    <t xml:space="preserve"> -Zala-Menti Polgármesterek és Polgárok egyesületének támogatása</t>
  </si>
  <si>
    <t xml:space="preserve"> -BURSA</t>
  </si>
  <si>
    <t xml:space="preserve"> -Fogorvosi ügyelet hozzájárulás</t>
  </si>
  <si>
    <t xml:space="preserve"> -Zalatáj Kiadó támogatása</t>
  </si>
  <si>
    <t xml:space="preserve"> -Ifjusági Egyesület működési célú támogatása</t>
  </si>
  <si>
    <t xml:space="preserve"> -Faluért Alapítvány működési célú támogatása</t>
  </si>
  <si>
    <t xml:space="preserve"> -Turisztikai Közhasznú Egyesület működési célú támogatása </t>
  </si>
  <si>
    <t xml:space="preserve"> -Nagypáli Fejlesztési Övezet Nonprofit Kft. működési célú támogatása</t>
  </si>
  <si>
    <t>Tartalékok</t>
  </si>
  <si>
    <t xml:space="preserve"> -Szennyvíz alszámla pénzkészlete</t>
  </si>
  <si>
    <t xml:space="preserve"> -Működési tartalék (általános tartalék)</t>
  </si>
  <si>
    <t>K5</t>
  </si>
  <si>
    <t>Beruházási célú előzetesen felszámított általános forgalmi adó</t>
  </si>
  <si>
    <t>K6</t>
  </si>
  <si>
    <t>Ingatlanok felújítása</t>
  </si>
  <si>
    <t>Felújítási célú előzetesen felszámított általános forgalmi adó</t>
  </si>
  <si>
    <t>K7</t>
  </si>
  <si>
    <t>Egyéb felhalmozási célú támogatások államháztartáson kívülre</t>
  </si>
  <si>
    <t>K8</t>
  </si>
  <si>
    <t xml:space="preserve">Költségvetési kiadások </t>
  </si>
  <si>
    <t>K1-K8</t>
  </si>
  <si>
    <t>Központi, irányító szervi támogatások folyóítása</t>
  </si>
  <si>
    <t>K9</t>
  </si>
  <si>
    <t xml:space="preserve">Önkormányzati létszám előirányzat </t>
  </si>
  <si>
    <t xml:space="preserve">Ebből: Közfoglalkoztatottak éves létszám előirányzata </t>
  </si>
  <si>
    <t>Költségvetési kiadások:</t>
  </si>
  <si>
    <t>Kiadási tétel megnevezése</t>
  </si>
  <si>
    <t>Összesen</t>
  </si>
  <si>
    <t>Foglalkoztatottak személyi juttatásai</t>
  </si>
  <si>
    <t>Külső személyi juttatások</t>
  </si>
  <si>
    <t>Személyi juttatások</t>
  </si>
  <si>
    <t xml:space="preserve">Kommunikációs szolgáltatások </t>
  </si>
  <si>
    <t>Szolgáltatási kiadások</t>
  </si>
  <si>
    <t xml:space="preserve">Kiküldetések, reklám - és propagandakiadások </t>
  </si>
  <si>
    <t>Különféle befizetések és egyéb dologi kiadások</t>
  </si>
  <si>
    <t>Dologi kiadások</t>
  </si>
  <si>
    <t>Ellátottak pénzbeli juttatásai</t>
  </si>
  <si>
    <t>Egyéb működési célú kiadások</t>
  </si>
  <si>
    <t>Beruházások</t>
  </si>
  <si>
    <t xml:space="preserve">Felújítások </t>
  </si>
  <si>
    <t xml:space="preserve">Egyéb felhalmozási célú kiadások </t>
  </si>
  <si>
    <t xml:space="preserve">Finanszírozási kiadások </t>
  </si>
  <si>
    <t>Működési célú támogatások államháztartáson belülről</t>
  </si>
  <si>
    <t xml:space="preserve">Termékek és szolgáltatások adói </t>
  </si>
  <si>
    <t>Közhatalmi bevételek</t>
  </si>
  <si>
    <t xml:space="preserve">Működési bevételek </t>
  </si>
  <si>
    <t xml:space="preserve">Felhalmozási célú átvett pénzeszközök </t>
  </si>
  <si>
    <t xml:space="preserve">Költségvetési bevételek </t>
  </si>
  <si>
    <t xml:space="preserve">TÁRGYÉVI KIADÁSOK  ÖSSZESEN: </t>
  </si>
  <si>
    <t>Hitelműveletek igénybevétele utáni többlet / hiány</t>
  </si>
  <si>
    <t>Előző évek pénzmaradványának igénybevétele uáni többlet / hiány</t>
  </si>
  <si>
    <t>Irányító szervi támogatások folyósítását követő többlet / hiány</t>
  </si>
  <si>
    <t>Projekt megnevezése</t>
  </si>
  <si>
    <t>Törvény szerinti illetmények, munkabérek</t>
  </si>
  <si>
    <t>Béren kívüli juttatások</t>
  </si>
  <si>
    <t>I. Kiadások és bevételek kormányzati funkcióként</t>
  </si>
  <si>
    <t>052020</t>
  </si>
  <si>
    <t>Szennyvíz gyűjtése, tisztítása, elhelyezése</t>
  </si>
  <si>
    <t>051030</t>
  </si>
  <si>
    <t>Nem veszélyes (települési) hulladék vegyes (ömlesztett) begyűjtése, szállítása, átrakása</t>
  </si>
  <si>
    <t>013350</t>
  </si>
  <si>
    <t>Önkormányzati vagyonnal való gazdálkodással kapcsolatos feladatok (önkormányzati tulajdonú üzlethelyiségek, irodák, más ingatlanok hasznosítása)</t>
  </si>
  <si>
    <t>011130</t>
  </si>
  <si>
    <t>Önkormányzatok és önkormányzati hivatalok jogalkotó és általános igazgatási tevékenysége</t>
  </si>
  <si>
    <t>064010</t>
  </si>
  <si>
    <t>Közvilágítás</t>
  </si>
  <si>
    <t>066020</t>
  </si>
  <si>
    <t>Város-, községgazdálkodási egyéb szolgáltatások</t>
  </si>
  <si>
    <t>018010</t>
  </si>
  <si>
    <t>Önkormányzatok elszámolásai a központi költségvetéssel</t>
  </si>
  <si>
    <t>072190</t>
  </si>
  <si>
    <t>Általános orvosi szolgáltatások finanszírozása és támogatása</t>
  </si>
  <si>
    <t>091140</t>
  </si>
  <si>
    <t xml:space="preserve">Óvodai nevelés, ellátás működtetési feladatai </t>
  </si>
  <si>
    <t>091211</t>
  </si>
  <si>
    <t>Köznevelési intézmény 1-4. évfolyamán tanulók nevelésével, oktatásával összefüggő működtetési feladatok</t>
  </si>
  <si>
    <t>072112</t>
  </si>
  <si>
    <t>Háziorvosi ügyeleti ellátás</t>
  </si>
  <si>
    <t>072311</t>
  </si>
  <si>
    <t>Fogorvosi alapellátás</t>
  </si>
  <si>
    <t>101150</t>
  </si>
  <si>
    <t>Betegséggel kapcsolatos pénzbeli ellátások, támogatások</t>
  </si>
  <si>
    <t>107060</t>
  </si>
  <si>
    <t>Egyéb szociális pénzbeli ellátások, támogatások</t>
  </si>
  <si>
    <t>103010</t>
  </si>
  <si>
    <t>Elhunyt személyek hátramaradottainak pénzbeli ellátása</t>
  </si>
  <si>
    <t>041233</t>
  </si>
  <si>
    <t>Hosszabb időtartamú közfoglalkoztatás (Vállalkozás részére foglalkoztatást helyettesítő támogatásban részesülő személy foglalkoztatásához nyújtható támogatás )</t>
  </si>
  <si>
    <t>082094</t>
  </si>
  <si>
    <t>Közművelődés-kulturális alapú gazdaságfejlesztés</t>
  </si>
  <si>
    <t>013320</t>
  </si>
  <si>
    <t>Köztemető - fenntartás és - működtetés</t>
  </si>
  <si>
    <t>106020</t>
  </si>
  <si>
    <t>Lakásfenntartással, lakhatással összefüggő ellátások</t>
  </si>
  <si>
    <t>045160</t>
  </si>
  <si>
    <t>Közutak, hidak, alagutak üzemeltetése, fenntartása</t>
  </si>
  <si>
    <t>107055</t>
  </si>
  <si>
    <t>Falugondnoki, tanyagondnoki szolgáltatás</t>
  </si>
  <si>
    <t>084031</t>
  </si>
  <si>
    <t>Civil szervezetek működési támogatása</t>
  </si>
  <si>
    <t>084032</t>
  </si>
  <si>
    <t>Civil szervezetek porgramtámogatása</t>
  </si>
  <si>
    <t>066010</t>
  </si>
  <si>
    <t>Zöldterület-kezelés</t>
  </si>
  <si>
    <t xml:space="preserve"> - általános tartalék</t>
  </si>
  <si>
    <t xml:space="preserve"> - céltartalék</t>
  </si>
  <si>
    <t>MINDÖSSZESEN:</t>
  </si>
  <si>
    <t>Nagypáli Közös Önkormányzati Hivatal</t>
  </si>
  <si>
    <t>önk.</t>
  </si>
  <si>
    <t>Anyagbeszerzés</t>
  </si>
  <si>
    <t>BEVÉTELEK</t>
  </si>
  <si>
    <t>KIADÁSOK</t>
  </si>
  <si>
    <t>Működéi bevételek</t>
  </si>
  <si>
    <t>Működési költségvetési bevételek</t>
  </si>
  <si>
    <t>Felhalmozási célú átvett pénzeszközök</t>
  </si>
  <si>
    <t>Működési költségvetési kiadások</t>
  </si>
  <si>
    <t>Felhalmozási költségvetési bevétel</t>
  </si>
  <si>
    <t>Egyéb működési célú kiadások (felhalmozási tartalék)</t>
  </si>
  <si>
    <t>BEVÉTELEK ÖSSZESEN:</t>
  </si>
  <si>
    <t>Felújítások</t>
  </si>
  <si>
    <t>Egyéb felhalmozási célú kiadások</t>
  </si>
  <si>
    <t>Felhalmozási költségvetési kiadások</t>
  </si>
  <si>
    <t>KIADÁSOK ÖSSZESEN:</t>
  </si>
  <si>
    <t>Finanszírozási bevételek                                    B8</t>
  </si>
  <si>
    <t>Finanszírozási kiadások                                           K9</t>
  </si>
  <si>
    <t>Működési célú kiadások összesen</t>
  </si>
  <si>
    <t>Felhalmozási célú bevételek összesen</t>
  </si>
  <si>
    <t>Felhalmozási célú kiadások összesen</t>
  </si>
  <si>
    <t>ÖNKORMÁNYZAT BEVÉTELE ÖSSZESEN</t>
  </si>
  <si>
    <t>ÖNKORMÁNYZAT KIADÁSAI ÖSSZESEN</t>
  </si>
  <si>
    <t>Ssz.</t>
  </si>
  <si>
    <t>Az önkormányzat bevételi jogcímei</t>
  </si>
  <si>
    <t>Közvetett támogatás</t>
  </si>
  <si>
    <t>I.</t>
  </si>
  <si>
    <t>II.</t>
  </si>
  <si>
    <t>Illeték és helyi adó bevételhez tartozó közvetett támogatások</t>
  </si>
  <si>
    <t>Ebből:</t>
  </si>
  <si>
    <t>Helyi adó bevétel</t>
  </si>
  <si>
    <t xml:space="preserve"> Helyi adó elengedés és kedvezmény</t>
  </si>
  <si>
    <t xml:space="preserve"> - kommunális adó</t>
  </si>
  <si>
    <t>Átengedett központi adókhoz tartozó közvetett támogatások</t>
  </si>
  <si>
    <t>Gépjárműadó elengedés és kedvezmény</t>
  </si>
  <si>
    <t>Termékek és szolgáltatások adói</t>
  </si>
  <si>
    <t>Talajterhelési díj</t>
  </si>
  <si>
    <t>Talajterhelési díj kedvezmény</t>
  </si>
  <si>
    <t xml:space="preserve"> - idegenforgalmi adó</t>
  </si>
  <si>
    <t>Bevételi  forrás  megnevezése</t>
  </si>
  <si>
    <t>Kimutatás az önkormányzat által nyújtott közvetett támogatásokról (adatok e Ft-ban)</t>
  </si>
  <si>
    <t>Működési bevételek</t>
  </si>
  <si>
    <t>Maradvány működési célú igénybevétele</t>
  </si>
  <si>
    <t>Munkáltatót terhelő járulékok és szociális hozzájárulási adó</t>
  </si>
  <si>
    <t>Tartalék működési célú igénybevétele</t>
  </si>
  <si>
    <t>Tartalék felhalmozási célú igénybevétele</t>
  </si>
  <si>
    <t>Központi, irányító szervi támogatás foly.</t>
  </si>
  <si>
    <t>Rovatrend</t>
  </si>
  <si>
    <t>I. Negyedév</t>
  </si>
  <si>
    <t>II. Negyedév</t>
  </si>
  <si>
    <t>III. Negyedév</t>
  </si>
  <si>
    <t>IV. Negyedév</t>
  </si>
  <si>
    <t>Finanszírozási bevételek</t>
  </si>
  <si>
    <t>Bevételek összesen</t>
  </si>
  <si>
    <t>Finanszírozási kiadások</t>
  </si>
  <si>
    <t>Kiadások összesen</t>
  </si>
  <si>
    <t>Sorszám</t>
  </si>
  <si>
    <t>Időpont</t>
  </si>
  <si>
    <t>Finanszírozandó összeg</t>
  </si>
  <si>
    <t>6.</t>
  </si>
  <si>
    <t>9.</t>
  </si>
  <si>
    <t>10.</t>
  </si>
  <si>
    <t>11.</t>
  </si>
  <si>
    <t>12.</t>
  </si>
  <si>
    <t>Üdülőhelyi feladatok támogatása</t>
  </si>
  <si>
    <t>Települési önkormányzatok szociális és gyermekjóléti és gyermekétkeztetési feladatainak támogatása</t>
  </si>
  <si>
    <t xml:space="preserve"> -Települési önkormányzatok szociális feladatainak egyéb támogatása</t>
  </si>
  <si>
    <t>ÖNKORMÁNYZATOK MŰKÖDÉSI TÁMOGATÁSAI</t>
  </si>
  <si>
    <t>Működési célú visszatérítendő támogatások, kölcsönök visszatérülése államháztartáson kívülről</t>
  </si>
  <si>
    <t>Működési célú átvett pénzeszközök</t>
  </si>
  <si>
    <t>B6</t>
  </si>
  <si>
    <t>Felhalmozási célú visszatérítendő támogatások, kölcsönök visszatérülése államháztartáson kívülről</t>
  </si>
  <si>
    <t xml:space="preserve"> - Észak -Nyugat Zalai Kistérségi Társulés - rendezvény pályázat megtérülése EMVA forrásból (elmaradt lehívás okán húzódik át 2014. költségvetési évről)</t>
  </si>
  <si>
    <t xml:space="preserve"> - NFÖ Nonprofit Kft. - Kávézó készlet feltöltésére átadott pénzeszköz visszatérülése</t>
  </si>
  <si>
    <t xml:space="preserve"> - Észak- Nyugat Zalai Kistérségi Társulás - egyszeri rendkívüli működési támogatás visszatérülése</t>
  </si>
  <si>
    <t xml:space="preserve"> - Nagypáli Ifjusági Közhasznú Egyesület -  Helyi termék kiállító tér hitel 20%-ára átadott pénzeszköz visszatérülése      </t>
  </si>
  <si>
    <t xml:space="preserve"> - Polgárőr Egyesület Nagypáli - Helyi Biopiac rendezvénysorozat EMVA támogatási összegének átadása</t>
  </si>
  <si>
    <t xml:space="preserve"> - Faluért Alapítvány Nagypáli - 2014. évben visszatérítési kötelezettséggel átadott pénzeszközök visszatérülése</t>
  </si>
  <si>
    <t xml:space="preserve"> - Magyar Régiómenedzsment Köz.Nonpr.Kft. - Magyar rózsák kertjének, génbankjának létrehozásához visszatérítési kötelezettséggel átadott pénzeszközök visszatérülése</t>
  </si>
  <si>
    <t xml:space="preserve"> - Magyar Régiómenedzsment Köz.Nonpr.Kft. - Turisztikai szolgáltató központ 83/138. HRSZ. létrehozásához visszatérítési kötelezettséggel átadott pénzeszközök visszatérülése</t>
  </si>
  <si>
    <t xml:space="preserve"> - Magyar Régiómenedzsment Köz.Nonpr.Kft. - Alternatív közösségi szolgáltatások fejlesztése címén MTZ 892.2 típusú traktor vásárlásához visszatérítési kötelezettséggel átadott pénzeszközök visszatérülése</t>
  </si>
  <si>
    <t xml:space="preserve"> - Faluért Alapítvány Nagypáli - Apartmanlakások kialakításának EMVA támogatási összegének átadása</t>
  </si>
  <si>
    <t>FINANSZÍROZÁSI BEVÉTELEK</t>
  </si>
  <si>
    <t>B2</t>
  </si>
  <si>
    <t>Felhalmozási célú önkormányzati támogatások /VIS MAIOR/</t>
  </si>
  <si>
    <t>Felhalmozási célú támogatások államháztartáson belülről</t>
  </si>
  <si>
    <t>Költségtérítések</t>
  </si>
  <si>
    <t>Jutalom</t>
  </si>
  <si>
    <t>Választott tisztségviselők juttatásai</t>
  </si>
  <si>
    <t xml:space="preserve"> - Üzemeltetési anyagok beszerzése</t>
  </si>
  <si>
    <t xml:space="preserve"> - Internet díj</t>
  </si>
  <si>
    <t xml:space="preserve"> - Telefon költség</t>
  </si>
  <si>
    <t xml:space="preserve"> - Bérleti és lízing díjak</t>
  </si>
  <si>
    <t xml:space="preserve"> - Karbantartási, kisjavítási szolgáltatások</t>
  </si>
  <si>
    <t xml:space="preserve"> - Szakmai tevékenységet segítő szolgáltatások</t>
  </si>
  <si>
    <t xml:space="preserve"> - Egyéb szolgáltatások</t>
  </si>
  <si>
    <t xml:space="preserve"> - Kiküldetések kiadásai</t>
  </si>
  <si>
    <t xml:space="preserve"> - Működési célú előzetesen felszámított általános forgalmi adó</t>
  </si>
  <si>
    <t xml:space="preserve"> - Fizetendő általános forgalmi adó</t>
  </si>
  <si>
    <t xml:space="preserve"> - Egyéb dologi kiadások (CÉGAUTÓADÓ, POSTAKÖLTSÉG)</t>
  </si>
  <si>
    <t xml:space="preserve"> - Biztosítási díjak</t>
  </si>
  <si>
    <t xml:space="preserve"> - Tankönyv támogatás</t>
  </si>
  <si>
    <t xml:space="preserve"> - Nagypáli Tűzoltó Egyesület működési hozzájárulás</t>
  </si>
  <si>
    <t xml:space="preserve"> - Pályázati Menedzsment Iroda Nonpr.Kft. Támogatása</t>
  </si>
  <si>
    <t xml:space="preserve"> - Nagypáli Nyugdíjas Klub támogatása</t>
  </si>
  <si>
    <t xml:space="preserve"> - Lakhegyi Óvoda szállítási költségéhez hozzájárulás</t>
  </si>
  <si>
    <t xml:space="preserve"> - Egervári plébánia támogatása - orgona vásárlás</t>
  </si>
  <si>
    <t xml:space="preserve"> - Polgárőr Egyesület részére autó vásárláshoz pénzeszköz átadás</t>
  </si>
  <si>
    <t xml:space="preserve"> - Egyéb tárgyi eszközök beszerzése, létesítése (Kisértékű tárgyi eszközök beszerzése)</t>
  </si>
  <si>
    <t xml:space="preserve"> - Petőfi utca felújításának befejezése</t>
  </si>
  <si>
    <t xml:space="preserve"> - VIS MAIOR kár helyreállítási költsége</t>
  </si>
  <si>
    <t xml:space="preserve"> - IKSZT működtetésének EMVA támogatási összege (3 hónapra járó bér és járulékai 4 fő tekintetében)</t>
  </si>
  <si>
    <t xml:space="preserve"> - Időskorúak támogatása</t>
  </si>
  <si>
    <t xml:space="preserve"> - Sport egyesület működéséhez hozzájárulás</t>
  </si>
  <si>
    <t xml:space="preserve"> -Beruházásokra, felújításokra tartalék /Petőfi u.befejezése/</t>
  </si>
  <si>
    <t xml:space="preserve"> - Lakóparkba LED lámpatestek, napelemek kiépítése</t>
  </si>
  <si>
    <t xml:space="preserve"> - Lakóparkba folyókás vízelvezetés kiépítése</t>
  </si>
  <si>
    <t xml:space="preserve"> - Külterületi ingatlanok - földterület vásárlása</t>
  </si>
  <si>
    <t xml:space="preserve"> - Külterületi lakóépület vásárlása</t>
  </si>
  <si>
    <t xml:space="preserve"> - Haszongépjármű vásárlás</t>
  </si>
  <si>
    <t xml:space="preserve"> - Autóbusz vásárlás</t>
  </si>
  <si>
    <t xml:space="preserve"> - Műfüves sportpálya kialakítása</t>
  </si>
  <si>
    <t xml:space="preserve"> - Fém székek vásárlása Helyi termék kiállító tér 030/2.HRSZ. épületébe</t>
  </si>
  <si>
    <t xml:space="preserve"> - Ady Endre utca járdafelújítása</t>
  </si>
  <si>
    <t xml:space="preserve"> - Hegyi út felújítása </t>
  </si>
  <si>
    <t xml:space="preserve"> - Lakossági napelem, napkollektor vásárlás támogatása</t>
  </si>
  <si>
    <t xml:space="preserve"> - Nagypáli Fejlesztési Övezet Nonprofit Kft.  - 5 projekt megvalósítására átadott pénzeszköz - Zéró Enegergia Épületek, Gyümölcsfeldolgozó (TTT, ÉNY-i), E-mobilitás, Natur Vital</t>
  </si>
  <si>
    <t>2015. évi erdeti eir. Összesen</t>
  </si>
  <si>
    <t>2015. évi eredeti eir. Működési</t>
  </si>
  <si>
    <t xml:space="preserve">2015. évi eredeti eir. Felhalmozási </t>
  </si>
  <si>
    <t>2015. évi várható bevétel (e Ft)</t>
  </si>
  <si>
    <t>2015. évi várható kiadás (e Ft)</t>
  </si>
  <si>
    <t>2015. évi önkormányzati hozzájárulások EU-s projektekhez (visszatérítendő támogatások)</t>
  </si>
  <si>
    <t xml:space="preserve">  - Nagypáli Ifjusági Közhasznú Egyesület -  Helyi termék kiállító tér hitel 20%-ára átadott pénzeszköz visszatérülése </t>
  </si>
  <si>
    <t xml:space="preserve">Felhalmozási célú támogatások államháztartáson belülről </t>
  </si>
  <si>
    <t xml:space="preserve"> - Fotovoltaikus rendszerek kialakítása 109/1. hrsz, 030/2. hrsz, 035/2. hrsz.-okon KEOP pályázat megvalósítása</t>
  </si>
  <si>
    <t>Maradvány felhalmozási célú igénybevétele</t>
  </si>
  <si>
    <t xml:space="preserve"> - Nagypáli Fejlesztési Övezet Nonprofit Kft.  - 5 projekt megvalósítására átadott pénzeszköz visszatérülése - Zéró Enegergia Épületek, Gyümölcsfeldolgozó (TTT, ÉNY-i), E-mobilitás, Natur Vital</t>
  </si>
  <si>
    <t xml:space="preserve"> - Fotovoltaikus rendszerek kialakítása 109/1.hrsz, 030/2.hrsz, 035/2. hrsz.-okon KEOP támogatása</t>
  </si>
  <si>
    <t xml:space="preserve"> - Fotovoltaikus rendszerek kialakítása 109/1.hrsz, 030/2.hrsz, 035/2. hrsz.-okon KEOP pályázat megvalósítása</t>
  </si>
  <si>
    <t>Felhalmozási célú visszatérítendő támogatások államházt.kívülre</t>
  </si>
  <si>
    <t>2015. évi kormányzati funkció</t>
  </si>
  <si>
    <t>2015. évi kormányzati funkció elnevezése</t>
  </si>
  <si>
    <t>Bevétel 2015. évi eredeti előirányzata</t>
  </si>
  <si>
    <t>Kiadás 2015. évi eredeti előirányzata</t>
  </si>
  <si>
    <t>081030</t>
  </si>
  <si>
    <t>Sportlétesítmények, edzőtáborok működtetése és fejlesztése</t>
  </si>
  <si>
    <r>
      <t xml:space="preserve"> - </t>
    </r>
    <r>
      <rPr>
        <b/>
        <sz val="12"/>
        <color indexed="8"/>
        <rFont val="Garamond"/>
        <family val="1"/>
      </rPr>
      <t>IKSZT</t>
    </r>
    <r>
      <rPr>
        <sz val="12"/>
        <color indexed="8"/>
        <rFont val="Garamond"/>
        <family val="1"/>
      </rPr>
      <t xml:space="preserve"> működésének EMVA támogatási összege ( 4 fő tekintetében 3 hónapra járó bér és járulékai)</t>
    </r>
  </si>
  <si>
    <t>Költségvetési egyenleg megállapítása, hiány finanszírozásának módja, többlet felhasználása - 5. melléklet</t>
  </si>
  <si>
    <t>Európai Uniós forrásból finanszírozott támogatással megvalósuló projektek bevételei, kiadásai, az azokhoz történő hozzájárulás (adatok e Ft-ban) - 6. melléklet</t>
  </si>
  <si>
    <t>9. melléklet</t>
  </si>
  <si>
    <t>10. melléklet</t>
  </si>
  <si>
    <t>12. melléklet</t>
  </si>
  <si>
    <t>I. Módosítás összesen</t>
  </si>
  <si>
    <t>I. Módosítás működési</t>
  </si>
  <si>
    <t>I. Módosítás felhalmozási</t>
  </si>
  <si>
    <t>Helyi önkormányzatok kiegészítő támogatásai</t>
  </si>
  <si>
    <t>Egyéb felhalmozási célú támogatások államháztartáson belülről</t>
  </si>
  <si>
    <t xml:space="preserve"> -Boronapince</t>
  </si>
  <si>
    <t xml:space="preserve"> -Önkéntes Program - Park és Bemutatóhely</t>
  </si>
  <si>
    <t>Tárgyi eszköz bérbeadásából származó bevétel (ivóvíz)</t>
  </si>
  <si>
    <t>Általános forgalmi adó visszatérítése</t>
  </si>
  <si>
    <t xml:space="preserve"> -Hivatal finanszíroás Kisbucsától és Nemeshetéstől</t>
  </si>
  <si>
    <t xml:space="preserve"> -Urbanisztika helyzetének erősítése, Vidékfejlesztés támogatása</t>
  </si>
  <si>
    <t>Egyéb működési célú átvett pénzeszközök</t>
  </si>
  <si>
    <t>Munkavégzésre irányuló egyéb jogviszonyban nemsaját foglalkoztatottak fizetési juttatásai</t>
  </si>
  <si>
    <t xml:space="preserve"> - Könyv, folyóirat</t>
  </si>
  <si>
    <t xml:space="preserve"> -Egyéb pénzügyi műveletek kiadásai</t>
  </si>
  <si>
    <t xml:space="preserve"> - Zala Megye Polgári Védelmi Szövetsége</t>
  </si>
  <si>
    <t>Ingatlanok létesítése</t>
  </si>
  <si>
    <t>Gépek, berendezések, felszerelések vásárlása</t>
  </si>
  <si>
    <t xml:space="preserve"> - Víztisztító berendezés vásárlása</t>
  </si>
  <si>
    <t xml:space="preserve"> - Nagypáli 030/2 HRSZ. ivóvíz csatlakozási pont átépítés</t>
  </si>
  <si>
    <t>Államháztartáson belüli megelőlegezések visszafizetése</t>
  </si>
  <si>
    <t xml:space="preserve"> - Boronapince kialakítása</t>
  </si>
  <si>
    <t>2015. évi önkormányzat által megvalósítandó EU-s projektek I. Módosítás</t>
  </si>
  <si>
    <t>I. Módosított bevétel (eFt)</t>
  </si>
  <si>
    <t>I. Módosított kiadás (eFt)</t>
  </si>
  <si>
    <t>2015. évi I. Módosítás Összesen</t>
  </si>
  <si>
    <t>2015. évi I. Módosítás Működési</t>
  </si>
  <si>
    <t xml:space="preserve">2015. évi I. Módosítás Felhalmozási </t>
  </si>
  <si>
    <t>2015. évi I. Módosított bevétel (eFt)</t>
  </si>
  <si>
    <t>2015. évi I. Módosított kiadás (eFt)</t>
  </si>
  <si>
    <t>2015. I. Módosítás</t>
  </si>
  <si>
    <t xml:space="preserve">I. Negyedév        I. Módosítás </t>
  </si>
  <si>
    <t>I. Módosítás</t>
  </si>
  <si>
    <t xml:space="preserve">II. Negyedév        I. Módosítás </t>
  </si>
  <si>
    <t xml:space="preserve">III. Negyedév        I. Módosítás </t>
  </si>
  <si>
    <t xml:space="preserve">IV. Negyedév        I. Módosítás </t>
  </si>
  <si>
    <t>I. Módosítás Összesen</t>
  </si>
  <si>
    <t xml:space="preserve">Egyéb működési célú kiadások </t>
  </si>
  <si>
    <t>Helyi önkormányzat bevételei és kiadásai kormányzati funkciók szerinti bontásban I. módosítás (adatok e Ft-ban)- 4. melléklet</t>
  </si>
  <si>
    <t>Bevételek 2015. évi I. módosítás</t>
  </si>
  <si>
    <t>Kiadások 2015. évi I. módosítás</t>
  </si>
  <si>
    <t>063080</t>
  </si>
  <si>
    <t>Vízellátással kapcsolatos közmű építése, fenntartása, üzemeltetése</t>
  </si>
  <si>
    <t>074031</t>
  </si>
  <si>
    <t>Váédőnői szolgálat</t>
  </si>
  <si>
    <t>01330</t>
  </si>
  <si>
    <t>Pályázat-és támogatáskezelés</t>
  </si>
  <si>
    <t>900020</t>
  </si>
  <si>
    <t>Önkormányzatok funkcióra nem sorolható bevételei államház.kívülről</t>
  </si>
  <si>
    <t>2015. éviI. Módosítás</t>
  </si>
  <si>
    <t>Költségvetési évet követő három év keretszámai I. módosítás(adatok e Ft-ban) - 8. melléklet</t>
  </si>
  <si>
    <t>2015 évi eredeti előirányzat</t>
  </si>
  <si>
    <t>Előirányzat-felhasználási ütemterv, finanszírozási ütemterv I. módosítás</t>
  </si>
  <si>
    <t>Nagypáli Község Önkormányzatának 2015. évi I. Módosított bevételi előirányzatai működési és felhalmozási cél szerinti bontásban (adatok e Ft-ban)-1. melléklet</t>
  </si>
  <si>
    <t>Összesen eredeti eir.</t>
  </si>
  <si>
    <t>Működési eredeti eir.</t>
  </si>
  <si>
    <t>Felhalmozási eredeti eir.</t>
  </si>
  <si>
    <t>Az önkormányzat 2015. évi I. Módosított költségvetési kiadásai működési és felhalmozási cél szerinti bontásban és létszám előirányzata (adatok e Ft-ban) - 2. melléklet</t>
  </si>
  <si>
    <t xml:space="preserve">                             Költségvetési mérleg közgazdasági tagolásban - I. módosítás (adatok e Ft-ban)</t>
  </si>
  <si>
    <t>Eredeti eir.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</si>
</sst>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3">
    <font>
      <sz val="11"/>
      <color indexed="8"/>
      <name val="Calibri"/>
      <family val="2"/>
    </font>
    <font>
      <sz val="10"/>
      <name val="Arial CE"/>
      <family val="0"/>
    </font>
    <font>
      <sz val="12"/>
      <name val="Arial CE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name val="Arial CE"/>
      <family val="2"/>
    </font>
    <font>
      <sz val="24"/>
      <name val="Arial CE"/>
      <family val="2"/>
    </font>
    <font>
      <sz val="26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i/>
      <sz val="12"/>
      <name val="Arial CE"/>
      <family val="2"/>
    </font>
    <font>
      <i/>
      <sz val="12"/>
      <name val="Arial CE"/>
      <family val="2"/>
    </font>
    <font>
      <sz val="11"/>
      <name val="Arial"/>
      <family val="2"/>
    </font>
    <font>
      <b/>
      <sz val="12"/>
      <name val="Garamond"/>
      <family val="1"/>
    </font>
    <font>
      <b/>
      <i/>
      <sz val="12"/>
      <name val="Garamond"/>
      <family val="1"/>
    </font>
    <font>
      <sz val="12"/>
      <name val="Garamond"/>
      <family val="1"/>
    </font>
    <font>
      <sz val="12"/>
      <color indexed="8"/>
      <name val="Garamond"/>
      <family val="1"/>
    </font>
    <font>
      <sz val="12"/>
      <color indexed="10"/>
      <name val="Garamond"/>
      <family val="1"/>
    </font>
    <font>
      <b/>
      <i/>
      <u val="single"/>
      <sz val="12"/>
      <name val="Garamond"/>
      <family val="1"/>
    </font>
    <font>
      <i/>
      <u val="single"/>
      <sz val="12"/>
      <name val="Garamond"/>
      <family val="1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sz val="11"/>
      <name val="Garamond"/>
      <family val="1"/>
    </font>
    <font>
      <sz val="10"/>
      <name val="Garamond"/>
      <family val="1"/>
    </font>
    <font>
      <b/>
      <sz val="11"/>
      <name val="Garamond"/>
      <family val="1"/>
    </font>
    <font>
      <b/>
      <sz val="12"/>
      <color indexed="8"/>
      <name val="Garamond"/>
      <family val="1"/>
    </font>
    <font>
      <b/>
      <u val="single"/>
      <sz val="12"/>
      <color indexed="8"/>
      <name val="Garamond"/>
      <family val="1"/>
    </font>
    <font>
      <sz val="10"/>
      <color indexed="8"/>
      <name val="Garamond"/>
      <family val="1"/>
    </font>
    <font>
      <b/>
      <sz val="10"/>
      <color indexed="8"/>
      <name val="Garamond"/>
      <family val="1"/>
    </font>
    <font>
      <i/>
      <sz val="12"/>
      <color indexed="8"/>
      <name val="Garamond"/>
      <family val="1"/>
    </font>
    <font>
      <i/>
      <sz val="11"/>
      <color indexed="8"/>
      <name val="Garamond"/>
      <family val="1"/>
    </font>
    <font>
      <sz val="9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thin"/>
      <right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/>
      <top style="medium"/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4" fillId="9" borderId="0" applyNumberFormat="0" applyBorder="0" applyAlignment="0" applyProtection="0"/>
    <xf numFmtId="0" fontId="48" fillId="38" borderId="1" applyNumberFormat="0" applyAlignment="0" applyProtection="0"/>
    <xf numFmtId="0" fontId="5" fillId="39" borderId="2" applyNumberFormat="0" applyAlignment="0" applyProtection="0"/>
    <xf numFmtId="0" fontId="6" fillId="40" borderId="3" applyNumberFormat="0" applyAlignment="0" applyProtection="0"/>
    <xf numFmtId="0" fontId="49" fillId="0" borderId="0" applyNumberForma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41" borderId="7" applyNumberFormat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12" fillId="13" borderId="2" applyNumberFormat="0" applyAlignment="0" applyProtection="0"/>
    <xf numFmtId="0" fontId="0" fillId="42" borderId="12" applyNumberFormat="0" applyFont="0" applyAlignment="0" applyProtection="0"/>
    <xf numFmtId="0" fontId="47" fillId="43" borderId="0" applyNumberFormat="0" applyBorder="0" applyAlignment="0" applyProtection="0"/>
    <xf numFmtId="0" fontId="47" fillId="44" borderId="0" applyNumberFormat="0" applyBorder="0" applyAlignment="0" applyProtection="0"/>
    <xf numFmtId="0" fontId="47" fillId="45" borderId="0" applyNumberFormat="0" applyBorder="0" applyAlignment="0" applyProtection="0"/>
    <xf numFmtId="0" fontId="47" fillId="46" borderId="0" applyNumberFormat="0" applyBorder="0" applyAlignment="0" applyProtection="0"/>
    <xf numFmtId="0" fontId="47" fillId="47" borderId="0" applyNumberFormat="0" applyBorder="0" applyAlignment="0" applyProtection="0"/>
    <xf numFmtId="0" fontId="47" fillId="48" borderId="0" applyNumberFormat="0" applyBorder="0" applyAlignment="0" applyProtection="0"/>
    <xf numFmtId="0" fontId="56" fillId="49" borderId="0" applyNumberFormat="0" applyBorder="0" applyAlignment="0" applyProtection="0"/>
    <xf numFmtId="0" fontId="57" fillId="50" borderId="13" applyNumberFormat="0" applyAlignment="0" applyProtection="0"/>
    <xf numFmtId="0" fontId="13" fillId="0" borderId="14" applyNumberFormat="0" applyFill="0" applyAlignment="0" applyProtection="0"/>
    <xf numFmtId="0" fontId="58" fillId="0" borderId="0" applyNumberFormat="0" applyFill="0" applyBorder="0" applyAlignment="0" applyProtection="0"/>
    <xf numFmtId="0" fontId="14" fillId="5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2" borderId="15" applyNumberFormat="0" applyFont="0" applyAlignment="0" applyProtection="0"/>
    <xf numFmtId="0" fontId="15" fillId="39" borderId="16" applyNumberFormat="0" applyAlignment="0" applyProtection="0"/>
    <xf numFmtId="0" fontId="59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53" borderId="0" applyNumberFormat="0" applyBorder="0" applyAlignment="0" applyProtection="0"/>
    <xf numFmtId="0" fontId="61" fillId="54" borderId="0" applyNumberFormat="0" applyBorder="0" applyAlignment="0" applyProtection="0"/>
    <xf numFmtId="0" fontId="62" fillId="50" borderId="1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8" applyNumberFormat="0" applyFill="0" applyAlignment="0" applyProtection="0"/>
    <xf numFmtId="0" fontId="18" fillId="0" borderId="0" applyNumberFormat="0" applyFill="0" applyBorder="0" applyAlignment="0" applyProtection="0"/>
  </cellStyleXfs>
  <cellXfs count="319">
    <xf numFmtId="0" fontId="0" fillId="0" borderId="0" xfId="0" applyAlignment="1">
      <alignment/>
    </xf>
    <xf numFmtId="0" fontId="2" fillId="0" borderId="0" xfId="90" applyFont="1">
      <alignment/>
      <protection/>
    </xf>
    <xf numFmtId="0" fontId="1" fillId="0" borderId="0" xfId="90">
      <alignment/>
      <protection/>
    </xf>
    <xf numFmtId="0" fontId="1" fillId="0" borderId="0" xfId="90" applyBorder="1">
      <alignment/>
      <protection/>
    </xf>
    <xf numFmtId="3" fontId="1" fillId="0" borderId="0" xfId="90" applyNumberFormat="1" applyBorder="1">
      <alignment/>
      <protection/>
    </xf>
    <xf numFmtId="3" fontId="1" fillId="0" borderId="0" xfId="90" applyNumberFormat="1">
      <alignment/>
      <protection/>
    </xf>
    <xf numFmtId="0" fontId="19" fillId="0" borderId="0" xfId="90" applyFont="1" applyBorder="1" applyAlignment="1">
      <alignment vertical="center" wrapText="1"/>
      <protection/>
    </xf>
    <xf numFmtId="0" fontId="19" fillId="0" borderId="0" xfId="90" applyFont="1" applyBorder="1" applyAlignment="1">
      <alignment horizontal="center"/>
      <protection/>
    </xf>
    <xf numFmtId="0" fontId="20" fillId="0" borderId="0" xfId="90" applyFont="1">
      <alignment/>
      <protection/>
    </xf>
    <xf numFmtId="0" fontId="20" fillId="0" borderId="0" xfId="90" applyFont="1" applyBorder="1" applyAlignment="1">
      <alignment horizontal="centerContinuous"/>
      <protection/>
    </xf>
    <xf numFmtId="0" fontId="20" fillId="0" borderId="0" xfId="90" applyFont="1" applyBorder="1" applyAlignment="1">
      <alignment horizontal="center"/>
      <protection/>
    </xf>
    <xf numFmtId="0" fontId="20" fillId="0" borderId="0" xfId="90" applyFont="1" applyBorder="1" applyAlignment="1">
      <alignment horizontal="left"/>
      <protection/>
    </xf>
    <xf numFmtId="0" fontId="20" fillId="0" borderId="0" xfId="90" applyFont="1" applyBorder="1">
      <alignment/>
      <protection/>
    </xf>
    <xf numFmtId="0" fontId="19" fillId="0" borderId="0" xfId="90" applyFont="1" applyBorder="1">
      <alignment/>
      <protection/>
    </xf>
    <xf numFmtId="0" fontId="21" fillId="0" borderId="0" xfId="90" applyFont="1">
      <alignment/>
      <protection/>
    </xf>
    <xf numFmtId="0" fontId="21" fillId="0" borderId="0" xfId="90" applyFont="1" applyBorder="1">
      <alignment/>
      <protection/>
    </xf>
    <xf numFmtId="0" fontId="22" fillId="0" borderId="0" xfId="90" applyFont="1" applyBorder="1" applyAlignment="1">
      <alignment horizontal="center"/>
      <protection/>
    </xf>
    <xf numFmtId="0" fontId="23" fillId="0" borderId="0" xfId="90" applyFont="1">
      <alignment/>
      <protection/>
    </xf>
    <xf numFmtId="0" fontId="22" fillId="0" borderId="0" xfId="90" applyFont="1" applyBorder="1">
      <alignment/>
      <protection/>
    </xf>
    <xf numFmtId="0" fontId="2" fillId="0" borderId="0" xfId="90" applyFont="1" applyBorder="1">
      <alignment/>
      <protection/>
    </xf>
    <xf numFmtId="0" fontId="2" fillId="0" borderId="0" xfId="90" applyFont="1" applyBorder="1" applyAlignment="1">
      <alignment horizontal="left"/>
      <protection/>
    </xf>
    <xf numFmtId="0" fontId="2" fillId="0" borderId="0" xfId="90" applyFont="1" applyAlignment="1">
      <alignment horizontal="left"/>
      <protection/>
    </xf>
    <xf numFmtId="0" fontId="24" fillId="0" borderId="0" xfId="90" applyFont="1" applyBorder="1">
      <alignment/>
      <protection/>
    </xf>
    <xf numFmtId="0" fontId="25" fillId="0" borderId="0" xfId="90" applyFont="1">
      <alignment/>
      <protection/>
    </xf>
    <xf numFmtId="0" fontId="22" fillId="0" borderId="0" xfId="90" applyFont="1" applyBorder="1" applyAlignment="1">
      <alignment horizontal="right"/>
      <protection/>
    </xf>
    <xf numFmtId="0" fontId="2" fillId="0" borderId="0" xfId="90" applyFont="1" applyAlignment="1">
      <alignment horizontal="right"/>
      <protection/>
    </xf>
    <xf numFmtId="0" fontId="2" fillId="0" borderId="0" xfId="90" applyFont="1" applyBorder="1" applyAlignment="1">
      <alignment horizontal="right"/>
      <protection/>
    </xf>
    <xf numFmtId="0" fontId="26" fillId="0" borderId="0" xfId="90" applyFont="1">
      <alignment/>
      <protection/>
    </xf>
    <xf numFmtId="0" fontId="26" fillId="0" borderId="0" xfId="90" applyFont="1" applyBorder="1">
      <alignment/>
      <protection/>
    </xf>
    <xf numFmtId="0" fontId="2" fillId="0" borderId="0" xfId="90" applyFont="1">
      <alignment/>
      <protection/>
    </xf>
    <xf numFmtId="0" fontId="1" fillId="0" borderId="0" xfId="90" applyAlignment="1">
      <alignment horizontal="center"/>
      <protection/>
    </xf>
    <xf numFmtId="0" fontId="28" fillId="0" borderId="19" xfId="90" applyFont="1" applyBorder="1" applyAlignment="1">
      <alignment wrapText="1"/>
      <protection/>
    </xf>
    <xf numFmtId="3" fontId="28" fillId="0" borderId="19" xfId="90" applyNumberFormat="1" applyFont="1" applyBorder="1" applyAlignment="1">
      <alignment horizontal="right"/>
      <protection/>
    </xf>
    <xf numFmtId="49" fontId="29" fillId="0" borderId="19" xfId="90" applyNumberFormat="1" applyFont="1" applyBorder="1" applyAlignment="1">
      <alignment wrapText="1"/>
      <protection/>
    </xf>
    <xf numFmtId="3" fontId="29" fillId="0" borderId="19" xfId="90" applyNumberFormat="1" applyFont="1" applyBorder="1" applyAlignment="1">
      <alignment horizontal="left"/>
      <protection/>
    </xf>
    <xf numFmtId="49" fontId="28" fillId="0" borderId="19" xfId="90" applyNumberFormat="1" applyFont="1" applyBorder="1" applyAlignment="1">
      <alignment wrapText="1"/>
      <protection/>
    </xf>
    <xf numFmtId="0" fontId="29" fillId="0" borderId="19" xfId="90" applyFont="1" applyBorder="1" applyAlignment="1">
      <alignment wrapText="1"/>
      <protection/>
    </xf>
    <xf numFmtId="3" fontId="28" fillId="0" borderId="19" xfId="90" applyNumberFormat="1" applyFont="1" applyBorder="1">
      <alignment/>
      <protection/>
    </xf>
    <xf numFmtId="0" fontId="30" fillId="0" borderId="19" xfId="90" applyFont="1" applyBorder="1">
      <alignment/>
      <protection/>
    </xf>
    <xf numFmtId="3" fontId="30" fillId="0" borderId="19" xfId="90" applyNumberFormat="1" applyFont="1" applyBorder="1" applyAlignment="1">
      <alignment horizontal="left"/>
      <protection/>
    </xf>
    <xf numFmtId="0" fontId="27" fillId="0" borderId="19" xfId="90" applyFont="1" applyBorder="1">
      <alignment/>
      <protection/>
    </xf>
    <xf numFmtId="3" fontId="27" fillId="0" borderId="19" xfId="90" applyNumberFormat="1" applyFont="1" applyBorder="1">
      <alignment/>
      <protection/>
    </xf>
    <xf numFmtId="0" fontId="29" fillId="0" borderId="19" xfId="90" applyFont="1" applyBorder="1">
      <alignment/>
      <protection/>
    </xf>
    <xf numFmtId="3" fontId="29" fillId="0" borderId="19" xfId="90" applyNumberFormat="1" applyFont="1" applyBorder="1">
      <alignment/>
      <protection/>
    </xf>
    <xf numFmtId="3" fontId="29" fillId="0" borderId="19" xfId="90" applyNumberFormat="1" applyFont="1" applyBorder="1" applyAlignment="1">
      <alignment horizontal="left" vertical="center"/>
      <protection/>
    </xf>
    <xf numFmtId="3" fontId="29" fillId="0" borderId="19" xfId="90" applyNumberFormat="1" applyFont="1" applyBorder="1" applyAlignment="1">
      <alignment horizontal="right"/>
      <protection/>
    </xf>
    <xf numFmtId="3" fontId="27" fillId="0" borderId="19" xfId="90" applyNumberFormat="1" applyFont="1" applyBorder="1" applyAlignment="1">
      <alignment horizontal="right"/>
      <protection/>
    </xf>
    <xf numFmtId="0" fontId="32" fillId="0" borderId="19" xfId="90" applyFont="1" applyFill="1" applyBorder="1">
      <alignment/>
      <protection/>
    </xf>
    <xf numFmtId="3" fontId="32" fillId="0" borderId="19" xfId="90" applyNumberFormat="1" applyFont="1" applyFill="1" applyBorder="1">
      <alignment/>
      <protection/>
    </xf>
    <xf numFmtId="0" fontId="29" fillId="0" borderId="19" xfId="90" applyFont="1" applyBorder="1" applyAlignment="1">
      <alignment horizontal="left"/>
      <protection/>
    </xf>
    <xf numFmtId="2" fontId="29" fillId="0" borderId="19" xfId="90" applyNumberFormat="1" applyFont="1" applyBorder="1" applyAlignment="1">
      <alignment wrapText="1"/>
      <protection/>
    </xf>
    <xf numFmtId="0" fontId="28" fillId="0" borderId="19" xfId="90" applyFont="1" applyBorder="1">
      <alignment/>
      <protection/>
    </xf>
    <xf numFmtId="0" fontId="27" fillId="0" borderId="19" xfId="90" applyFont="1" applyBorder="1" applyAlignment="1">
      <alignment horizontal="right"/>
      <protection/>
    </xf>
    <xf numFmtId="0" fontId="27" fillId="0" borderId="19" xfId="90" applyFont="1" applyBorder="1" applyAlignment="1">
      <alignment horizontal="center"/>
      <protection/>
    </xf>
    <xf numFmtId="3" fontId="27" fillId="0" borderId="19" xfId="90" applyNumberFormat="1" applyFont="1" applyBorder="1" applyAlignment="1">
      <alignment horizontal="center"/>
      <protection/>
    </xf>
    <xf numFmtId="3" fontId="27" fillId="0" borderId="19" xfId="90" applyNumberFormat="1" applyFont="1" applyFill="1" applyBorder="1">
      <alignment/>
      <protection/>
    </xf>
    <xf numFmtId="3" fontId="29" fillId="0" borderId="19" xfId="90" applyNumberFormat="1" applyFont="1" applyFill="1" applyBorder="1" applyAlignment="1">
      <alignment horizontal="left"/>
      <protection/>
    </xf>
    <xf numFmtId="3" fontId="2" fillId="0" borderId="0" xfId="90" applyNumberFormat="1" applyFont="1">
      <alignment/>
      <protection/>
    </xf>
    <xf numFmtId="0" fontId="29" fillId="0" borderId="19" xfId="90" applyFont="1" applyBorder="1" applyAlignment="1">
      <alignment horizontal="center"/>
      <protection/>
    </xf>
    <xf numFmtId="3" fontId="29" fillId="0" borderId="19" xfId="90" applyNumberFormat="1" applyFont="1" applyBorder="1" applyAlignment="1">
      <alignment horizontal="center"/>
      <protection/>
    </xf>
    <xf numFmtId="3" fontId="20" fillId="0" borderId="0" xfId="90" applyNumberFormat="1" applyFont="1" applyBorder="1">
      <alignment/>
      <protection/>
    </xf>
    <xf numFmtId="0" fontId="37" fillId="0" borderId="0" xfId="90" applyFont="1">
      <alignment/>
      <protection/>
    </xf>
    <xf numFmtId="0" fontId="35" fillId="0" borderId="19" xfId="90" applyFont="1" applyBorder="1" applyAlignment="1">
      <alignment horizontal="center" vertical="center" wrapText="1"/>
      <protection/>
    </xf>
    <xf numFmtId="0" fontId="34" fillId="0" borderId="19" xfId="90" applyFont="1" applyBorder="1">
      <alignment/>
      <protection/>
    </xf>
    <xf numFmtId="3" fontId="34" fillId="0" borderId="19" xfId="90" applyNumberFormat="1" applyFont="1" applyBorder="1" applyAlignment="1">
      <alignment horizontal="center"/>
      <protection/>
    </xf>
    <xf numFmtId="0" fontId="34" fillId="0" borderId="19" xfId="90" applyFont="1" applyBorder="1" applyAlignment="1">
      <alignment wrapText="1"/>
      <protection/>
    </xf>
    <xf numFmtId="0" fontId="35" fillId="0" borderId="19" xfId="90" applyFont="1" applyBorder="1">
      <alignment/>
      <protection/>
    </xf>
    <xf numFmtId="3" fontId="35" fillId="0" borderId="19" xfId="90" applyNumberFormat="1" applyFont="1" applyBorder="1" applyAlignment="1">
      <alignment horizontal="center"/>
      <protection/>
    </xf>
    <xf numFmtId="0" fontId="39" fillId="0" borderId="20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0" fillId="0" borderId="0" xfId="0" applyFont="1" applyBorder="1" applyAlignment="1">
      <alignment/>
    </xf>
    <xf numFmtId="0" fontId="34" fillId="0" borderId="0" xfId="91" applyFont="1" applyFill="1">
      <alignment/>
      <protection/>
    </xf>
    <xf numFmtId="3" fontId="30" fillId="0" borderId="19" xfId="91" applyNumberFormat="1" applyFont="1" applyFill="1" applyBorder="1" applyAlignment="1">
      <alignment horizontal="right" wrapText="1"/>
      <protection/>
    </xf>
    <xf numFmtId="3" fontId="30" fillId="0" borderId="19" xfId="91" applyNumberFormat="1" applyFont="1" applyFill="1" applyBorder="1" applyAlignment="1">
      <alignment wrapText="1"/>
      <protection/>
    </xf>
    <xf numFmtId="0" fontId="41" fillId="0" borderId="0" xfId="91" applyFont="1" applyFill="1">
      <alignment/>
      <protection/>
    </xf>
    <xf numFmtId="0" fontId="36" fillId="0" borderId="19" xfId="90" applyFont="1" applyBorder="1" applyAlignment="1">
      <alignment horizontal="center"/>
      <protection/>
    </xf>
    <xf numFmtId="0" fontId="36" fillId="0" borderId="22" xfId="90" applyFont="1" applyFill="1" applyBorder="1" applyAlignment="1">
      <alignment horizontal="center"/>
      <protection/>
    </xf>
    <xf numFmtId="0" fontId="36" fillId="0" borderId="0" xfId="90" applyFont="1" applyAlignment="1">
      <alignment horizontal="center"/>
      <protection/>
    </xf>
    <xf numFmtId="0" fontId="36" fillId="0" borderId="0" xfId="90" applyFont="1">
      <alignment/>
      <protection/>
    </xf>
    <xf numFmtId="0" fontId="36" fillId="0" borderId="0" xfId="90" applyFont="1" applyAlignment="1">
      <alignment/>
      <protection/>
    </xf>
    <xf numFmtId="14" fontId="36" fillId="0" borderId="19" xfId="90" applyNumberFormat="1" applyFont="1" applyBorder="1">
      <alignment/>
      <protection/>
    </xf>
    <xf numFmtId="3" fontId="36" fillId="0" borderId="19" xfId="90" applyNumberFormat="1" applyFont="1" applyBorder="1">
      <alignment/>
      <protection/>
    </xf>
    <xf numFmtId="3" fontId="36" fillId="0" borderId="19" xfId="90" applyNumberFormat="1" applyFont="1" applyBorder="1" applyAlignment="1">
      <alignment/>
      <protection/>
    </xf>
    <xf numFmtId="3" fontId="38" fillId="0" borderId="19" xfId="90" applyNumberFormat="1" applyFont="1" applyBorder="1" applyAlignment="1">
      <alignment horizontal="right"/>
      <protection/>
    </xf>
    <xf numFmtId="0" fontId="2" fillId="0" borderId="0" xfId="90" applyFont="1" applyFill="1">
      <alignment/>
      <protection/>
    </xf>
    <xf numFmtId="0" fontId="1" fillId="0" borderId="0" xfId="90" applyFill="1">
      <alignment/>
      <protection/>
    </xf>
    <xf numFmtId="0" fontId="36" fillId="0" borderId="23" xfId="90" applyFont="1" applyFill="1" applyBorder="1" applyAlignment="1">
      <alignment horizontal="center"/>
      <protection/>
    </xf>
    <xf numFmtId="0" fontId="36" fillId="0" borderId="24" xfId="90" applyFont="1" applyFill="1" applyBorder="1" applyAlignment="1">
      <alignment horizontal="center"/>
      <protection/>
    </xf>
    <xf numFmtId="0" fontId="1" fillId="0" borderId="0" xfId="90" applyFill="1" applyAlignment="1">
      <alignment horizontal="center"/>
      <protection/>
    </xf>
    <xf numFmtId="0" fontId="36" fillId="0" borderId="0" xfId="90" applyFont="1" applyFill="1" applyAlignment="1">
      <alignment horizontal="center"/>
      <protection/>
    </xf>
    <xf numFmtId="0" fontId="36" fillId="0" borderId="0" xfId="90" applyFont="1" applyFill="1">
      <alignment/>
      <protection/>
    </xf>
    <xf numFmtId="0" fontId="36" fillId="0" borderId="0" xfId="90" applyFont="1" applyFill="1" applyBorder="1" applyAlignment="1">
      <alignment/>
      <protection/>
    </xf>
    <xf numFmtId="0" fontId="1" fillId="0" borderId="0" xfId="90" applyFill="1" applyBorder="1" applyAlignment="1">
      <alignment/>
      <protection/>
    </xf>
    <xf numFmtId="0" fontId="29" fillId="0" borderId="25" xfId="90" applyFont="1" applyFill="1" applyBorder="1" applyAlignment="1">
      <alignment horizontal="center"/>
      <protection/>
    </xf>
    <xf numFmtId="0" fontId="29" fillId="0" borderId="26" xfId="90" applyFont="1" applyFill="1" applyBorder="1" applyAlignment="1">
      <alignment/>
      <protection/>
    </xf>
    <xf numFmtId="0" fontId="29" fillId="0" borderId="27" xfId="90" applyFont="1" applyFill="1" applyBorder="1">
      <alignment/>
      <protection/>
    </xf>
    <xf numFmtId="0" fontId="37" fillId="0" borderId="28" xfId="90" applyFont="1" applyFill="1" applyBorder="1" applyAlignment="1">
      <alignment horizontal="center"/>
      <protection/>
    </xf>
    <xf numFmtId="0" fontId="37" fillId="0" borderId="0" xfId="90" applyFont="1" applyFill="1" applyBorder="1">
      <alignment/>
      <protection/>
    </xf>
    <xf numFmtId="0" fontId="37" fillId="0" borderId="29" xfId="90" applyFont="1" applyFill="1" applyBorder="1">
      <alignment/>
      <protection/>
    </xf>
    <xf numFmtId="0" fontId="30" fillId="0" borderId="19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left" vertical="top" wrapText="1"/>
    </xf>
    <xf numFmtId="0" fontId="39" fillId="0" borderId="19" xfId="0" applyFont="1" applyBorder="1" applyAlignment="1">
      <alignment horizontal="center" vertical="top" wrapText="1"/>
    </xf>
    <xf numFmtId="0" fontId="39" fillId="0" borderId="19" xfId="0" applyFont="1" applyBorder="1" applyAlignment="1">
      <alignment vertical="top" wrapText="1"/>
    </xf>
    <xf numFmtId="0" fontId="30" fillId="0" borderId="19" xfId="0" applyFont="1" applyBorder="1" applyAlignment="1">
      <alignment vertical="top" wrapText="1"/>
    </xf>
    <xf numFmtId="0" fontId="30" fillId="0" borderId="19" xfId="0" applyFont="1" applyBorder="1" applyAlignment="1">
      <alignment horizontal="center" vertical="top" wrapText="1"/>
    </xf>
    <xf numFmtId="0" fontId="34" fillId="0" borderId="0" xfId="0" applyFont="1" applyAlignment="1">
      <alignment/>
    </xf>
    <xf numFmtId="0" fontId="36" fillId="0" borderId="0" xfId="90" applyFont="1" applyBorder="1">
      <alignment/>
      <protection/>
    </xf>
    <xf numFmtId="0" fontId="38" fillId="0" borderId="0" xfId="90" applyFont="1" applyBorder="1" applyAlignment="1">
      <alignment horizontal="left"/>
      <protection/>
    </xf>
    <xf numFmtId="3" fontId="38" fillId="0" borderId="0" xfId="90" applyNumberFormat="1" applyFont="1" applyBorder="1" applyAlignment="1">
      <alignment horizontal="center"/>
      <protection/>
    </xf>
    <xf numFmtId="0" fontId="29" fillId="0" borderId="19" xfId="90" applyFont="1" applyBorder="1" applyAlignment="1">
      <alignment horizontal="center" wrapText="1"/>
      <protection/>
    </xf>
    <xf numFmtId="0" fontId="27" fillId="0" borderId="19" xfId="90" applyFont="1" applyBorder="1" applyAlignment="1">
      <alignment horizontal="center" wrapText="1"/>
      <protection/>
    </xf>
    <xf numFmtId="0" fontId="29" fillId="0" borderId="19" xfId="90" applyFont="1" applyBorder="1" applyAlignment="1">
      <alignment horizontal="right" vertical="center" wrapText="1"/>
      <protection/>
    </xf>
    <xf numFmtId="3" fontId="36" fillId="0" borderId="30" xfId="90" applyNumberFormat="1" applyFont="1" applyFill="1" applyBorder="1" applyAlignment="1">
      <alignment horizontal="center"/>
      <protection/>
    </xf>
    <xf numFmtId="0" fontId="36" fillId="0" borderId="31" xfId="90" applyFont="1" applyFill="1" applyBorder="1" applyAlignment="1">
      <alignment horizontal="center"/>
      <protection/>
    </xf>
    <xf numFmtId="0" fontId="36" fillId="0" borderId="19" xfId="90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39" fillId="0" borderId="32" xfId="0" applyFont="1" applyBorder="1" applyAlignment="1">
      <alignment horizontal="center" vertical="center"/>
    </xf>
    <xf numFmtId="0" fontId="34" fillId="0" borderId="0" xfId="90" applyFont="1" applyBorder="1" applyAlignment="1">
      <alignment horizontal="center" wrapText="1"/>
      <protection/>
    </xf>
    <xf numFmtId="0" fontId="35" fillId="0" borderId="0" xfId="90" applyFont="1" applyBorder="1" applyAlignment="1">
      <alignment horizontal="center" vertical="center" wrapText="1"/>
      <protection/>
    </xf>
    <xf numFmtId="3" fontId="34" fillId="0" borderId="0" xfId="90" applyNumberFormat="1" applyFont="1" applyBorder="1" applyAlignment="1">
      <alignment horizontal="center"/>
      <protection/>
    </xf>
    <xf numFmtId="3" fontId="35" fillId="0" borderId="0" xfId="90" applyNumberFormat="1" applyFont="1" applyBorder="1" applyAlignment="1">
      <alignment horizontal="center"/>
      <protection/>
    </xf>
    <xf numFmtId="0" fontId="37" fillId="0" borderId="19" xfId="90" applyFont="1" applyBorder="1" applyAlignment="1">
      <alignment horizontal="center"/>
      <protection/>
    </xf>
    <xf numFmtId="0" fontId="35" fillId="0" borderId="33" xfId="90" applyFont="1" applyBorder="1" applyAlignment="1">
      <alignment horizontal="center"/>
      <protection/>
    </xf>
    <xf numFmtId="0" fontId="37" fillId="0" borderId="33" xfId="90" applyFont="1" applyBorder="1" applyAlignment="1">
      <alignment horizontal="center" wrapText="1"/>
      <protection/>
    </xf>
    <xf numFmtId="3" fontId="36" fillId="0" borderId="19" xfId="90" applyNumberFormat="1" applyFont="1" applyBorder="1" applyAlignment="1">
      <alignment horizontal="center"/>
      <protection/>
    </xf>
    <xf numFmtId="3" fontId="36" fillId="0" borderId="34" xfId="90" applyNumberFormat="1" applyFont="1" applyFill="1" applyBorder="1" applyAlignment="1">
      <alignment horizontal="center"/>
      <protection/>
    </xf>
    <xf numFmtId="3" fontId="36" fillId="0" borderId="19" xfId="90" applyNumberFormat="1" applyFont="1" applyFill="1" applyBorder="1" applyAlignment="1">
      <alignment horizontal="center"/>
      <protection/>
    </xf>
    <xf numFmtId="3" fontId="38" fillId="0" borderId="35" xfId="90" applyNumberFormat="1" applyFont="1" applyFill="1" applyBorder="1" applyAlignment="1">
      <alignment horizontal="center"/>
      <protection/>
    </xf>
    <xf numFmtId="3" fontId="36" fillId="0" borderId="36" xfId="90" applyNumberFormat="1" applyFont="1" applyFill="1" applyBorder="1" applyAlignment="1">
      <alignment horizontal="center"/>
      <protection/>
    </xf>
    <xf numFmtId="3" fontId="36" fillId="0" borderId="37" xfId="90" applyNumberFormat="1" applyFont="1" applyFill="1" applyBorder="1" applyAlignment="1">
      <alignment horizontal="center"/>
      <protection/>
    </xf>
    <xf numFmtId="0" fontId="27" fillId="0" borderId="26" xfId="90" applyFont="1" applyFill="1" applyBorder="1" applyAlignment="1">
      <alignment horizontal="right"/>
      <protection/>
    </xf>
    <xf numFmtId="0" fontId="36" fillId="0" borderId="0" xfId="90" applyFont="1" applyFill="1" applyBorder="1" applyAlignment="1">
      <alignment horizontal="center"/>
      <protection/>
    </xf>
    <xf numFmtId="3" fontId="38" fillId="0" borderId="19" xfId="90" applyNumberFormat="1" applyFont="1" applyBorder="1" applyAlignment="1">
      <alignment horizontal="center"/>
      <protection/>
    </xf>
    <xf numFmtId="0" fontId="30" fillId="0" borderId="19" xfId="90" applyFont="1" applyBorder="1" applyAlignment="1">
      <alignment wrapText="1"/>
      <protection/>
    </xf>
    <xf numFmtId="0" fontId="36" fillId="0" borderId="26" xfId="90" applyFont="1" applyFill="1" applyBorder="1" applyAlignment="1">
      <alignment horizontal="center" wrapText="1"/>
      <protection/>
    </xf>
    <xf numFmtId="0" fontId="34" fillId="0" borderId="30" xfId="0" applyFont="1" applyBorder="1" applyAlignment="1">
      <alignment/>
    </xf>
    <xf numFmtId="3" fontId="36" fillId="0" borderId="19" xfId="90" applyNumberFormat="1" applyFont="1" applyBorder="1" applyAlignment="1">
      <alignment horizontal="center" wrapText="1"/>
      <protection/>
    </xf>
    <xf numFmtId="0" fontId="36" fillId="0" borderId="37" xfId="90" applyFont="1" applyBorder="1">
      <alignment/>
      <protection/>
    </xf>
    <xf numFmtId="0" fontId="36" fillId="0" borderId="38" xfId="90" applyFont="1" applyFill="1" applyBorder="1" applyAlignment="1">
      <alignment horizontal="center"/>
      <protection/>
    </xf>
    <xf numFmtId="0" fontId="1" fillId="0" borderId="0" xfId="90" applyFill="1" applyBorder="1">
      <alignment/>
      <protection/>
    </xf>
    <xf numFmtId="3" fontId="38" fillId="0" borderId="26" xfId="90" applyNumberFormat="1" applyFont="1" applyFill="1" applyBorder="1" applyAlignment="1">
      <alignment horizontal="center"/>
      <protection/>
    </xf>
    <xf numFmtId="3" fontId="36" fillId="0" borderId="39" xfId="90" applyNumberFormat="1" applyFont="1" applyFill="1" applyBorder="1" applyAlignment="1">
      <alignment horizontal="center"/>
      <protection/>
    </xf>
    <xf numFmtId="3" fontId="36" fillId="0" borderId="40" xfId="90" applyNumberFormat="1" applyFont="1" applyFill="1" applyBorder="1" applyAlignment="1">
      <alignment horizontal="center"/>
      <protection/>
    </xf>
    <xf numFmtId="3" fontId="36" fillId="0" borderId="41" xfId="90" applyNumberFormat="1" applyFont="1" applyFill="1" applyBorder="1" applyAlignment="1">
      <alignment horizontal="center"/>
      <protection/>
    </xf>
    <xf numFmtId="3" fontId="38" fillId="0" borderId="42" xfId="90" applyNumberFormat="1" applyFont="1" applyFill="1" applyBorder="1" applyAlignment="1">
      <alignment horizontal="center"/>
      <protection/>
    </xf>
    <xf numFmtId="3" fontId="36" fillId="0" borderId="43" xfId="90" applyNumberFormat="1" applyFont="1" applyFill="1" applyBorder="1" applyAlignment="1">
      <alignment horizontal="center"/>
      <protection/>
    </xf>
    <xf numFmtId="3" fontId="38" fillId="0" borderId="44" xfId="90" applyNumberFormat="1" applyFont="1" applyFill="1" applyBorder="1" applyAlignment="1">
      <alignment horizontal="center"/>
      <protection/>
    </xf>
    <xf numFmtId="3" fontId="36" fillId="0" borderId="45" xfId="90" applyNumberFormat="1" applyFont="1" applyFill="1" applyBorder="1" applyAlignment="1">
      <alignment horizontal="center"/>
      <protection/>
    </xf>
    <xf numFmtId="3" fontId="36" fillId="0" borderId="46" xfId="90" applyNumberFormat="1" applyFont="1" applyFill="1" applyBorder="1" applyAlignment="1">
      <alignment horizontal="center"/>
      <protection/>
    </xf>
    <xf numFmtId="0" fontId="34" fillId="0" borderId="0" xfId="92" applyFont="1">
      <alignment/>
      <protection/>
    </xf>
    <xf numFmtId="0" fontId="39" fillId="0" borderId="19" xfId="92" applyFont="1" applyBorder="1" applyAlignment="1">
      <alignment horizontal="center" wrapText="1"/>
      <protection/>
    </xf>
    <xf numFmtId="0" fontId="39" fillId="0" borderId="19" xfId="92" applyFont="1" applyBorder="1" applyAlignment="1">
      <alignment horizontal="center" vertical="center" wrapText="1"/>
      <protection/>
    </xf>
    <xf numFmtId="49" fontId="30" fillId="0" borderId="19" xfId="92" applyNumberFormat="1" applyFont="1" applyBorder="1" applyAlignment="1">
      <alignment wrapText="1"/>
      <protection/>
    </xf>
    <xf numFmtId="0" fontId="30" fillId="0" borderId="19" xfId="92" applyFont="1" applyBorder="1" applyAlignment="1">
      <alignment wrapText="1"/>
      <protection/>
    </xf>
    <xf numFmtId="3" fontId="30" fillId="0" borderId="19" xfId="92" applyNumberFormat="1" applyFont="1" applyBorder="1" applyAlignment="1">
      <alignment horizontal="right" wrapText="1"/>
      <protection/>
    </xf>
    <xf numFmtId="49" fontId="30" fillId="0" borderId="19" xfId="92" applyNumberFormat="1" applyFont="1" applyBorder="1">
      <alignment/>
      <protection/>
    </xf>
    <xf numFmtId="3" fontId="30" fillId="0" borderId="19" xfId="92" applyNumberFormat="1" applyFont="1" applyBorder="1" applyAlignment="1">
      <alignment wrapText="1"/>
      <protection/>
    </xf>
    <xf numFmtId="0" fontId="39" fillId="0" borderId="19" xfId="92" applyFont="1" applyBorder="1" applyAlignment="1">
      <alignment wrapText="1"/>
      <protection/>
    </xf>
    <xf numFmtId="3" fontId="39" fillId="0" borderId="19" xfId="92" applyNumberFormat="1" applyFont="1" applyBorder="1" applyAlignment="1">
      <alignment horizontal="right" wrapText="1"/>
      <protection/>
    </xf>
    <xf numFmtId="3" fontId="39" fillId="0" borderId="19" xfId="92" applyNumberFormat="1" applyFont="1" applyBorder="1" applyAlignment="1">
      <alignment wrapText="1"/>
      <protection/>
    </xf>
    <xf numFmtId="3" fontId="39" fillId="55" borderId="19" xfId="92" applyNumberFormat="1" applyFont="1" applyFill="1" applyBorder="1" applyAlignment="1">
      <alignment horizontal="right" wrapText="1"/>
      <protection/>
    </xf>
    <xf numFmtId="3" fontId="34" fillId="0" borderId="0" xfId="92" applyNumberFormat="1" applyFont="1">
      <alignment/>
      <protection/>
    </xf>
    <xf numFmtId="0" fontId="27" fillId="0" borderId="19" xfId="90" applyFont="1" applyBorder="1" applyAlignment="1">
      <alignment horizontal="center" vertical="center"/>
      <protection/>
    </xf>
    <xf numFmtId="0" fontId="27" fillId="0" borderId="19" xfId="90" applyFont="1" applyBorder="1" applyAlignment="1">
      <alignment horizontal="center" vertical="center" wrapText="1"/>
      <protection/>
    </xf>
    <xf numFmtId="0" fontId="28" fillId="0" borderId="19" xfId="90" applyFont="1" applyBorder="1" applyAlignment="1">
      <alignment vertical="center" wrapText="1"/>
      <protection/>
    </xf>
    <xf numFmtId="49" fontId="29" fillId="0" borderId="19" xfId="90" applyNumberFormat="1" applyFont="1" applyBorder="1" applyAlignment="1">
      <alignment horizontal="right" vertical="center" wrapText="1"/>
      <protection/>
    </xf>
    <xf numFmtId="49" fontId="28" fillId="0" borderId="19" xfId="90" applyNumberFormat="1" applyFont="1" applyBorder="1" applyAlignment="1">
      <alignment horizontal="left" vertical="center" wrapText="1"/>
      <protection/>
    </xf>
    <xf numFmtId="0" fontId="28" fillId="0" borderId="19" xfId="90" applyFont="1" applyBorder="1" applyAlignment="1">
      <alignment horizontal="left" vertical="center" wrapText="1"/>
      <protection/>
    </xf>
    <xf numFmtId="3" fontId="28" fillId="0" borderId="19" xfId="90" applyNumberFormat="1" applyFont="1" applyBorder="1" applyAlignment="1">
      <alignment vertical="center" wrapText="1"/>
      <protection/>
    </xf>
    <xf numFmtId="3" fontId="28" fillId="0" borderId="19" xfId="90" applyNumberFormat="1" applyFont="1" applyBorder="1" applyAlignment="1">
      <alignment wrapText="1"/>
      <protection/>
    </xf>
    <xf numFmtId="0" fontId="32" fillId="0" borderId="19" xfId="90" applyFont="1" applyFill="1" applyBorder="1" applyAlignment="1">
      <alignment vertical="center"/>
      <protection/>
    </xf>
    <xf numFmtId="3" fontId="33" fillId="0" borderId="19" xfId="90" applyNumberFormat="1" applyFont="1" applyFill="1" applyBorder="1">
      <alignment/>
      <protection/>
    </xf>
    <xf numFmtId="0" fontId="29" fillId="0" borderId="19" xfId="90" applyFont="1" applyBorder="1" applyAlignment="1">
      <alignment vertical="center" wrapText="1"/>
      <protection/>
    </xf>
    <xf numFmtId="0" fontId="27" fillId="0" borderId="19" xfId="90" applyFont="1" applyBorder="1" applyAlignment="1">
      <alignment vertical="center" wrapText="1"/>
      <protection/>
    </xf>
    <xf numFmtId="0" fontId="27" fillId="0" borderId="19" xfId="90" applyFont="1" applyBorder="1" applyAlignment="1">
      <alignment wrapText="1"/>
      <protection/>
    </xf>
    <xf numFmtId="0" fontId="30" fillId="0" borderId="19" xfId="90" applyFont="1" applyBorder="1" applyAlignment="1">
      <alignment vertical="center" wrapText="1"/>
      <protection/>
    </xf>
    <xf numFmtId="3" fontId="31" fillId="0" borderId="19" xfId="90" applyNumberFormat="1" applyFont="1" applyBorder="1">
      <alignment/>
      <protection/>
    </xf>
    <xf numFmtId="0" fontId="27" fillId="0" borderId="19" xfId="90" applyFont="1" applyBorder="1" applyAlignment="1">
      <alignment vertical="center"/>
      <protection/>
    </xf>
    <xf numFmtId="0" fontId="29" fillId="0" borderId="19" xfId="90" applyFont="1" applyBorder="1" applyAlignment="1">
      <alignment horizontal="right" vertical="center"/>
      <protection/>
    </xf>
    <xf numFmtId="0" fontId="29" fillId="0" borderId="19" xfId="90" applyFont="1" applyBorder="1" applyAlignment="1">
      <alignment horizontal="left" vertical="center" wrapText="1"/>
      <protection/>
    </xf>
    <xf numFmtId="0" fontId="27" fillId="39" borderId="19" xfId="90" applyFont="1" applyFill="1" applyBorder="1" applyAlignment="1">
      <alignment vertical="center" wrapText="1"/>
      <protection/>
    </xf>
    <xf numFmtId="0" fontId="27" fillId="39" borderId="19" xfId="90" applyFont="1" applyFill="1" applyBorder="1" applyAlignment="1">
      <alignment horizontal="center" wrapText="1"/>
      <protection/>
    </xf>
    <xf numFmtId="3" fontId="27" fillId="39" borderId="19" xfId="90" applyNumberFormat="1" applyFont="1" applyFill="1" applyBorder="1" applyAlignment="1">
      <alignment horizontal="right"/>
      <protection/>
    </xf>
    <xf numFmtId="3" fontId="27" fillId="39" borderId="19" xfId="90" applyNumberFormat="1" applyFont="1" applyFill="1" applyBorder="1">
      <alignment/>
      <protection/>
    </xf>
    <xf numFmtId="0" fontId="35" fillId="0" borderId="19" xfId="0" applyFont="1" applyBorder="1" applyAlignment="1">
      <alignment horizontal="center" vertical="center" wrapText="1"/>
    </xf>
    <xf numFmtId="0" fontId="29" fillId="0" borderId="19" xfId="90" applyFont="1" applyBorder="1" applyAlignment="1">
      <alignment horizontal="right" wrapText="1"/>
      <protection/>
    </xf>
    <xf numFmtId="0" fontId="29" fillId="0" borderId="19" xfId="90" applyFont="1" applyBorder="1" applyAlignment="1">
      <alignment horizontal="right"/>
      <protection/>
    </xf>
    <xf numFmtId="3" fontId="29" fillId="0" borderId="19" xfId="90" applyNumberFormat="1" applyFont="1" applyFill="1" applyBorder="1">
      <alignment/>
      <protection/>
    </xf>
    <xf numFmtId="0" fontId="36" fillId="0" borderId="19" xfId="90" applyFont="1" applyBorder="1" applyAlignment="1">
      <alignment horizontal="right"/>
      <protection/>
    </xf>
    <xf numFmtId="2" fontId="29" fillId="0" borderId="19" xfId="90" applyNumberFormat="1" applyFont="1" applyBorder="1" applyAlignment="1">
      <alignment horizontal="right" wrapText="1"/>
      <protection/>
    </xf>
    <xf numFmtId="0" fontId="37" fillId="0" borderId="19" xfId="90" applyFont="1" applyBorder="1" applyAlignment="1">
      <alignment horizontal="right"/>
      <protection/>
    </xf>
    <xf numFmtId="3" fontId="27" fillId="0" borderId="19" xfId="90" applyNumberFormat="1" applyFont="1" applyBorder="1" applyAlignment="1">
      <alignment horizontal="left"/>
      <protection/>
    </xf>
    <xf numFmtId="0" fontId="29" fillId="0" borderId="19" xfId="90" applyFont="1" applyBorder="1" applyAlignment="1">
      <alignment horizontal="left" wrapText="1"/>
      <protection/>
    </xf>
    <xf numFmtId="0" fontId="27" fillId="0" borderId="19" xfId="90" applyFont="1" applyBorder="1" applyAlignment="1">
      <alignment horizontal="left" wrapText="1"/>
      <protection/>
    </xf>
    <xf numFmtId="0" fontId="27" fillId="0" borderId="19" xfId="90" applyFont="1" applyFill="1" applyBorder="1">
      <alignment/>
      <protection/>
    </xf>
    <xf numFmtId="0" fontId="29" fillId="0" borderId="19" xfId="90" applyFont="1" applyFill="1" applyBorder="1">
      <alignment/>
      <protection/>
    </xf>
    <xf numFmtId="0" fontId="29" fillId="0" borderId="19" xfId="90" applyFont="1" applyFill="1" applyBorder="1" applyAlignment="1">
      <alignment horizontal="right"/>
      <protection/>
    </xf>
    <xf numFmtId="0" fontId="36" fillId="0" borderId="19" xfId="90" applyFont="1" applyFill="1" applyBorder="1" applyAlignment="1">
      <alignment wrapText="1"/>
      <protection/>
    </xf>
    <xf numFmtId="0" fontId="39" fillId="0" borderId="19" xfId="0" applyFont="1" applyBorder="1" applyAlignment="1">
      <alignment horizontal="center"/>
    </xf>
    <xf numFmtId="0" fontId="39" fillId="0" borderId="19" xfId="0" applyFont="1" applyBorder="1" applyAlignment="1">
      <alignment/>
    </xf>
    <xf numFmtId="0" fontId="30" fillId="0" borderId="19" xfId="0" applyFont="1" applyBorder="1" applyAlignment="1">
      <alignment horizontal="right"/>
    </xf>
    <xf numFmtId="3" fontId="30" fillId="0" borderId="19" xfId="0" applyNumberFormat="1" applyFont="1" applyBorder="1" applyAlignment="1">
      <alignment horizontal="center"/>
    </xf>
    <xf numFmtId="0" fontId="30" fillId="0" borderId="19" xfId="0" applyFont="1" applyBorder="1" applyAlignment="1">
      <alignment horizontal="center"/>
    </xf>
    <xf numFmtId="0" fontId="30" fillId="0" borderId="19" xfId="0" applyFont="1" applyBorder="1" applyAlignment="1">
      <alignment horizontal="right" wrapText="1"/>
    </xf>
    <xf numFmtId="0" fontId="39" fillId="0" borderId="19" xfId="91" applyFont="1" applyFill="1" applyBorder="1" applyAlignment="1">
      <alignment horizontal="center" wrapText="1"/>
      <protection/>
    </xf>
    <xf numFmtId="0" fontId="30" fillId="0" borderId="19" xfId="91" applyFont="1" applyFill="1" applyBorder="1" applyAlignment="1">
      <alignment wrapText="1"/>
      <protection/>
    </xf>
    <xf numFmtId="0" fontId="39" fillId="0" borderId="19" xfId="91" applyFont="1" applyFill="1" applyBorder="1" applyAlignment="1">
      <alignment wrapText="1"/>
      <protection/>
    </xf>
    <xf numFmtId="3" fontId="39" fillId="0" borderId="19" xfId="91" applyNumberFormat="1" applyFont="1" applyFill="1" applyBorder="1" applyAlignment="1">
      <alignment horizontal="right" wrapText="1"/>
      <protection/>
    </xf>
    <xf numFmtId="0" fontId="42" fillId="0" borderId="19" xfId="91" applyFont="1" applyFill="1" applyBorder="1" applyAlignment="1">
      <alignment wrapText="1"/>
      <protection/>
    </xf>
    <xf numFmtId="0" fontId="39" fillId="0" borderId="19" xfId="91" applyFont="1" applyFill="1" applyBorder="1" applyAlignment="1">
      <alignment horizontal="center" vertical="center" wrapText="1"/>
      <protection/>
    </xf>
    <xf numFmtId="3" fontId="39" fillId="0" borderId="19" xfId="0" applyNumberFormat="1" applyFont="1" applyBorder="1" applyAlignment="1">
      <alignment horizontal="center" vertical="center" wrapText="1"/>
    </xf>
    <xf numFmtId="3" fontId="30" fillId="0" borderId="19" xfId="0" applyNumberFormat="1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45" fillId="0" borderId="19" xfId="90" applyFont="1" applyBorder="1" applyAlignment="1">
      <alignment wrapText="1"/>
      <protection/>
    </xf>
    <xf numFmtId="3" fontId="45" fillId="0" borderId="19" xfId="90" applyNumberFormat="1" applyFont="1" applyBorder="1" applyAlignment="1">
      <alignment horizontal="center"/>
      <protection/>
    </xf>
    <xf numFmtId="0" fontId="27" fillId="0" borderId="19" xfId="90" applyFont="1" applyBorder="1" applyAlignment="1">
      <alignment horizontal="center" vertical="center" wrapText="1"/>
      <protection/>
    </xf>
    <xf numFmtId="0" fontId="27" fillId="0" borderId="19" xfId="90" applyFont="1" applyBorder="1" applyAlignment="1">
      <alignment horizontal="center"/>
      <protection/>
    </xf>
    <xf numFmtId="0" fontId="29" fillId="0" borderId="19" xfId="90" applyFont="1" applyBorder="1" applyAlignment="1">
      <alignment horizontal="center" wrapText="1"/>
      <protection/>
    </xf>
    <xf numFmtId="0" fontId="27" fillId="0" borderId="19" xfId="90" applyFont="1" applyBorder="1" applyAlignment="1">
      <alignment horizontal="center" wrapText="1"/>
      <protection/>
    </xf>
    <xf numFmtId="0" fontId="34" fillId="0" borderId="19" xfId="0" applyFont="1" applyBorder="1" applyAlignment="1">
      <alignment/>
    </xf>
    <xf numFmtId="0" fontId="39" fillId="0" borderId="19" xfId="92" applyFont="1" applyBorder="1" applyAlignment="1">
      <alignment horizontal="center" vertical="center"/>
      <protection/>
    </xf>
    <xf numFmtId="0" fontId="40" fillId="0" borderId="19" xfId="92" applyFont="1" applyBorder="1" applyAlignment="1">
      <alignment wrapText="1"/>
      <protection/>
    </xf>
    <xf numFmtId="0" fontId="39" fillId="0" borderId="19" xfId="92" applyFont="1" applyBorder="1" applyAlignment="1">
      <alignment wrapText="1"/>
      <protection/>
    </xf>
    <xf numFmtId="0" fontId="35" fillId="0" borderId="19" xfId="90" applyFont="1" applyBorder="1" applyAlignment="1">
      <alignment horizontal="center"/>
      <protection/>
    </xf>
    <xf numFmtId="0" fontId="34" fillId="0" borderId="19" xfId="90" applyFont="1" applyBorder="1" applyAlignment="1">
      <alignment horizontal="center" wrapText="1"/>
      <protection/>
    </xf>
    <xf numFmtId="0" fontId="35" fillId="0" borderId="19" xfId="90" applyFont="1" applyBorder="1" applyAlignment="1">
      <alignment horizontal="center" wrapText="1"/>
      <protection/>
    </xf>
    <xf numFmtId="0" fontId="37" fillId="0" borderId="19" xfId="90" applyFont="1" applyBorder="1" applyAlignment="1">
      <alignment horizontal="center" wrapText="1"/>
      <protection/>
    </xf>
    <xf numFmtId="0" fontId="39" fillId="0" borderId="19" xfId="0" applyFont="1" applyBorder="1" applyAlignment="1">
      <alignment horizontal="center"/>
    </xf>
    <xf numFmtId="0" fontId="39" fillId="0" borderId="47" xfId="0" applyFont="1" applyBorder="1" applyAlignment="1">
      <alignment horizontal="center"/>
    </xf>
    <xf numFmtId="0" fontId="39" fillId="0" borderId="25" xfId="0" applyFont="1" applyBorder="1" applyAlignment="1">
      <alignment horizontal="center" vertical="center"/>
    </xf>
    <xf numFmtId="0" fontId="39" fillId="0" borderId="26" xfId="0" applyFont="1" applyBorder="1" applyAlignment="1">
      <alignment horizontal="center" vertical="center"/>
    </xf>
    <xf numFmtId="0" fontId="39" fillId="0" borderId="27" xfId="0" applyFont="1" applyBorder="1" applyAlignment="1">
      <alignment horizontal="center" vertical="center"/>
    </xf>
    <xf numFmtId="0" fontId="40" fillId="0" borderId="19" xfId="91" applyFont="1" applyFill="1" applyBorder="1" applyAlignment="1">
      <alignment horizontal="center" vertical="center" wrapText="1"/>
      <protection/>
    </xf>
    <xf numFmtId="0" fontId="38" fillId="0" borderId="19" xfId="90" applyFont="1" applyBorder="1" applyAlignment="1">
      <alignment horizontal="center"/>
      <protection/>
    </xf>
    <xf numFmtId="0" fontId="36" fillId="0" borderId="19" xfId="90" applyFont="1" applyBorder="1" applyAlignment="1">
      <alignment horizontal="center"/>
      <protection/>
    </xf>
    <xf numFmtId="3" fontId="36" fillId="0" borderId="19" xfId="90" applyNumberFormat="1" applyFont="1" applyBorder="1" applyAlignment="1">
      <alignment horizontal="center"/>
      <protection/>
    </xf>
    <xf numFmtId="0" fontId="36" fillId="0" borderId="19" xfId="90" applyFont="1" applyFill="1" applyBorder="1" applyAlignment="1">
      <alignment horizontal="center"/>
      <protection/>
    </xf>
    <xf numFmtId="3" fontId="38" fillId="0" borderId="42" xfId="90" applyNumberFormat="1" applyFont="1" applyFill="1" applyBorder="1" applyAlignment="1">
      <alignment horizontal="center"/>
      <protection/>
    </xf>
    <xf numFmtId="3" fontId="38" fillId="0" borderId="27" xfId="90" applyNumberFormat="1" applyFont="1" applyFill="1" applyBorder="1" applyAlignment="1">
      <alignment horizontal="center"/>
      <protection/>
    </xf>
    <xf numFmtId="0" fontId="36" fillId="0" borderId="45" xfId="90" applyFont="1" applyFill="1" applyBorder="1" applyAlignment="1">
      <alignment horizontal="left"/>
      <protection/>
    </xf>
    <xf numFmtId="0" fontId="36" fillId="0" borderId="39" xfId="90" applyFont="1" applyFill="1" applyBorder="1" applyAlignment="1">
      <alignment horizontal="left"/>
      <protection/>
    </xf>
    <xf numFmtId="0" fontId="36" fillId="0" borderId="48" xfId="90" applyFont="1" applyFill="1" applyBorder="1" applyAlignment="1">
      <alignment horizontal="left"/>
      <protection/>
    </xf>
    <xf numFmtId="3" fontId="36" fillId="0" borderId="34" xfId="90" applyNumberFormat="1" applyFont="1" applyFill="1" applyBorder="1" applyAlignment="1">
      <alignment horizontal="center"/>
      <protection/>
    </xf>
    <xf numFmtId="0" fontId="36" fillId="0" borderId="34" xfId="90" applyFont="1" applyFill="1" applyBorder="1" applyAlignment="1">
      <alignment horizontal="center"/>
      <protection/>
    </xf>
    <xf numFmtId="3" fontId="36" fillId="0" borderId="45" xfId="90" applyNumberFormat="1" applyFont="1" applyFill="1" applyBorder="1" applyAlignment="1">
      <alignment horizontal="center"/>
      <protection/>
    </xf>
    <xf numFmtId="0" fontId="36" fillId="0" borderId="48" xfId="90" applyFont="1" applyFill="1" applyBorder="1" applyAlignment="1">
      <alignment horizontal="center"/>
      <protection/>
    </xf>
    <xf numFmtId="3" fontId="36" fillId="0" borderId="39" xfId="90" applyNumberFormat="1" applyFont="1" applyFill="1" applyBorder="1" applyAlignment="1">
      <alignment horizontal="center"/>
      <protection/>
    </xf>
    <xf numFmtId="3" fontId="36" fillId="0" borderId="49" xfId="90" applyNumberFormat="1" applyFont="1" applyFill="1" applyBorder="1" applyAlignment="1">
      <alignment horizontal="center"/>
      <protection/>
    </xf>
    <xf numFmtId="0" fontId="38" fillId="0" borderId="25" xfId="90" applyFont="1" applyFill="1" applyBorder="1" applyAlignment="1">
      <alignment horizontal="left"/>
      <protection/>
    </xf>
    <xf numFmtId="0" fontId="38" fillId="0" borderId="26" xfId="90" applyFont="1" applyFill="1" applyBorder="1" applyAlignment="1">
      <alignment horizontal="left"/>
      <protection/>
    </xf>
    <xf numFmtId="0" fontId="38" fillId="0" borderId="44" xfId="90" applyFont="1" applyFill="1" applyBorder="1" applyAlignment="1">
      <alignment horizontal="left"/>
      <protection/>
    </xf>
    <xf numFmtId="0" fontId="36" fillId="0" borderId="40" xfId="90" applyFont="1" applyFill="1" applyBorder="1" applyAlignment="1">
      <alignment horizontal="left" wrapText="1"/>
      <protection/>
    </xf>
    <xf numFmtId="0" fontId="36" fillId="0" borderId="30" xfId="90" applyFont="1" applyFill="1" applyBorder="1" applyAlignment="1">
      <alignment horizontal="left" wrapText="1"/>
      <protection/>
    </xf>
    <xf numFmtId="0" fontId="36" fillId="0" borderId="37" xfId="90" applyFont="1" applyFill="1" applyBorder="1" applyAlignment="1">
      <alignment horizontal="left" wrapText="1"/>
      <protection/>
    </xf>
    <xf numFmtId="3" fontId="36" fillId="0" borderId="19" xfId="90" applyNumberFormat="1" applyFont="1" applyFill="1" applyBorder="1" applyAlignment="1">
      <alignment horizontal="center"/>
      <protection/>
    </xf>
    <xf numFmtId="0" fontId="38" fillId="0" borderId="44" xfId="90" applyFont="1" applyFill="1" applyBorder="1" applyAlignment="1">
      <alignment horizontal="center"/>
      <protection/>
    </xf>
    <xf numFmtId="3" fontId="38" fillId="0" borderId="26" xfId="90" applyNumberFormat="1" applyFont="1" applyFill="1" applyBorder="1" applyAlignment="1">
      <alignment horizontal="center"/>
      <protection/>
    </xf>
    <xf numFmtId="3" fontId="36" fillId="0" borderId="40" xfId="90" applyNumberFormat="1" applyFont="1" applyFill="1" applyBorder="1" applyAlignment="1">
      <alignment horizontal="center"/>
      <protection/>
    </xf>
    <xf numFmtId="0" fontId="36" fillId="0" borderId="37" xfId="90" applyFont="1" applyFill="1" applyBorder="1" applyAlignment="1">
      <alignment horizontal="center"/>
      <protection/>
    </xf>
    <xf numFmtId="3" fontId="36" fillId="0" borderId="30" xfId="90" applyNumberFormat="1" applyFont="1" applyFill="1" applyBorder="1" applyAlignment="1">
      <alignment horizontal="center"/>
      <protection/>
    </xf>
    <xf numFmtId="3" fontId="36" fillId="0" borderId="50" xfId="90" applyNumberFormat="1" applyFont="1" applyFill="1" applyBorder="1" applyAlignment="1">
      <alignment horizontal="center"/>
      <protection/>
    </xf>
    <xf numFmtId="3" fontId="38" fillId="0" borderId="35" xfId="90" applyNumberFormat="1" applyFont="1" applyFill="1" applyBorder="1" applyAlignment="1">
      <alignment horizontal="center"/>
      <protection/>
    </xf>
    <xf numFmtId="0" fontId="38" fillId="0" borderId="35" xfId="90" applyFont="1" applyFill="1" applyBorder="1" applyAlignment="1">
      <alignment horizontal="center"/>
      <protection/>
    </xf>
    <xf numFmtId="0" fontId="36" fillId="0" borderId="40" xfId="90" applyFont="1" applyFill="1" applyBorder="1" applyAlignment="1">
      <alignment horizontal="left"/>
      <protection/>
    </xf>
    <xf numFmtId="0" fontId="36" fillId="0" borderId="30" xfId="90" applyFont="1" applyFill="1" applyBorder="1" applyAlignment="1">
      <alignment horizontal="left"/>
      <protection/>
    </xf>
    <xf numFmtId="0" fontId="36" fillId="0" borderId="37" xfId="90" applyFont="1" applyFill="1" applyBorder="1" applyAlignment="1">
      <alignment horizontal="left"/>
      <protection/>
    </xf>
    <xf numFmtId="0" fontId="36" fillId="0" borderId="40" xfId="90" applyFont="1" applyFill="1" applyBorder="1" applyAlignment="1">
      <alignment horizontal="center"/>
      <protection/>
    </xf>
    <xf numFmtId="0" fontId="36" fillId="0" borderId="30" xfId="90" applyFont="1" applyFill="1" applyBorder="1" applyAlignment="1">
      <alignment horizontal="center"/>
      <protection/>
    </xf>
    <xf numFmtId="0" fontId="36" fillId="0" borderId="34" xfId="90" applyFont="1" applyFill="1" applyBorder="1" applyAlignment="1">
      <alignment horizontal="left"/>
      <protection/>
    </xf>
    <xf numFmtId="3" fontId="36" fillId="0" borderId="46" xfId="90" applyNumberFormat="1" applyFont="1" applyFill="1" applyBorder="1" applyAlignment="1">
      <alignment horizontal="center"/>
      <protection/>
    </xf>
    <xf numFmtId="0" fontId="36" fillId="0" borderId="46" xfId="90" applyFont="1" applyFill="1" applyBorder="1" applyAlignment="1">
      <alignment horizontal="center"/>
      <protection/>
    </xf>
    <xf numFmtId="0" fontId="38" fillId="0" borderId="51" xfId="90" applyFont="1" applyFill="1" applyBorder="1" applyAlignment="1">
      <alignment horizontal="center"/>
      <protection/>
    </xf>
    <xf numFmtId="0" fontId="38" fillId="0" borderId="52" xfId="90" applyFont="1" applyFill="1" applyBorder="1" applyAlignment="1">
      <alignment horizontal="center"/>
      <protection/>
    </xf>
    <xf numFmtId="0" fontId="38" fillId="0" borderId="53" xfId="90" applyFont="1" applyFill="1" applyBorder="1" applyAlignment="1">
      <alignment horizontal="center"/>
      <protection/>
    </xf>
    <xf numFmtId="0" fontId="36" fillId="0" borderId="54" xfId="90" applyFont="1" applyFill="1" applyBorder="1" applyAlignment="1">
      <alignment horizontal="center"/>
      <protection/>
    </xf>
    <xf numFmtId="0" fontId="36" fillId="0" borderId="55" xfId="90" applyFont="1" applyFill="1" applyBorder="1" applyAlignment="1">
      <alignment horizontal="center"/>
      <protection/>
    </xf>
    <xf numFmtId="0" fontId="38" fillId="0" borderId="56" xfId="90" applyFont="1" applyFill="1" applyBorder="1" applyAlignment="1">
      <alignment horizontal="left"/>
      <protection/>
    </xf>
    <xf numFmtId="0" fontId="38" fillId="0" borderId="35" xfId="90" applyFont="1" applyFill="1" applyBorder="1" applyAlignment="1">
      <alignment horizontal="left"/>
      <protection/>
    </xf>
    <xf numFmtId="3" fontId="36" fillId="0" borderId="41" xfId="90" applyNumberFormat="1" applyFont="1" applyFill="1" applyBorder="1" applyAlignment="1">
      <alignment horizontal="center"/>
      <protection/>
    </xf>
    <xf numFmtId="0" fontId="36" fillId="0" borderId="43" xfId="90" applyFont="1" applyFill="1" applyBorder="1" applyAlignment="1">
      <alignment horizontal="center"/>
      <protection/>
    </xf>
    <xf numFmtId="0" fontId="36" fillId="0" borderId="50" xfId="90" applyFont="1" applyFill="1" applyBorder="1" applyAlignment="1">
      <alignment horizontal="center"/>
      <protection/>
    </xf>
    <xf numFmtId="0" fontId="38" fillId="0" borderId="27" xfId="90" applyFont="1" applyFill="1" applyBorder="1" applyAlignment="1">
      <alignment horizontal="center"/>
      <protection/>
    </xf>
    <xf numFmtId="3" fontId="36" fillId="0" borderId="36" xfId="90" applyNumberFormat="1" applyFont="1" applyFill="1" applyBorder="1" applyAlignment="1">
      <alignment horizontal="center"/>
      <protection/>
    </xf>
    <xf numFmtId="0" fontId="36" fillId="0" borderId="49" xfId="90" applyFont="1" applyFill="1" applyBorder="1" applyAlignment="1">
      <alignment horizontal="center"/>
      <protection/>
    </xf>
    <xf numFmtId="0" fontId="36" fillId="0" borderId="19" xfId="90" applyFont="1" applyFill="1" applyBorder="1" applyAlignment="1">
      <alignment horizontal="left" wrapText="1"/>
      <protection/>
    </xf>
    <xf numFmtId="3" fontId="36" fillId="0" borderId="37" xfId="90" applyNumberFormat="1" applyFont="1" applyFill="1" applyBorder="1" applyAlignment="1">
      <alignment horizontal="center"/>
      <protection/>
    </xf>
    <xf numFmtId="0" fontId="36" fillId="0" borderId="19" xfId="90" applyFont="1" applyFill="1" applyBorder="1" applyAlignment="1">
      <alignment horizontal="left"/>
      <protection/>
    </xf>
    <xf numFmtId="0" fontId="27" fillId="0" borderId="26" xfId="90" applyFont="1" applyFill="1" applyBorder="1" applyAlignment="1">
      <alignment horizontal="right"/>
      <protection/>
    </xf>
    <xf numFmtId="0" fontId="38" fillId="0" borderId="26" xfId="90" applyFont="1" applyFill="1" applyBorder="1" applyAlignment="1">
      <alignment horizontal="center"/>
      <protection/>
    </xf>
    <xf numFmtId="0" fontId="36" fillId="0" borderId="26" xfId="90" applyFont="1" applyFill="1" applyBorder="1" applyAlignment="1">
      <alignment horizontal="center"/>
      <protection/>
    </xf>
    <xf numFmtId="0" fontId="36" fillId="0" borderId="26" xfId="90" applyFont="1" applyFill="1" applyBorder="1">
      <alignment/>
      <protection/>
    </xf>
    <xf numFmtId="0" fontId="36" fillId="0" borderId="44" xfId="90" applyFont="1" applyFill="1" applyBorder="1">
      <alignment/>
      <protection/>
    </xf>
    <xf numFmtId="0" fontId="36" fillId="0" borderId="42" xfId="90" applyFont="1" applyFill="1" applyBorder="1" applyAlignment="1">
      <alignment horizontal="center"/>
      <protection/>
    </xf>
    <xf numFmtId="0" fontId="36" fillId="0" borderId="44" xfId="90" applyFont="1" applyFill="1" applyBorder="1" applyAlignment="1">
      <alignment horizontal="center"/>
      <protection/>
    </xf>
    <xf numFmtId="0" fontId="36" fillId="0" borderId="35" xfId="90" applyFont="1" applyFill="1" applyBorder="1" applyAlignment="1">
      <alignment horizontal="center"/>
      <protection/>
    </xf>
    <xf numFmtId="0" fontId="36" fillId="0" borderId="42" xfId="90" applyFont="1" applyFill="1" applyBorder="1" applyAlignment="1">
      <alignment horizontal="center" wrapText="1"/>
      <protection/>
    </xf>
    <xf numFmtId="0" fontId="36" fillId="0" borderId="27" xfId="90" applyFont="1" applyFill="1" applyBorder="1" applyAlignment="1">
      <alignment horizontal="center" wrapText="1"/>
      <protection/>
    </xf>
    <xf numFmtId="0" fontId="38" fillId="0" borderId="57" xfId="90" applyFont="1" applyFill="1" applyBorder="1" applyAlignment="1">
      <alignment horizontal="center"/>
      <protection/>
    </xf>
    <xf numFmtId="0" fontId="38" fillId="0" borderId="54" xfId="90" applyFont="1" applyFill="1" applyBorder="1" applyAlignment="1">
      <alignment horizontal="center"/>
      <protection/>
    </xf>
    <xf numFmtId="0" fontId="36" fillId="0" borderId="31" xfId="90" applyFont="1" applyFill="1" applyBorder="1" applyAlignment="1">
      <alignment horizontal="center"/>
      <protection/>
    </xf>
    <xf numFmtId="0" fontId="36" fillId="0" borderId="0" xfId="90" applyFont="1" applyFill="1" applyBorder="1" applyAlignment="1">
      <alignment horizontal="center"/>
      <protection/>
    </xf>
    <xf numFmtId="0" fontId="39" fillId="0" borderId="19" xfId="0" applyFont="1" applyBorder="1" applyAlignment="1">
      <alignment horizontal="center" vertical="center"/>
    </xf>
    <xf numFmtId="0" fontId="34" fillId="0" borderId="19" xfId="0" applyFont="1" applyBorder="1" applyAlignment="1">
      <alignment vertical="center"/>
    </xf>
    <xf numFmtId="0" fontId="43" fillId="0" borderId="19" xfId="0" applyFont="1" applyBorder="1" applyAlignment="1">
      <alignment horizontal="right"/>
    </xf>
    <xf numFmtId="0" fontId="44" fillId="0" borderId="19" xfId="0" applyFont="1" applyBorder="1" applyAlignment="1">
      <alignment/>
    </xf>
    <xf numFmtId="0" fontId="36" fillId="0" borderId="19" xfId="90" applyFont="1" applyBorder="1" applyAlignment="1">
      <alignment horizontal="left"/>
      <protection/>
    </xf>
    <xf numFmtId="0" fontId="36" fillId="0" borderId="19" xfId="90" applyFont="1" applyBorder="1" applyAlignment="1">
      <alignment horizontal="left" wrapText="1"/>
      <protection/>
    </xf>
    <xf numFmtId="0" fontId="38" fillId="0" borderId="19" xfId="90" applyFont="1" applyBorder="1" applyAlignment="1">
      <alignment horizontal="left"/>
      <protection/>
    </xf>
    <xf numFmtId="0" fontId="36" fillId="0" borderId="19" xfId="90" applyFont="1" applyBorder="1" applyAlignment="1">
      <alignment horizontal="center" vertical="center"/>
      <protection/>
    </xf>
    <xf numFmtId="3" fontId="36" fillId="0" borderId="46" xfId="90" applyNumberFormat="1" applyFont="1" applyBorder="1" applyAlignment="1">
      <alignment horizontal="center" vertical="center"/>
      <protection/>
    </xf>
    <xf numFmtId="3" fontId="0" fillId="0" borderId="47" xfId="0" applyNumberFormat="1" applyBorder="1" applyAlignment="1">
      <alignment horizontal="center" vertical="center"/>
    </xf>
    <xf numFmtId="3" fontId="38" fillId="0" borderId="19" xfId="90" applyNumberFormat="1" applyFont="1" applyBorder="1" applyAlignment="1">
      <alignment horizontal="center"/>
      <protection/>
    </xf>
    <xf numFmtId="0" fontId="27" fillId="0" borderId="30" xfId="90" applyFont="1" applyBorder="1" applyAlignment="1">
      <alignment horizontal="center" vertical="center"/>
      <protection/>
    </xf>
    <xf numFmtId="0" fontId="27" fillId="0" borderId="37" xfId="90" applyFont="1" applyBorder="1" applyAlignment="1">
      <alignment horizontal="center" vertical="center"/>
      <protection/>
    </xf>
    <xf numFmtId="0" fontId="36" fillId="0" borderId="19" xfId="90" applyFont="1" applyBorder="1" applyAlignment="1">
      <alignment horizontal="left" vertical="center"/>
      <protection/>
    </xf>
    <xf numFmtId="3" fontId="36" fillId="0" borderId="19" xfId="90" applyNumberFormat="1" applyFont="1" applyBorder="1" applyAlignment="1">
      <alignment horizontal="center" vertical="center"/>
      <protection/>
    </xf>
    <xf numFmtId="0" fontId="36" fillId="0" borderId="19" xfId="90" applyFont="1" applyBorder="1" applyAlignment="1">
      <alignment horizontal="center" wrapText="1"/>
      <protection/>
    </xf>
    <xf numFmtId="0" fontId="27" fillId="0" borderId="19" xfId="90" applyFont="1" applyBorder="1" applyAlignment="1">
      <alignment horizontal="center" vertical="center"/>
      <protection/>
    </xf>
    <xf numFmtId="0" fontId="34" fillId="0" borderId="40" xfId="0" applyFont="1" applyBorder="1" applyAlignment="1">
      <alignment/>
    </xf>
  </cellXfs>
  <cellStyles count="9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Figyelmeztetés" xfId="70"/>
    <cellStyle name="Good" xfId="71"/>
    <cellStyle name="Heading 1" xfId="72"/>
    <cellStyle name="Heading 2" xfId="73"/>
    <cellStyle name="Heading 3" xfId="74"/>
    <cellStyle name="Heading 4" xfId="75"/>
    <cellStyle name="Hivatkozott cella" xfId="76"/>
    <cellStyle name="Input" xfId="77"/>
    <cellStyle name="Jegyzet" xfId="78"/>
    <cellStyle name="Jelölőszín (1)" xfId="79"/>
    <cellStyle name="Jelölőszín (2)" xfId="80"/>
    <cellStyle name="Jelölőszín (3)" xfId="81"/>
    <cellStyle name="Jelölőszín (4)" xfId="82"/>
    <cellStyle name="Jelölőszín (5)" xfId="83"/>
    <cellStyle name="Jelölőszín (6)" xfId="84"/>
    <cellStyle name="Jó" xfId="85"/>
    <cellStyle name="Kimenet" xfId="86"/>
    <cellStyle name="Linked Cell" xfId="87"/>
    <cellStyle name="Magyarázó szöveg" xfId="88"/>
    <cellStyle name="Neutral" xfId="89"/>
    <cellStyle name="Normál 2" xfId="90"/>
    <cellStyle name="Normál_5. sz. m." xfId="91"/>
    <cellStyle name="Normál_7. sz. m._I. MÓDOSÍTÁS TÁBLÁI" xfId="92"/>
    <cellStyle name="Note" xfId="93"/>
    <cellStyle name="Output" xfId="94"/>
    <cellStyle name="Összesen" xfId="95"/>
    <cellStyle name="Currency" xfId="96"/>
    <cellStyle name="Currency [0]" xfId="97"/>
    <cellStyle name="Rossz" xfId="98"/>
    <cellStyle name="Semleges" xfId="99"/>
    <cellStyle name="Számítás" xfId="100"/>
    <cellStyle name="Percent" xfId="101"/>
    <cellStyle name="Title" xfId="102"/>
    <cellStyle name="Total" xfId="103"/>
    <cellStyle name="Warning Text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6"/>
  <sheetViews>
    <sheetView zoomScale="80" zoomScaleNormal="80" zoomScalePageLayoutView="0" workbookViewId="0" topLeftCell="A1">
      <selection activeCell="F10" sqref="F10"/>
    </sheetView>
  </sheetViews>
  <sheetFormatPr defaultColWidth="9.140625" defaultRowHeight="15"/>
  <cols>
    <col min="1" max="1" width="71.57421875" style="2" customWidth="1"/>
    <col min="2" max="2" width="10.8515625" style="2" customWidth="1"/>
    <col min="3" max="4" width="22.8515625" style="2" customWidth="1"/>
    <col min="5" max="6" width="22.57421875" style="2" customWidth="1"/>
    <col min="7" max="7" width="22.00390625" style="2" customWidth="1"/>
    <col min="8" max="8" width="21.8515625" style="2" customWidth="1"/>
    <col min="9" max="9" width="11.140625" style="2" customWidth="1"/>
    <col min="10" max="10" width="17.00390625" style="2" customWidth="1"/>
    <col min="11" max="11" width="10.140625" style="2" customWidth="1"/>
    <col min="12" max="12" width="8.57421875" style="2" customWidth="1"/>
    <col min="13" max="15" width="30.421875" style="2" customWidth="1"/>
    <col min="16" max="16384" width="9.140625" style="2" customWidth="1"/>
  </cols>
  <sheetData>
    <row r="1" spans="1:15" s="8" customFormat="1" ht="60.75" customHeight="1">
      <c r="A1" s="215" t="s">
        <v>401</v>
      </c>
      <c r="B1" s="215"/>
      <c r="C1" s="215"/>
      <c r="D1" s="215"/>
      <c r="E1" s="215"/>
      <c r="F1" s="215"/>
      <c r="G1" s="215"/>
      <c r="H1" s="215"/>
      <c r="I1" s="6"/>
      <c r="J1" s="7"/>
      <c r="K1" s="7"/>
      <c r="L1" s="7"/>
      <c r="M1" s="7"/>
      <c r="N1" s="7"/>
      <c r="O1" s="7"/>
    </row>
    <row r="2" spans="1:15" s="8" customFormat="1" ht="30">
      <c r="A2" s="40" t="s">
        <v>234</v>
      </c>
      <c r="B2" s="40"/>
      <c r="C2" s="216" t="s">
        <v>51</v>
      </c>
      <c r="D2" s="216"/>
      <c r="E2" s="216"/>
      <c r="F2" s="216"/>
      <c r="G2" s="216"/>
      <c r="H2" s="216"/>
      <c r="I2" s="7"/>
      <c r="J2" s="9"/>
      <c r="K2" s="10"/>
      <c r="L2" s="9"/>
      <c r="M2" s="11"/>
      <c r="N2" s="9"/>
      <c r="O2" s="9"/>
    </row>
    <row r="3" spans="1:14" s="8" customFormat="1" ht="31.5">
      <c r="A3" s="40" t="s">
        <v>16</v>
      </c>
      <c r="B3" s="163" t="s">
        <v>17</v>
      </c>
      <c r="C3" s="162" t="s">
        <v>402</v>
      </c>
      <c r="D3" s="163" t="s">
        <v>348</v>
      </c>
      <c r="E3" s="162" t="s">
        <v>403</v>
      </c>
      <c r="F3" s="163" t="s">
        <v>349</v>
      </c>
      <c r="G3" s="163" t="s">
        <v>404</v>
      </c>
      <c r="H3" s="163" t="s">
        <v>350</v>
      </c>
      <c r="I3" s="9"/>
      <c r="J3" s="9"/>
      <c r="K3" s="9"/>
      <c r="L3" s="11"/>
      <c r="M3" s="9"/>
      <c r="N3" s="9"/>
    </row>
    <row r="4" spans="1:14" s="8" customFormat="1" ht="30">
      <c r="A4" s="164" t="s">
        <v>19</v>
      </c>
      <c r="B4" s="31"/>
      <c r="C4" s="32">
        <f>SUM(C5:C7)</f>
        <v>82223</v>
      </c>
      <c r="D4" s="32">
        <f>SUM(D5:D7)</f>
        <v>82223</v>
      </c>
      <c r="E4" s="32">
        <v>82223</v>
      </c>
      <c r="F4" s="32">
        <f>SUM(F5:F7)</f>
        <v>82223</v>
      </c>
      <c r="G4" s="52"/>
      <c r="H4" s="52"/>
      <c r="I4" s="9"/>
      <c r="J4" s="9"/>
      <c r="K4" s="9"/>
      <c r="L4" s="11"/>
      <c r="M4" s="9"/>
      <c r="N4" s="9"/>
    </row>
    <row r="5" spans="1:14" s="8" customFormat="1" ht="30">
      <c r="A5" s="165" t="s">
        <v>20</v>
      </c>
      <c r="B5" s="33"/>
      <c r="C5" s="34">
        <v>72960</v>
      </c>
      <c r="D5" s="34">
        <v>72960</v>
      </c>
      <c r="E5" s="34">
        <v>72960</v>
      </c>
      <c r="F5" s="34">
        <v>72960</v>
      </c>
      <c r="G5" s="52"/>
      <c r="H5" s="52"/>
      <c r="I5" s="9"/>
      <c r="J5" s="9"/>
      <c r="K5" s="9"/>
      <c r="L5" s="11"/>
      <c r="M5" s="9"/>
      <c r="N5" s="9"/>
    </row>
    <row r="6" spans="1:14" s="8" customFormat="1" ht="31.5">
      <c r="A6" s="165" t="s">
        <v>21</v>
      </c>
      <c r="B6" s="33"/>
      <c r="C6" s="34">
        <v>5263</v>
      </c>
      <c r="D6" s="34">
        <v>5263</v>
      </c>
      <c r="E6" s="34">
        <v>5263</v>
      </c>
      <c r="F6" s="34">
        <v>5263</v>
      </c>
      <c r="G6" s="52"/>
      <c r="H6" s="52"/>
      <c r="I6" s="9"/>
      <c r="J6" s="9"/>
      <c r="K6" s="9"/>
      <c r="L6" s="11"/>
      <c r="M6" s="9"/>
      <c r="N6" s="9"/>
    </row>
    <row r="7" spans="1:14" s="8" customFormat="1" ht="30">
      <c r="A7" s="165" t="s">
        <v>22</v>
      </c>
      <c r="B7" s="33"/>
      <c r="C7" s="34">
        <v>4000</v>
      </c>
      <c r="D7" s="34">
        <v>4000</v>
      </c>
      <c r="E7" s="34">
        <v>4000</v>
      </c>
      <c r="F7" s="34">
        <v>4000</v>
      </c>
      <c r="G7" s="52"/>
      <c r="H7" s="52"/>
      <c r="I7" s="9"/>
      <c r="J7" s="9"/>
      <c r="K7" s="9"/>
      <c r="L7" s="11"/>
      <c r="M7" s="9"/>
      <c r="N7" s="9"/>
    </row>
    <row r="8" spans="1:14" s="8" customFormat="1" ht="30">
      <c r="A8" s="166" t="s">
        <v>259</v>
      </c>
      <c r="B8" s="35"/>
      <c r="C8" s="32">
        <v>16</v>
      </c>
      <c r="D8" s="32">
        <v>16</v>
      </c>
      <c r="E8" s="32">
        <v>16</v>
      </c>
      <c r="F8" s="32">
        <v>16</v>
      </c>
      <c r="G8" s="52"/>
      <c r="H8" s="52"/>
      <c r="I8" s="9"/>
      <c r="J8" s="9"/>
      <c r="K8" s="9"/>
      <c r="L8" s="11"/>
      <c r="M8" s="9"/>
      <c r="N8" s="9"/>
    </row>
    <row r="9" spans="1:14" s="8" customFormat="1" ht="31.5">
      <c r="A9" s="167" t="s">
        <v>260</v>
      </c>
      <c r="B9" s="31"/>
      <c r="C9" s="32">
        <f>SUM(C10:C11)</f>
        <v>3981</v>
      </c>
      <c r="D9" s="32">
        <f>SUM(D10:D11)</f>
        <v>3981</v>
      </c>
      <c r="E9" s="32">
        <f>SUM(E10:E11)</f>
        <v>3981</v>
      </c>
      <c r="F9" s="32">
        <f>SUM(F10:F11)</f>
        <v>3981</v>
      </c>
      <c r="G9" s="53"/>
      <c r="H9" s="53"/>
      <c r="I9" s="9"/>
      <c r="J9" s="9"/>
      <c r="K9" s="9"/>
      <c r="L9" s="11"/>
      <c r="M9" s="9"/>
      <c r="N9" s="9"/>
    </row>
    <row r="10" spans="1:14" s="8" customFormat="1" ht="30">
      <c r="A10" s="111" t="s">
        <v>261</v>
      </c>
      <c r="B10" s="36"/>
      <c r="C10" s="34">
        <v>1481</v>
      </c>
      <c r="D10" s="34">
        <v>1481</v>
      </c>
      <c r="E10" s="34">
        <v>1481</v>
      </c>
      <c r="F10" s="34">
        <v>1481</v>
      </c>
      <c r="G10" s="53"/>
      <c r="H10" s="53"/>
      <c r="I10" s="9"/>
      <c r="J10" s="9"/>
      <c r="K10" s="9"/>
      <c r="L10" s="11"/>
      <c r="M10" s="9"/>
      <c r="N10" s="9"/>
    </row>
    <row r="11" spans="1:14" s="8" customFormat="1" ht="30">
      <c r="A11" s="111" t="s">
        <v>23</v>
      </c>
      <c r="B11" s="36"/>
      <c r="C11" s="34">
        <v>2500</v>
      </c>
      <c r="D11" s="34">
        <v>2500</v>
      </c>
      <c r="E11" s="34">
        <v>2500</v>
      </c>
      <c r="F11" s="34">
        <v>2500</v>
      </c>
      <c r="G11" s="53"/>
      <c r="H11" s="53"/>
      <c r="I11" s="9"/>
      <c r="J11" s="9"/>
      <c r="K11" s="9"/>
      <c r="L11" s="11"/>
      <c r="M11" s="9"/>
      <c r="N11" s="9"/>
    </row>
    <row r="12" spans="1:14" s="8" customFormat="1" ht="30">
      <c r="A12" s="164" t="s">
        <v>24</v>
      </c>
      <c r="B12" s="31"/>
      <c r="C12" s="32">
        <v>1200</v>
      </c>
      <c r="D12" s="32">
        <v>1200</v>
      </c>
      <c r="E12" s="32">
        <v>1200</v>
      </c>
      <c r="F12" s="32">
        <v>1200</v>
      </c>
      <c r="G12" s="58"/>
      <c r="H12" s="58"/>
      <c r="I12" s="9"/>
      <c r="J12" s="10"/>
      <c r="K12" s="9"/>
      <c r="L12" s="11"/>
      <c r="M12" s="9"/>
      <c r="N12" s="9"/>
    </row>
    <row r="13" spans="1:14" s="8" customFormat="1" ht="30">
      <c r="A13" s="164" t="s">
        <v>25</v>
      </c>
      <c r="B13" s="31"/>
      <c r="C13" s="37">
        <v>3</v>
      </c>
      <c r="D13" s="37">
        <v>3</v>
      </c>
      <c r="E13" s="37">
        <v>3</v>
      </c>
      <c r="F13" s="37">
        <v>3</v>
      </c>
      <c r="G13" s="43"/>
      <c r="H13" s="43"/>
      <c r="I13" s="12"/>
      <c r="J13" s="12"/>
      <c r="K13" s="12"/>
      <c r="L13" s="12"/>
      <c r="M13" s="12"/>
      <c r="N13" s="12"/>
    </row>
    <row r="14" spans="1:14" s="8" customFormat="1" ht="30">
      <c r="A14" s="168" t="s">
        <v>351</v>
      </c>
      <c r="B14" s="169"/>
      <c r="C14" s="37">
        <v>35</v>
      </c>
      <c r="D14" s="37">
        <v>417</v>
      </c>
      <c r="E14" s="37">
        <v>35</v>
      </c>
      <c r="F14" s="37">
        <v>417</v>
      </c>
      <c r="G14" s="43"/>
      <c r="H14" s="43"/>
      <c r="I14" s="12"/>
      <c r="J14" s="12"/>
      <c r="K14" s="12"/>
      <c r="L14" s="12"/>
      <c r="M14" s="12"/>
      <c r="N14" s="12"/>
    </row>
    <row r="15" spans="1:14" s="8" customFormat="1" ht="30">
      <c r="A15" s="170" t="s">
        <v>262</v>
      </c>
      <c r="B15" s="47"/>
      <c r="C15" s="48">
        <f>C4+C8+C9+C12+C13+C14</f>
        <v>87458</v>
      </c>
      <c r="D15" s="48">
        <f>D4+D8+D9+D12+D13+D14</f>
        <v>87840</v>
      </c>
      <c r="E15" s="48">
        <f>E4+E8+E9+E12+E13+E14</f>
        <v>87458</v>
      </c>
      <c r="F15" s="48">
        <f>F4+F8+F9+F12+F13+F14</f>
        <v>87840</v>
      </c>
      <c r="G15" s="171"/>
      <c r="H15" s="171"/>
      <c r="I15" s="12"/>
      <c r="J15" s="12"/>
      <c r="K15" s="12"/>
      <c r="L15" s="12"/>
      <c r="M15" s="12"/>
      <c r="N15" s="12"/>
    </row>
    <row r="16" spans="1:14" s="8" customFormat="1" ht="31.5">
      <c r="A16" s="172" t="s">
        <v>26</v>
      </c>
      <c r="B16" s="36"/>
      <c r="C16" s="43">
        <v>3000</v>
      </c>
      <c r="D16" s="43">
        <v>3000</v>
      </c>
      <c r="E16" s="43">
        <v>3000</v>
      </c>
      <c r="F16" s="43">
        <v>3000</v>
      </c>
      <c r="G16" s="43"/>
      <c r="H16" s="43"/>
      <c r="I16" s="12"/>
      <c r="J16" s="12"/>
      <c r="K16" s="12"/>
      <c r="L16" s="12"/>
      <c r="M16" s="12"/>
      <c r="N16" s="12"/>
    </row>
    <row r="17" spans="1:14" s="8" customFormat="1" ht="30">
      <c r="A17" s="173" t="s">
        <v>130</v>
      </c>
      <c r="B17" s="110" t="s">
        <v>27</v>
      </c>
      <c r="C17" s="41">
        <f>SUM(C15:C16)</f>
        <v>90458</v>
      </c>
      <c r="D17" s="41">
        <f>SUM(D15:D16)</f>
        <v>90840</v>
      </c>
      <c r="E17" s="41">
        <f>SUM(C15:C16)</f>
        <v>90458</v>
      </c>
      <c r="F17" s="41">
        <f>SUM(F15:F16)</f>
        <v>90840</v>
      </c>
      <c r="G17" s="43"/>
      <c r="H17" s="43"/>
      <c r="I17" s="12"/>
      <c r="J17" s="12"/>
      <c r="K17" s="12"/>
      <c r="L17" s="12"/>
      <c r="M17" s="12"/>
      <c r="N17" s="12"/>
    </row>
    <row r="18" spans="1:14" s="8" customFormat="1" ht="30">
      <c r="A18" s="172" t="s">
        <v>279</v>
      </c>
      <c r="B18" s="110"/>
      <c r="C18" s="43">
        <v>3784</v>
      </c>
      <c r="D18" s="43">
        <v>3784</v>
      </c>
      <c r="E18" s="41"/>
      <c r="F18" s="41"/>
      <c r="G18" s="43">
        <v>3784</v>
      </c>
      <c r="H18" s="43">
        <v>3784</v>
      </c>
      <c r="I18" s="12"/>
      <c r="J18" s="12"/>
      <c r="K18" s="12"/>
      <c r="L18" s="12"/>
      <c r="M18" s="12"/>
      <c r="N18" s="12"/>
    </row>
    <row r="19" spans="1:14" s="8" customFormat="1" ht="30">
      <c r="A19" s="172" t="s">
        <v>352</v>
      </c>
      <c r="B19" s="110"/>
      <c r="C19" s="43"/>
      <c r="D19" s="43">
        <v>1123</v>
      </c>
      <c r="E19" s="41"/>
      <c r="F19" s="41"/>
      <c r="G19" s="43"/>
      <c r="H19" s="43">
        <v>1123</v>
      </c>
      <c r="I19" s="12"/>
      <c r="J19" s="12"/>
      <c r="K19" s="12"/>
      <c r="L19" s="12"/>
      <c r="M19" s="12"/>
      <c r="N19" s="12"/>
    </row>
    <row r="20" spans="1:14" s="8" customFormat="1" ht="30">
      <c r="A20" s="111" t="s">
        <v>354</v>
      </c>
      <c r="B20" s="110"/>
      <c r="C20" s="43"/>
      <c r="D20" s="34">
        <v>390</v>
      </c>
      <c r="E20" s="41"/>
      <c r="F20" s="41"/>
      <c r="G20" s="43"/>
      <c r="H20" s="34">
        <v>390</v>
      </c>
      <c r="I20" s="12"/>
      <c r="J20" s="12"/>
      <c r="K20" s="12"/>
      <c r="L20" s="12"/>
      <c r="M20" s="12"/>
      <c r="N20" s="12"/>
    </row>
    <row r="21" spans="1:14" s="8" customFormat="1" ht="30">
      <c r="A21" s="111" t="s">
        <v>353</v>
      </c>
      <c r="B21" s="110"/>
      <c r="C21" s="43"/>
      <c r="D21" s="34">
        <v>733</v>
      </c>
      <c r="E21" s="41"/>
      <c r="F21" s="41"/>
      <c r="G21" s="43"/>
      <c r="H21" s="34">
        <v>733</v>
      </c>
      <c r="I21" s="12"/>
      <c r="J21" s="12"/>
      <c r="K21" s="12"/>
      <c r="L21" s="12"/>
      <c r="M21" s="12"/>
      <c r="N21" s="12"/>
    </row>
    <row r="22" spans="1:14" s="8" customFormat="1" ht="30">
      <c r="A22" s="173" t="s">
        <v>280</v>
      </c>
      <c r="B22" s="110" t="s">
        <v>278</v>
      </c>
      <c r="C22" s="41">
        <v>3784</v>
      </c>
      <c r="D22" s="41">
        <f>D18+D19</f>
        <v>4907</v>
      </c>
      <c r="E22" s="41"/>
      <c r="F22" s="41"/>
      <c r="G22" s="41">
        <v>3784</v>
      </c>
      <c r="H22" s="41">
        <f>H18+H19</f>
        <v>4907</v>
      </c>
      <c r="I22" s="12"/>
      <c r="J22" s="12"/>
      <c r="K22" s="12"/>
      <c r="L22" s="12"/>
      <c r="M22" s="12"/>
      <c r="N22" s="12"/>
    </row>
    <row r="23" spans="1:14" s="8" customFormat="1" ht="30">
      <c r="A23" s="111" t="s">
        <v>29</v>
      </c>
      <c r="B23" s="36"/>
      <c r="C23" s="34">
        <v>1700</v>
      </c>
      <c r="D23" s="34">
        <v>1700</v>
      </c>
      <c r="E23" s="34">
        <v>1700</v>
      </c>
      <c r="F23" s="34">
        <v>1700</v>
      </c>
      <c r="G23" s="41"/>
      <c r="H23" s="41"/>
      <c r="I23" s="13"/>
      <c r="J23" s="13"/>
      <c r="K23" s="13"/>
      <c r="L23" s="12"/>
      <c r="M23" s="12"/>
      <c r="N23" s="12"/>
    </row>
    <row r="24" spans="1:14" s="8" customFormat="1" ht="30">
      <c r="A24" s="111" t="s">
        <v>30</v>
      </c>
      <c r="B24" s="36"/>
      <c r="C24" s="34">
        <v>35</v>
      </c>
      <c r="D24" s="34">
        <v>35</v>
      </c>
      <c r="E24" s="34">
        <v>35</v>
      </c>
      <c r="F24" s="34">
        <v>35</v>
      </c>
      <c r="G24" s="41"/>
      <c r="H24" s="41"/>
      <c r="I24" s="13"/>
      <c r="J24" s="13"/>
      <c r="K24" s="13"/>
      <c r="L24" s="12"/>
      <c r="M24" s="12"/>
      <c r="N24" s="12"/>
    </row>
    <row r="25" spans="1:14" s="8" customFormat="1" ht="30">
      <c r="A25" s="173" t="s">
        <v>28</v>
      </c>
      <c r="B25" s="174"/>
      <c r="C25" s="41">
        <f>SUM(C23:C24)</f>
        <v>1735</v>
      </c>
      <c r="D25" s="41">
        <f>SUM(D23:D24)</f>
        <v>1735</v>
      </c>
      <c r="E25" s="41">
        <f>SUM(E23:E24)</f>
        <v>1735</v>
      </c>
      <c r="F25" s="41">
        <f>SUM(F23:F24)</f>
        <v>1735</v>
      </c>
      <c r="G25" s="41"/>
      <c r="H25" s="41"/>
      <c r="I25" s="13"/>
      <c r="J25" s="13"/>
      <c r="K25" s="13"/>
      <c r="L25" s="12"/>
      <c r="M25" s="12"/>
      <c r="N25" s="12"/>
    </row>
    <row r="26" spans="1:14" s="8" customFormat="1" ht="30">
      <c r="A26" s="172" t="s">
        <v>31</v>
      </c>
      <c r="B26" s="36"/>
      <c r="C26" s="34">
        <v>86156</v>
      </c>
      <c r="D26" s="34">
        <v>98000</v>
      </c>
      <c r="E26" s="34">
        <v>86156</v>
      </c>
      <c r="F26" s="34">
        <v>98000</v>
      </c>
      <c r="G26" s="43"/>
      <c r="H26" s="43"/>
      <c r="I26" s="13"/>
      <c r="J26" s="13"/>
      <c r="K26" s="13"/>
      <c r="L26" s="12"/>
      <c r="M26" s="12"/>
      <c r="N26" s="12"/>
    </row>
    <row r="27" spans="1:14" s="8" customFormat="1" ht="30">
      <c r="A27" s="175" t="s">
        <v>32</v>
      </c>
      <c r="B27" s="38"/>
      <c r="C27" s="39">
        <v>30</v>
      </c>
      <c r="D27" s="39">
        <v>30</v>
      </c>
      <c r="E27" s="39">
        <v>30</v>
      </c>
      <c r="F27" s="39">
        <v>30</v>
      </c>
      <c r="G27" s="176"/>
      <c r="H27" s="176"/>
      <c r="I27" s="12"/>
      <c r="J27" s="12"/>
      <c r="K27" s="12"/>
      <c r="L27" s="12"/>
      <c r="M27" s="12"/>
      <c r="N27" s="12"/>
    </row>
    <row r="28" spans="1:14" s="8" customFormat="1" ht="30">
      <c r="A28" s="177" t="s">
        <v>131</v>
      </c>
      <c r="B28" s="40"/>
      <c r="C28" s="41">
        <f>SUM(C26:C27)</f>
        <v>86186</v>
      </c>
      <c r="D28" s="41">
        <f>SUM(D26:D27)</f>
        <v>98030</v>
      </c>
      <c r="E28" s="41">
        <f>SUM(E26:E27)</f>
        <v>86186</v>
      </c>
      <c r="F28" s="41">
        <f>SUM(F26:F27)</f>
        <v>98030</v>
      </c>
      <c r="G28" s="43"/>
      <c r="H28" s="43"/>
      <c r="I28" s="12"/>
      <c r="J28" s="12"/>
      <c r="K28" s="12"/>
      <c r="L28" s="12"/>
      <c r="M28" s="12"/>
      <c r="N28" s="12"/>
    </row>
    <row r="29" spans="1:14" s="8" customFormat="1" ht="30">
      <c r="A29" s="178" t="s">
        <v>34</v>
      </c>
      <c r="B29" s="42"/>
      <c r="C29" s="34">
        <v>60</v>
      </c>
      <c r="D29" s="34">
        <v>60</v>
      </c>
      <c r="E29" s="34">
        <v>60</v>
      </c>
      <c r="F29" s="34">
        <v>60</v>
      </c>
      <c r="G29" s="43"/>
      <c r="H29" s="43"/>
      <c r="I29" s="12"/>
      <c r="J29" s="12"/>
      <c r="K29" s="12"/>
      <c r="L29" s="12"/>
      <c r="M29" s="12"/>
      <c r="N29" s="12"/>
    </row>
    <row r="30" spans="1:14" s="8" customFormat="1" ht="30">
      <c r="A30" s="178" t="s">
        <v>35</v>
      </c>
      <c r="B30" s="42"/>
      <c r="C30" s="34">
        <v>50</v>
      </c>
      <c r="D30" s="34">
        <v>50</v>
      </c>
      <c r="E30" s="34">
        <v>50</v>
      </c>
      <c r="F30" s="34">
        <v>50</v>
      </c>
      <c r="G30" s="43"/>
      <c r="H30" s="43"/>
      <c r="I30" s="12"/>
      <c r="J30" s="12"/>
      <c r="K30" s="12"/>
      <c r="L30" s="12"/>
      <c r="M30" s="12"/>
      <c r="N30" s="12"/>
    </row>
    <row r="31" spans="1:14" s="8" customFormat="1" ht="30">
      <c r="A31" s="177" t="s">
        <v>33</v>
      </c>
      <c r="B31" s="40"/>
      <c r="C31" s="41">
        <f>SUM(C29:C30)</f>
        <v>110</v>
      </c>
      <c r="D31" s="41">
        <f>SUM(D29:D30)</f>
        <v>110</v>
      </c>
      <c r="E31" s="41">
        <f>SUM(E29:E30)</f>
        <v>110</v>
      </c>
      <c r="F31" s="41">
        <f>SUM(F29:F30)</f>
        <v>110</v>
      </c>
      <c r="G31" s="41"/>
      <c r="H31" s="41"/>
      <c r="I31" s="12"/>
      <c r="J31" s="12"/>
      <c r="K31" s="12"/>
      <c r="L31" s="12"/>
      <c r="M31" s="12"/>
      <c r="N31" s="12"/>
    </row>
    <row r="32" spans="1:14" s="8" customFormat="1" ht="30">
      <c r="A32" s="173" t="s">
        <v>132</v>
      </c>
      <c r="B32" s="110" t="s">
        <v>36</v>
      </c>
      <c r="C32" s="41">
        <f>C25+C28+C31</f>
        <v>88031</v>
      </c>
      <c r="D32" s="41">
        <f>D25+D28+D31</f>
        <v>99875</v>
      </c>
      <c r="E32" s="41">
        <f>E25+E28+E31</f>
        <v>88031</v>
      </c>
      <c r="F32" s="41">
        <f>F25+F28+F31</f>
        <v>99875</v>
      </c>
      <c r="G32" s="43"/>
      <c r="H32" s="43"/>
      <c r="I32" s="12"/>
      <c r="J32" s="12"/>
      <c r="K32" s="12"/>
      <c r="L32" s="12"/>
      <c r="M32" s="12"/>
      <c r="N32" s="12"/>
    </row>
    <row r="33" spans="1:14" s="8" customFormat="1" ht="30">
      <c r="A33" s="172" t="s">
        <v>37</v>
      </c>
      <c r="B33" s="36"/>
      <c r="C33" s="43">
        <v>180</v>
      </c>
      <c r="D33" s="43">
        <v>660</v>
      </c>
      <c r="E33" s="43">
        <v>180</v>
      </c>
      <c r="F33" s="43">
        <v>660</v>
      </c>
      <c r="G33" s="41"/>
      <c r="H33" s="41"/>
      <c r="I33" s="12"/>
      <c r="J33" s="12"/>
      <c r="K33" s="12"/>
      <c r="L33" s="12"/>
      <c r="M33" s="12"/>
      <c r="N33" s="12"/>
    </row>
    <row r="34" spans="1:14" s="8" customFormat="1" ht="30">
      <c r="A34" s="172" t="s">
        <v>355</v>
      </c>
      <c r="B34" s="36"/>
      <c r="C34" s="43"/>
      <c r="D34" s="43">
        <v>1200</v>
      </c>
      <c r="E34" s="43"/>
      <c r="F34" s="43">
        <v>1200</v>
      </c>
      <c r="G34" s="41"/>
      <c r="H34" s="41"/>
      <c r="I34" s="12"/>
      <c r="J34" s="12"/>
      <c r="K34" s="12"/>
      <c r="L34" s="12"/>
      <c r="M34" s="12"/>
      <c r="N34" s="12"/>
    </row>
    <row r="35" spans="1:14" s="8" customFormat="1" ht="30">
      <c r="A35" s="172" t="s">
        <v>38</v>
      </c>
      <c r="B35" s="36"/>
      <c r="C35" s="43">
        <v>4300</v>
      </c>
      <c r="D35" s="43">
        <v>70</v>
      </c>
      <c r="E35" s="43">
        <v>4300</v>
      </c>
      <c r="F35" s="43">
        <v>70</v>
      </c>
      <c r="G35" s="43"/>
      <c r="H35" s="43"/>
      <c r="I35" s="12"/>
      <c r="J35" s="12"/>
      <c r="K35" s="12"/>
      <c r="L35" s="12"/>
      <c r="M35" s="12"/>
      <c r="N35" s="12"/>
    </row>
    <row r="36" spans="1:14" s="8" customFormat="1" ht="30">
      <c r="A36" s="172" t="s">
        <v>39</v>
      </c>
      <c r="B36" s="36"/>
      <c r="C36" s="43">
        <v>3000</v>
      </c>
      <c r="D36" s="43">
        <v>3000</v>
      </c>
      <c r="E36" s="43">
        <v>3000</v>
      </c>
      <c r="F36" s="43">
        <v>3000</v>
      </c>
      <c r="G36" s="43"/>
      <c r="H36" s="43"/>
      <c r="I36" s="12"/>
      <c r="J36" s="12"/>
      <c r="K36" s="12"/>
      <c r="L36" s="12"/>
      <c r="M36" s="12"/>
      <c r="N36" s="12"/>
    </row>
    <row r="37" spans="1:14" s="8" customFormat="1" ht="30">
      <c r="A37" s="172" t="s">
        <v>40</v>
      </c>
      <c r="B37" s="36"/>
      <c r="C37" s="43">
        <v>4200</v>
      </c>
      <c r="D37" s="43">
        <v>4200</v>
      </c>
      <c r="E37" s="43">
        <v>4200</v>
      </c>
      <c r="F37" s="43">
        <v>4200</v>
      </c>
      <c r="G37" s="43"/>
      <c r="H37" s="43"/>
      <c r="I37" s="12"/>
      <c r="J37" s="12"/>
      <c r="K37" s="12"/>
      <c r="L37" s="12"/>
      <c r="M37" s="12"/>
      <c r="N37" s="12"/>
    </row>
    <row r="38" spans="1:14" s="8" customFormat="1" ht="30">
      <c r="A38" s="172" t="s">
        <v>43</v>
      </c>
      <c r="B38" s="36"/>
      <c r="C38" s="43">
        <v>910</v>
      </c>
      <c r="D38" s="43">
        <v>300</v>
      </c>
      <c r="E38" s="43">
        <v>910</v>
      </c>
      <c r="F38" s="43">
        <v>300</v>
      </c>
      <c r="G38" s="43"/>
      <c r="H38" s="43"/>
      <c r="I38" s="12"/>
      <c r="J38" s="12"/>
      <c r="K38" s="12"/>
      <c r="L38" s="12"/>
      <c r="M38" s="12"/>
      <c r="N38" s="12"/>
    </row>
    <row r="39" spans="1:14" s="8" customFormat="1" ht="30">
      <c r="A39" s="172" t="s">
        <v>41</v>
      </c>
      <c r="B39" s="36"/>
      <c r="C39" s="43">
        <v>3500</v>
      </c>
      <c r="D39" s="43">
        <v>3500</v>
      </c>
      <c r="E39" s="43">
        <v>3500</v>
      </c>
      <c r="F39" s="43">
        <v>3500</v>
      </c>
      <c r="G39" s="43"/>
      <c r="H39" s="43"/>
      <c r="I39" s="12"/>
      <c r="J39" s="12"/>
      <c r="K39" s="12"/>
      <c r="L39" s="12"/>
      <c r="M39" s="12"/>
      <c r="N39" s="12"/>
    </row>
    <row r="40" spans="1:14" s="8" customFormat="1" ht="30">
      <c r="A40" s="172" t="s">
        <v>356</v>
      </c>
      <c r="B40" s="36"/>
      <c r="C40" s="43"/>
      <c r="D40" s="43">
        <v>500</v>
      </c>
      <c r="E40" s="43"/>
      <c r="F40" s="43">
        <v>500</v>
      </c>
      <c r="G40" s="43"/>
      <c r="H40" s="43"/>
      <c r="I40" s="12"/>
      <c r="J40" s="12"/>
      <c r="K40" s="12"/>
      <c r="L40" s="12"/>
      <c r="M40" s="12"/>
      <c r="N40" s="12"/>
    </row>
    <row r="41" spans="1:14" s="8" customFormat="1" ht="30">
      <c r="A41" s="172" t="s">
        <v>42</v>
      </c>
      <c r="B41" s="36"/>
      <c r="C41" s="43">
        <v>44</v>
      </c>
      <c r="D41" s="43">
        <v>44</v>
      </c>
      <c r="E41" s="43">
        <v>44</v>
      </c>
      <c r="F41" s="43">
        <v>44</v>
      </c>
      <c r="G41" s="43"/>
      <c r="H41" s="43"/>
      <c r="I41" s="12"/>
      <c r="J41" s="12"/>
      <c r="K41" s="12"/>
      <c r="L41" s="12"/>
      <c r="M41" s="12"/>
      <c r="N41" s="12"/>
    </row>
    <row r="42" spans="1:14" s="8" customFormat="1" ht="30">
      <c r="A42" s="173" t="s">
        <v>133</v>
      </c>
      <c r="B42" s="110" t="s">
        <v>44</v>
      </c>
      <c r="C42" s="41">
        <f>SUM(C33:C41)</f>
        <v>16134</v>
      </c>
      <c r="D42" s="41">
        <f>SUM(D33:D41)</f>
        <v>13474</v>
      </c>
      <c r="E42" s="41">
        <f>SUM(E33:E41)</f>
        <v>16134</v>
      </c>
      <c r="F42" s="41">
        <f>SUM(F33:F41)</f>
        <v>13474</v>
      </c>
      <c r="G42" s="43"/>
      <c r="H42" s="43"/>
      <c r="I42" s="12"/>
      <c r="J42" s="12"/>
      <c r="K42" s="12"/>
      <c r="L42" s="12"/>
      <c r="M42" s="12"/>
      <c r="N42" s="12"/>
    </row>
    <row r="43" spans="1:14" s="8" customFormat="1" ht="35.25" customHeight="1">
      <c r="A43" s="172" t="s">
        <v>263</v>
      </c>
      <c r="B43" s="109"/>
      <c r="C43" s="43">
        <v>178</v>
      </c>
      <c r="D43" s="43">
        <v>178</v>
      </c>
      <c r="E43" s="43">
        <v>178</v>
      </c>
      <c r="F43" s="43">
        <v>178</v>
      </c>
      <c r="G43" s="43"/>
      <c r="H43" s="43"/>
      <c r="I43" s="12"/>
      <c r="J43" s="12"/>
      <c r="K43" s="12"/>
      <c r="L43" s="12"/>
      <c r="M43" s="12"/>
      <c r="N43" s="12"/>
    </row>
    <row r="44" spans="1:14" s="8" customFormat="1" ht="35.25" customHeight="1">
      <c r="A44" s="172" t="s">
        <v>359</v>
      </c>
      <c r="B44" s="109"/>
      <c r="C44" s="42">
        <v>344</v>
      </c>
      <c r="D44" s="43">
        <f>D45+D46</f>
        <v>842</v>
      </c>
      <c r="E44" s="43">
        <v>344</v>
      </c>
      <c r="F44" s="43">
        <f>F45+F46</f>
        <v>842</v>
      </c>
      <c r="G44" s="43"/>
      <c r="H44" s="43"/>
      <c r="I44" s="12"/>
      <c r="J44" s="12"/>
      <c r="K44" s="12"/>
      <c r="L44" s="12"/>
      <c r="M44" s="12"/>
      <c r="N44" s="12"/>
    </row>
    <row r="45" spans="1:14" s="8" customFormat="1" ht="22.5" customHeight="1">
      <c r="A45" s="111" t="s">
        <v>357</v>
      </c>
      <c r="B45" s="109"/>
      <c r="C45" s="34"/>
      <c r="D45" s="34">
        <v>344</v>
      </c>
      <c r="E45" s="43"/>
      <c r="F45" s="34">
        <v>344</v>
      </c>
      <c r="G45" s="43"/>
      <c r="H45" s="43"/>
      <c r="I45" s="12"/>
      <c r="J45" s="12"/>
      <c r="K45" s="12"/>
      <c r="L45" s="12"/>
      <c r="M45" s="12"/>
      <c r="N45" s="12"/>
    </row>
    <row r="46" spans="1:14" s="8" customFormat="1" ht="22.5" customHeight="1">
      <c r="A46" s="111" t="s">
        <v>358</v>
      </c>
      <c r="B46" s="109"/>
      <c r="C46" s="43"/>
      <c r="D46" s="34">
        <v>498</v>
      </c>
      <c r="E46" s="43"/>
      <c r="F46" s="34">
        <v>498</v>
      </c>
      <c r="G46" s="43"/>
      <c r="H46" s="43"/>
      <c r="I46" s="12"/>
      <c r="J46" s="12"/>
      <c r="K46" s="12"/>
      <c r="L46" s="12"/>
      <c r="M46" s="12"/>
      <c r="N46" s="12"/>
    </row>
    <row r="47" spans="1:14" s="8" customFormat="1" ht="30">
      <c r="A47" s="173" t="s">
        <v>264</v>
      </c>
      <c r="B47" s="110" t="s">
        <v>265</v>
      </c>
      <c r="C47" s="41">
        <f>SUM(C43:C45)</f>
        <v>522</v>
      </c>
      <c r="D47" s="41">
        <f>D43+D44</f>
        <v>1020</v>
      </c>
      <c r="E47" s="41">
        <v>522</v>
      </c>
      <c r="F47" s="41">
        <f>F43+F44</f>
        <v>1020</v>
      </c>
      <c r="G47" s="41"/>
      <c r="H47" s="41"/>
      <c r="I47" s="12"/>
      <c r="J47" s="12"/>
      <c r="K47" s="12"/>
      <c r="L47" s="12"/>
      <c r="M47" s="12"/>
      <c r="N47" s="12"/>
    </row>
    <row r="48" spans="1:14" s="8" customFormat="1" ht="31.5">
      <c r="A48" s="172" t="s">
        <v>266</v>
      </c>
      <c r="B48" s="109"/>
      <c r="C48" s="43">
        <f>SUM(C49:C59)</f>
        <v>91480</v>
      </c>
      <c r="D48" s="43">
        <f>SUM(D49:D59)</f>
        <v>90685</v>
      </c>
      <c r="E48" s="42"/>
      <c r="F48" s="42"/>
      <c r="G48" s="43">
        <f>SUM(G49:G59)</f>
        <v>91480</v>
      </c>
      <c r="H48" s="43">
        <f>SUM(H49:H59)</f>
        <v>90685</v>
      </c>
      <c r="I48" s="12"/>
      <c r="J48" s="12"/>
      <c r="K48" s="12"/>
      <c r="L48" s="12"/>
      <c r="M48" s="12"/>
      <c r="N48" s="12"/>
    </row>
    <row r="49" spans="1:14" s="8" customFormat="1" ht="56.25" customHeight="1">
      <c r="A49" s="111" t="s">
        <v>332</v>
      </c>
      <c r="B49" s="109"/>
      <c r="C49" s="34">
        <v>54335</v>
      </c>
      <c r="D49" s="34">
        <v>54335</v>
      </c>
      <c r="E49" s="42"/>
      <c r="F49" s="42"/>
      <c r="G49" s="34">
        <v>54335</v>
      </c>
      <c r="H49" s="34">
        <v>54335</v>
      </c>
      <c r="I49" s="12"/>
      <c r="J49" s="12"/>
      <c r="K49" s="12"/>
      <c r="L49" s="12"/>
      <c r="M49" s="12"/>
      <c r="N49" s="12"/>
    </row>
    <row r="50" spans="1:14" s="8" customFormat="1" ht="47.25">
      <c r="A50" s="111" t="s">
        <v>267</v>
      </c>
      <c r="B50" s="36"/>
      <c r="C50" s="44">
        <v>499</v>
      </c>
      <c r="D50" s="44">
        <v>499</v>
      </c>
      <c r="E50" s="42"/>
      <c r="F50" s="42"/>
      <c r="G50" s="44">
        <v>499</v>
      </c>
      <c r="H50" s="44">
        <v>499</v>
      </c>
      <c r="I50" s="12"/>
      <c r="J50" s="12"/>
      <c r="K50" s="12"/>
      <c r="L50" s="12"/>
      <c r="M50" s="12"/>
      <c r="N50" s="12"/>
    </row>
    <row r="51" spans="1:14" s="8" customFormat="1" ht="31.5">
      <c r="A51" s="111" t="s">
        <v>269</v>
      </c>
      <c r="B51" s="36"/>
      <c r="C51" s="44">
        <v>500</v>
      </c>
      <c r="D51" s="44"/>
      <c r="E51" s="42"/>
      <c r="F51" s="42"/>
      <c r="G51" s="44">
        <v>500</v>
      </c>
      <c r="H51" s="44">
        <v>0</v>
      </c>
      <c r="I51" s="12"/>
      <c r="J51" s="60"/>
      <c r="K51" s="12"/>
      <c r="L51" s="12"/>
      <c r="M51" s="12"/>
      <c r="N51" s="12"/>
    </row>
    <row r="52" spans="1:14" s="8" customFormat="1" ht="31.5">
      <c r="A52" s="111" t="s">
        <v>268</v>
      </c>
      <c r="B52" s="36"/>
      <c r="C52" s="34">
        <v>210</v>
      </c>
      <c r="D52" s="34">
        <v>133</v>
      </c>
      <c r="E52" s="42"/>
      <c r="F52" s="42"/>
      <c r="G52" s="34">
        <v>210</v>
      </c>
      <c r="H52" s="34">
        <v>133</v>
      </c>
      <c r="I52" s="12"/>
      <c r="J52" s="12"/>
      <c r="K52" s="12"/>
      <c r="L52" s="12"/>
      <c r="M52" s="12"/>
      <c r="N52" s="12"/>
    </row>
    <row r="53" spans="1:14" s="8" customFormat="1" ht="31.5">
      <c r="A53" s="111" t="s">
        <v>270</v>
      </c>
      <c r="B53" s="36"/>
      <c r="C53" s="34">
        <v>2669</v>
      </c>
      <c r="D53" s="34">
        <v>2669</v>
      </c>
      <c r="E53" s="42"/>
      <c r="F53" s="42"/>
      <c r="G53" s="34">
        <v>2669</v>
      </c>
      <c r="H53" s="34">
        <v>2669</v>
      </c>
      <c r="I53" s="12"/>
      <c r="J53" s="12"/>
      <c r="K53" s="12"/>
      <c r="L53" s="12"/>
      <c r="M53" s="12"/>
      <c r="N53" s="12"/>
    </row>
    <row r="54" spans="1:14" s="8" customFormat="1" ht="31.5">
      <c r="A54" s="111" t="s">
        <v>271</v>
      </c>
      <c r="B54" s="36"/>
      <c r="C54" s="34">
        <v>817</v>
      </c>
      <c r="D54" s="34">
        <v>599</v>
      </c>
      <c r="E54" s="42"/>
      <c r="F54" s="42"/>
      <c r="G54" s="34">
        <v>817</v>
      </c>
      <c r="H54" s="34">
        <v>599</v>
      </c>
      <c r="I54" s="12"/>
      <c r="J54" s="12"/>
      <c r="K54" s="12"/>
      <c r="L54" s="12"/>
      <c r="M54" s="12"/>
      <c r="N54" s="12"/>
    </row>
    <row r="55" spans="1:14" s="8" customFormat="1" ht="31.5">
      <c r="A55" s="111" t="s">
        <v>272</v>
      </c>
      <c r="B55" s="36"/>
      <c r="C55" s="34">
        <v>845</v>
      </c>
      <c r="D55" s="34">
        <v>845</v>
      </c>
      <c r="E55" s="42"/>
      <c r="F55" s="42"/>
      <c r="G55" s="34">
        <v>845</v>
      </c>
      <c r="H55" s="34">
        <v>845</v>
      </c>
      <c r="I55" s="12"/>
      <c r="J55" s="12"/>
      <c r="K55" s="12"/>
      <c r="L55" s="12"/>
      <c r="M55" s="12"/>
      <c r="N55" s="12"/>
    </row>
    <row r="56" spans="1:14" s="8" customFormat="1" ht="31.5">
      <c r="A56" s="111" t="s">
        <v>276</v>
      </c>
      <c r="B56" s="36"/>
      <c r="C56" s="34">
        <v>199</v>
      </c>
      <c r="D56" s="34">
        <v>199</v>
      </c>
      <c r="E56" s="42"/>
      <c r="F56" s="42"/>
      <c r="G56" s="34">
        <v>199</v>
      </c>
      <c r="H56" s="34">
        <v>199</v>
      </c>
      <c r="I56" s="12"/>
      <c r="J56" s="12"/>
      <c r="K56" s="12"/>
      <c r="L56" s="12"/>
      <c r="M56" s="12"/>
      <c r="N56" s="12"/>
    </row>
    <row r="57" spans="1:14" s="8" customFormat="1" ht="47.25">
      <c r="A57" s="111" t="s">
        <v>273</v>
      </c>
      <c r="B57" s="36"/>
      <c r="C57" s="34">
        <v>9391</v>
      </c>
      <c r="D57" s="34">
        <v>9391</v>
      </c>
      <c r="E57" s="42"/>
      <c r="F57" s="42"/>
      <c r="G57" s="34">
        <v>9391</v>
      </c>
      <c r="H57" s="34">
        <v>9391</v>
      </c>
      <c r="I57" s="12"/>
      <c r="J57" s="12"/>
      <c r="K57" s="12"/>
      <c r="L57" s="12"/>
      <c r="M57" s="12"/>
      <c r="N57" s="12"/>
    </row>
    <row r="58" spans="1:14" s="8" customFormat="1" ht="48" customHeight="1">
      <c r="A58" s="111" t="s">
        <v>274</v>
      </c>
      <c r="B58" s="36"/>
      <c r="C58" s="34">
        <v>13650</v>
      </c>
      <c r="D58" s="34">
        <v>13650</v>
      </c>
      <c r="E58" s="42"/>
      <c r="F58" s="42"/>
      <c r="G58" s="34">
        <v>13650</v>
      </c>
      <c r="H58" s="34">
        <v>13650</v>
      </c>
      <c r="I58" s="12"/>
      <c r="J58" s="12"/>
      <c r="K58" s="12"/>
      <c r="L58" s="12"/>
      <c r="M58" s="12"/>
      <c r="N58" s="12"/>
    </row>
    <row r="59" spans="1:14" s="8" customFormat="1" ht="48" customHeight="1">
      <c r="A59" s="111" t="s">
        <v>275</v>
      </c>
      <c r="B59" s="36"/>
      <c r="C59" s="34">
        <v>8365</v>
      </c>
      <c r="D59" s="34">
        <v>8365</v>
      </c>
      <c r="E59" s="42"/>
      <c r="F59" s="42"/>
      <c r="G59" s="34">
        <v>8365</v>
      </c>
      <c r="H59" s="34">
        <v>8365</v>
      </c>
      <c r="I59" s="12"/>
      <c r="J59" s="12"/>
      <c r="K59" s="12"/>
      <c r="L59" s="12"/>
      <c r="M59" s="12"/>
      <c r="N59" s="12"/>
    </row>
    <row r="60" spans="1:14" s="8" customFormat="1" ht="30">
      <c r="A60" s="179" t="s">
        <v>45</v>
      </c>
      <c r="B60" s="36"/>
      <c r="C60" s="45">
        <f>SUM(C61:C62)</f>
        <v>28419</v>
      </c>
      <c r="D60" s="45">
        <f>SUM(D61:D62)</f>
        <v>28419</v>
      </c>
      <c r="E60" s="42"/>
      <c r="F60" s="42"/>
      <c r="G60" s="45">
        <f>SUM(G61:G62)</f>
        <v>28419</v>
      </c>
      <c r="H60" s="45">
        <f>SUM(H61:H62)</f>
        <v>28419</v>
      </c>
      <c r="I60" s="12"/>
      <c r="J60" s="12"/>
      <c r="K60" s="12"/>
      <c r="L60" s="12"/>
      <c r="M60" s="12"/>
      <c r="N60" s="12"/>
    </row>
    <row r="61" spans="1:14" s="8" customFormat="1" ht="31.5">
      <c r="A61" s="111" t="s">
        <v>333</v>
      </c>
      <c r="B61" s="36"/>
      <c r="C61" s="34">
        <v>26069</v>
      </c>
      <c r="D61" s="34">
        <v>26069</v>
      </c>
      <c r="E61" s="49"/>
      <c r="F61" s="49"/>
      <c r="G61" s="34">
        <v>26069</v>
      </c>
      <c r="H61" s="34">
        <v>26069</v>
      </c>
      <c r="I61" s="12"/>
      <c r="J61" s="12"/>
      <c r="K61" s="12"/>
      <c r="L61" s="12"/>
      <c r="M61" s="12"/>
      <c r="N61" s="12"/>
    </row>
    <row r="62" spans="1:14" s="8" customFormat="1" ht="31.5">
      <c r="A62" s="111" t="s">
        <v>306</v>
      </c>
      <c r="B62" s="36"/>
      <c r="C62" s="44">
        <v>2350</v>
      </c>
      <c r="D62" s="44">
        <v>2350</v>
      </c>
      <c r="E62" s="42"/>
      <c r="F62" s="42"/>
      <c r="G62" s="44">
        <v>2350</v>
      </c>
      <c r="H62" s="44">
        <v>2350</v>
      </c>
      <c r="I62" s="12"/>
      <c r="J62" s="12"/>
      <c r="K62" s="12"/>
      <c r="L62" s="12"/>
      <c r="M62" s="12"/>
      <c r="N62" s="12"/>
    </row>
    <row r="63" spans="1:14" s="8" customFormat="1" ht="30">
      <c r="A63" s="173" t="s">
        <v>134</v>
      </c>
      <c r="B63" s="110" t="s">
        <v>46</v>
      </c>
      <c r="C63" s="41">
        <f>C48+C60</f>
        <v>119899</v>
      </c>
      <c r="D63" s="41">
        <f>D48+D60</f>
        <v>119104</v>
      </c>
      <c r="E63" s="41"/>
      <c r="F63" s="41"/>
      <c r="G63" s="41">
        <f>G48+G60</f>
        <v>119899</v>
      </c>
      <c r="H63" s="41">
        <f>H48+H60</f>
        <v>119104</v>
      </c>
      <c r="I63" s="12"/>
      <c r="J63" s="12"/>
      <c r="K63" s="12"/>
      <c r="L63" s="12"/>
      <c r="M63" s="12"/>
      <c r="N63" s="12"/>
    </row>
    <row r="64" spans="1:14" s="8" customFormat="1" ht="30">
      <c r="A64" s="180" t="s">
        <v>135</v>
      </c>
      <c r="B64" s="181" t="s">
        <v>47</v>
      </c>
      <c r="C64" s="182">
        <f>C17+C32+C42+C47+C63+C22</f>
        <v>318828</v>
      </c>
      <c r="D64" s="182">
        <f>D17+D32+D42+D47+D63+D22</f>
        <v>329220</v>
      </c>
      <c r="E64" s="182">
        <f>E17+E32+E42+E47</f>
        <v>195145</v>
      </c>
      <c r="F64" s="182">
        <f>F17+F32+F42+F47</f>
        <v>205209</v>
      </c>
      <c r="G64" s="183">
        <f>G22+G47+G63</f>
        <v>123683</v>
      </c>
      <c r="H64" s="183">
        <f>H22+H47+H63</f>
        <v>124011</v>
      </c>
      <c r="I64" s="12"/>
      <c r="J64" s="12"/>
      <c r="K64" s="12"/>
      <c r="L64" s="12"/>
      <c r="M64" s="12"/>
      <c r="N64" s="12"/>
    </row>
    <row r="65" spans="1:14" s="8" customFormat="1" ht="30">
      <c r="A65" s="172" t="s">
        <v>48</v>
      </c>
      <c r="B65" s="36"/>
      <c r="C65" s="43">
        <v>24507</v>
      </c>
      <c r="D65" s="43">
        <v>19773</v>
      </c>
      <c r="E65" s="43">
        <v>11414</v>
      </c>
      <c r="F65" s="43">
        <v>6680</v>
      </c>
      <c r="G65" s="43">
        <v>13093</v>
      </c>
      <c r="H65" s="43">
        <v>13093</v>
      </c>
      <c r="I65" s="12"/>
      <c r="J65" s="12"/>
      <c r="K65" s="12"/>
      <c r="L65" s="12"/>
      <c r="M65" s="12"/>
      <c r="N65" s="12"/>
    </row>
    <row r="66" spans="1:14" s="8" customFormat="1" ht="30">
      <c r="A66" s="173" t="s">
        <v>277</v>
      </c>
      <c r="B66" s="110" t="s">
        <v>49</v>
      </c>
      <c r="C66" s="41">
        <v>24507</v>
      </c>
      <c r="D66" s="41">
        <v>19773</v>
      </c>
      <c r="E66" s="41">
        <v>11414</v>
      </c>
      <c r="F66" s="41">
        <v>6680</v>
      </c>
      <c r="G66" s="41">
        <v>13093</v>
      </c>
      <c r="H66" s="41">
        <v>13093</v>
      </c>
      <c r="I66" s="12"/>
      <c r="J66" s="12"/>
      <c r="K66" s="12"/>
      <c r="L66" s="12"/>
      <c r="M66" s="12"/>
      <c r="N66" s="12"/>
    </row>
    <row r="67" spans="1:12" s="14" customFormat="1" ht="30" customHeight="1">
      <c r="A67" s="177" t="s">
        <v>50</v>
      </c>
      <c r="B67" s="40"/>
      <c r="C67" s="41">
        <f aca="true" t="shared" si="0" ref="C67:H67">C64+C66</f>
        <v>343335</v>
      </c>
      <c r="D67" s="41">
        <f t="shared" si="0"/>
        <v>348993</v>
      </c>
      <c r="E67" s="41">
        <f t="shared" si="0"/>
        <v>206559</v>
      </c>
      <c r="F67" s="41">
        <f t="shared" si="0"/>
        <v>211889</v>
      </c>
      <c r="G67" s="41">
        <f t="shared" si="0"/>
        <v>136776</v>
      </c>
      <c r="H67" s="41">
        <f t="shared" si="0"/>
        <v>137104</v>
      </c>
      <c r="J67" s="15"/>
      <c r="K67" s="15"/>
      <c r="L67" s="15"/>
    </row>
    <row r="68" spans="11:13" ht="12.75">
      <c r="K68" s="3"/>
      <c r="L68" s="3"/>
      <c r="M68" s="3"/>
    </row>
    <row r="69" spans="11:13" ht="12.75">
      <c r="K69" s="3"/>
      <c r="L69" s="4"/>
      <c r="M69" s="3"/>
    </row>
    <row r="70" spans="11:13" ht="12.75">
      <c r="K70" s="3"/>
      <c r="L70" s="3"/>
      <c r="M70" s="3"/>
    </row>
    <row r="71" spans="11:13" ht="12.75">
      <c r="K71" s="3"/>
      <c r="L71" s="3"/>
      <c r="M71" s="3"/>
    </row>
    <row r="72" spans="5:13" ht="12.75">
      <c r="E72" s="5"/>
      <c r="F72" s="5"/>
      <c r="G72" s="5"/>
      <c r="K72" s="3"/>
      <c r="L72" s="3"/>
      <c r="M72" s="3"/>
    </row>
    <row r="73" spans="11:13" ht="12.75">
      <c r="K73" s="3"/>
      <c r="L73" s="3"/>
      <c r="M73" s="3"/>
    </row>
    <row r="74" spans="11:13" ht="12.75">
      <c r="K74" s="3"/>
      <c r="L74" s="3"/>
      <c r="M74" s="3"/>
    </row>
    <row r="75" spans="11:13" ht="12.75">
      <c r="K75" s="3"/>
      <c r="L75" s="3"/>
      <c r="M75" s="3"/>
    </row>
    <row r="76" spans="11:13" ht="12.75">
      <c r="K76" s="3"/>
      <c r="L76" s="3"/>
      <c r="M76" s="3"/>
    </row>
  </sheetData>
  <sheetProtection/>
  <mergeCells count="2">
    <mergeCell ref="A1:H1"/>
    <mergeCell ref="C2:H2"/>
  </mergeCells>
  <printOptions horizontalCentered="1"/>
  <pageMargins left="0.15748031496062992" right="0.15748031496062992" top="0.2362204724409449" bottom="0.15748031496062992" header="0.4724409448818898" footer="0.15748031496062992"/>
  <pageSetup fitToHeight="1" fitToWidth="1" horizontalDpi="600" verticalDpi="600" orientation="portrait" paperSize="8" scale="55" r:id="rId1"/>
  <rowBreaks count="1" manualBreakCount="1">
    <brk id="5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8"/>
  <sheetViews>
    <sheetView tabSelected="1" zoomScale="70" zoomScaleNormal="70" zoomScalePageLayoutView="0" workbookViewId="0" topLeftCell="A85">
      <selection activeCell="E122" sqref="E122"/>
    </sheetView>
  </sheetViews>
  <sheetFormatPr defaultColWidth="9.140625" defaultRowHeight="15"/>
  <cols>
    <col min="1" max="1" width="64.28125" style="2" customWidth="1"/>
    <col min="2" max="2" width="9.421875" style="2" customWidth="1"/>
    <col min="3" max="3" width="23.00390625" style="2" customWidth="1"/>
    <col min="4" max="4" width="20.7109375" style="2" customWidth="1"/>
    <col min="5" max="5" width="21.8515625" style="2" customWidth="1"/>
    <col min="6" max="6" width="21.140625" style="2" customWidth="1"/>
    <col min="7" max="7" width="19.8515625" style="2" customWidth="1"/>
    <col min="8" max="8" width="23.00390625" style="2" customWidth="1"/>
    <col min="9" max="9" width="8.28125" style="2" customWidth="1"/>
    <col min="10" max="10" width="9.140625" style="2" customWidth="1"/>
    <col min="11" max="11" width="14.7109375" style="2" customWidth="1"/>
    <col min="12" max="16384" width="9.140625" style="2" customWidth="1"/>
  </cols>
  <sheetData>
    <row r="1" spans="1:9" s="1" customFormat="1" ht="30.75" customHeight="1">
      <c r="A1" s="215" t="s">
        <v>405</v>
      </c>
      <c r="B1" s="215"/>
      <c r="C1" s="215"/>
      <c r="D1" s="215"/>
      <c r="E1" s="215"/>
      <c r="F1" s="215"/>
      <c r="G1" s="215"/>
      <c r="H1" s="215"/>
      <c r="I1" s="16"/>
    </row>
    <row r="2" spans="1:9" s="1" customFormat="1" ht="15" customHeight="1">
      <c r="A2" s="217" t="s">
        <v>57</v>
      </c>
      <c r="B2" s="217"/>
      <c r="C2" s="217"/>
      <c r="D2" s="217"/>
      <c r="E2" s="217"/>
      <c r="F2" s="217"/>
      <c r="G2" s="217"/>
      <c r="H2" s="217"/>
      <c r="I2" s="16"/>
    </row>
    <row r="3" spans="1:9" s="1" customFormat="1" ht="15.75">
      <c r="A3" s="40" t="s">
        <v>114</v>
      </c>
      <c r="B3" s="42"/>
      <c r="C3" s="218" t="s">
        <v>51</v>
      </c>
      <c r="D3" s="218"/>
      <c r="E3" s="219"/>
      <c r="F3" s="219"/>
      <c r="G3" s="219"/>
      <c r="H3" s="219"/>
      <c r="I3" s="18"/>
    </row>
    <row r="4" spans="1:9" s="1" customFormat="1" ht="31.5">
      <c r="A4" s="40" t="s">
        <v>113</v>
      </c>
      <c r="B4" s="110" t="s">
        <v>17</v>
      </c>
      <c r="C4" s="163" t="s">
        <v>402</v>
      </c>
      <c r="D4" s="163" t="s">
        <v>348</v>
      </c>
      <c r="E4" s="184" t="s">
        <v>403</v>
      </c>
      <c r="F4" s="184" t="s">
        <v>349</v>
      </c>
      <c r="G4" s="184" t="s">
        <v>404</v>
      </c>
      <c r="H4" s="184" t="s">
        <v>350</v>
      </c>
      <c r="I4" s="18"/>
    </row>
    <row r="5" spans="1:9" s="1" customFormat="1" ht="15.75">
      <c r="A5" s="42" t="s">
        <v>141</v>
      </c>
      <c r="B5" s="40"/>
      <c r="C5" s="43">
        <v>13668</v>
      </c>
      <c r="D5" s="43">
        <v>14000</v>
      </c>
      <c r="E5" s="43">
        <v>13668</v>
      </c>
      <c r="F5" s="43">
        <v>14000</v>
      </c>
      <c r="G5" s="43"/>
      <c r="H5" s="43"/>
      <c r="I5" s="18"/>
    </row>
    <row r="6" spans="1:9" s="1" customFormat="1" ht="15.75">
      <c r="A6" s="42" t="s">
        <v>142</v>
      </c>
      <c r="B6" s="42"/>
      <c r="C6" s="43">
        <v>790</v>
      </c>
      <c r="D6" s="43">
        <v>790</v>
      </c>
      <c r="E6" s="43">
        <v>790</v>
      </c>
      <c r="F6" s="43">
        <v>790</v>
      </c>
      <c r="G6" s="43"/>
      <c r="H6" s="43"/>
      <c r="I6" s="19"/>
    </row>
    <row r="7" spans="1:9" s="1" customFormat="1" ht="15.75">
      <c r="A7" s="42" t="s">
        <v>281</v>
      </c>
      <c r="B7" s="42"/>
      <c r="C7" s="43">
        <v>269</v>
      </c>
      <c r="D7" s="43">
        <v>269</v>
      </c>
      <c r="E7" s="43">
        <v>269</v>
      </c>
      <c r="F7" s="43">
        <v>269</v>
      </c>
      <c r="G7" s="43"/>
      <c r="H7" s="43"/>
      <c r="I7" s="19"/>
    </row>
    <row r="8" spans="1:9" s="1" customFormat="1" ht="15.75">
      <c r="A8" s="42" t="s">
        <v>282</v>
      </c>
      <c r="B8" s="42"/>
      <c r="C8" s="43">
        <v>1436</v>
      </c>
      <c r="D8" s="43">
        <v>1436</v>
      </c>
      <c r="E8" s="43">
        <v>1436</v>
      </c>
      <c r="F8" s="43">
        <v>1436</v>
      </c>
      <c r="G8" s="43"/>
      <c r="H8" s="43"/>
      <c r="I8" s="19"/>
    </row>
    <row r="9" spans="1:9" s="1" customFormat="1" ht="15.75">
      <c r="A9" s="40" t="s">
        <v>116</v>
      </c>
      <c r="B9" s="42"/>
      <c r="C9" s="41">
        <f>SUM(C5:C8)</f>
        <v>16163</v>
      </c>
      <c r="D9" s="41">
        <f>SUM(D5:D8)</f>
        <v>16495</v>
      </c>
      <c r="E9" s="41">
        <f>SUM(E5:E8)</f>
        <v>16163</v>
      </c>
      <c r="F9" s="41">
        <f>SUM(F5:F8)</f>
        <v>16495</v>
      </c>
      <c r="G9" s="41"/>
      <c r="H9" s="41"/>
      <c r="I9" s="19"/>
    </row>
    <row r="10" spans="1:9" s="1" customFormat="1" ht="30" customHeight="1">
      <c r="A10" s="36" t="s">
        <v>360</v>
      </c>
      <c r="B10" s="40"/>
      <c r="C10" s="41"/>
      <c r="D10" s="43">
        <v>79</v>
      </c>
      <c r="E10" s="41"/>
      <c r="F10" s="43">
        <v>79</v>
      </c>
      <c r="G10" s="41"/>
      <c r="H10" s="41"/>
      <c r="I10" s="19"/>
    </row>
    <row r="11" spans="1:9" s="1" customFormat="1" ht="15.75">
      <c r="A11" s="42" t="s">
        <v>58</v>
      </c>
      <c r="B11" s="40"/>
      <c r="C11" s="43">
        <v>315</v>
      </c>
      <c r="D11" s="43">
        <v>315</v>
      </c>
      <c r="E11" s="43">
        <v>315</v>
      </c>
      <c r="F11" s="43">
        <v>315</v>
      </c>
      <c r="G11" s="43"/>
      <c r="H11" s="43"/>
      <c r="I11" s="18"/>
    </row>
    <row r="12" spans="1:9" s="1" customFormat="1" ht="15.75">
      <c r="A12" s="42" t="s">
        <v>283</v>
      </c>
      <c r="B12" s="40"/>
      <c r="C12" s="43">
        <v>1650</v>
      </c>
      <c r="D12" s="43">
        <v>1650</v>
      </c>
      <c r="E12" s="43">
        <v>1650</v>
      </c>
      <c r="F12" s="43">
        <v>1650</v>
      </c>
      <c r="G12" s="43"/>
      <c r="H12" s="43"/>
      <c r="I12" s="18"/>
    </row>
    <row r="13" spans="1:9" s="1" customFormat="1" ht="15.75">
      <c r="A13" s="40" t="s">
        <v>117</v>
      </c>
      <c r="B13" s="42"/>
      <c r="C13" s="41">
        <f>SUM(C11:C12)</f>
        <v>1965</v>
      </c>
      <c r="D13" s="41">
        <f>SUM(D10:D12)</f>
        <v>2044</v>
      </c>
      <c r="E13" s="41">
        <f>SUM(E11:E12)</f>
        <v>1965</v>
      </c>
      <c r="F13" s="41">
        <f>SUM(F10:F12)</f>
        <v>2044</v>
      </c>
      <c r="G13" s="41"/>
      <c r="H13" s="41"/>
      <c r="I13" s="19"/>
    </row>
    <row r="14" spans="1:9" s="1" customFormat="1" ht="15.75">
      <c r="A14" s="40" t="s">
        <v>118</v>
      </c>
      <c r="B14" s="53" t="s">
        <v>59</v>
      </c>
      <c r="C14" s="41">
        <f>C9+C13</f>
        <v>18128</v>
      </c>
      <c r="D14" s="41">
        <f>D9+D13</f>
        <v>18539</v>
      </c>
      <c r="E14" s="46">
        <f>E9+E13</f>
        <v>18128</v>
      </c>
      <c r="F14" s="41">
        <f>F9+F13</f>
        <v>18539</v>
      </c>
      <c r="G14" s="41"/>
      <c r="H14" s="41"/>
      <c r="I14" s="19"/>
    </row>
    <row r="15" spans="1:9" s="1" customFormat="1" ht="15.75">
      <c r="A15" s="174" t="s">
        <v>60</v>
      </c>
      <c r="B15" s="53" t="s">
        <v>61</v>
      </c>
      <c r="C15" s="41">
        <v>4450</v>
      </c>
      <c r="D15" s="41">
        <v>4540</v>
      </c>
      <c r="E15" s="46">
        <v>4450</v>
      </c>
      <c r="F15" s="41">
        <v>4540</v>
      </c>
      <c r="G15" s="41"/>
      <c r="H15" s="41"/>
      <c r="I15" s="18"/>
    </row>
    <row r="16" spans="1:9" s="1" customFormat="1" ht="15.75">
      <c r="A16" s="185" t="s">
        <v>361</v>
      </c>
      <c r="B16" s="53"/>
      <c r="C16" s="41"/>
      <c r="D16" s="34">
        <v>197</v>
      </c>
      <c r="E16" s="46"/>
      <c r="F16" s="34">
        <v>197</v>
      </c>
      <c r="G16" s="41"/>
      <c r="H16" s="41"/>
      <c r="I16" s="18"/>
    </row>
    <row r="17" spans="1:9" s="1" customFormat="1" ht="15.75">
      <c r="A17" s="186" t="s">
        <v>62</v>
      </c>
      <c r="B17" s="42"/>
      <c r="C17" s="34">
        <v>376</v>
      </c>
      <c r="D17" s="34">
        <v>376</v>
      </c>
      <c r="E17" s="34">
        <v>376</v>
      </c>
      <c r="F17" s="34">
        <v>376</v>
      </c>
      <c r="G17" s="34"/>
      <c r="H17" s="34"/>
      <c r="I17" s="19"/>
    </row>
    <row r="18" spans="1:9" s="1" customFormat="1" ht="15.75">
      <c r="A18" s="186" t="s">
        <v>284</v>
      </c>
      <c r="B18" s="42"/>
      <c r="C18" s="34">
        <v>5465</v>
      </c>
      <c r="D18" s="34">
        <v>6000</v>
      </c>
      <c r="E18" s="34">
        <v>5465</v>
      </c>
      <c r="F18" s="34">
        <v>6000</v>
      </c>
      <c r="G18" s="43"/>
      <c r="H18" s="43"/>
      <c r="I18" s="19"/>
    </row>
    <row r="19" spans="1:9" s="1" customFormat="1" ht="15.75">
      <c r="A19" s="186" t="s">
        <v>63</v>
      </c>
      <c r="B19" s="43"/>
      <c r="C19" s="34">
        <v>2021</v>
      </c>
      <c r="D19" s="34">
        <v>2021</v>
      </c>
      <c r="E19" s="34">
        <v>2021</v>
      </c>
      <c r="F19" s="34">
        <v>2021</v>
      </c>
      <c r="G19" s="34"/>
      <c r="H19" s="34"/>
      <c r="I19" s="19"/>
    </row>
    <row r="20" spans="1:9" s="1" customFormat="1" ht="15.75">
      <c r="A20" s="186" t="s">
        <v>64</v>
      </c>
      <c r="B20" s="42"/>
      <c r="C20" s="34">
        <v>113</v>
      </c>
      <c r="D20" s="34">
        <v>113</v>
      </c>
      <c r="E20" s="34">
        <v>113</v>
      </c>
      <c r="F20" s="34">
        <v>113</v>
      </c>
      <c r="G20" s="34"/>
      <c r="H20" s="34"/>
      <c r="I20" s="19"/>
    </row>
    <row r="21" spans="1:9" s="1" customFormat="1" ht="15.75">
      <c r="A21" s="40" t="s">
        <v>197</v>
      </c>
      <c r="B21" s="42"/>
      <c r="C21" s="41">
        <f>SUM(C17:C20)</f>
        <v>7975</v>
      </c>
      <c r="D21" s="41">
        <f>SUM(D16:D20)</f>
        <v>8707</v>
      </c>
      <c r="E21" s="41">
        <f>SUM(E17:E20)</f>
        <v>7975</v>
      </c>
      <c r="F21" s="41">
        <f>SUM(F16:F20)</f>
        <v>8707</v>
      </c>
      <c r="G21" s="41"/>
      <c r="H21" s="41"/>
      <c r="I21" s="19"/>
    </row>
    <row r="22" spans="1:9" s="1" customFormat="1" ht="15.75">
      <c r="A22" s="186" t="s">
        <v>285</v>
      </c>
      <c r="B22" s="42"/>
      <c r="C22" s="34">
        <v>261</v>
      </c>
      <c r="D22" s="34">
        <v>261</v>
      </c>
      <c r="E22" s="34">
        <v>261</v>
      </c>
      <c r="F22" s="34">
        <v>261</v>
      </c>
      <c r="G22" s="43"/>
      <c r="H22" s="43"/>
      <c r="I22" s="19"/>
    </row>
    <row r="23" spans="1:9" s="1" customFormat="1" ht="15.75">
      <c r="A23" s="186" t="s">
        <v>286</v>
      </c>
      <c r="B23" s="42"/>
      <c r="C23" s="34">
        <v>233</v>
      </c>
      <c r="D23" s="34">
        <v>320</v>
      </c>
      <c r="E23" s="34">
        <v>233</v>
      </c>
      <c r="F23" s="34">
        <v>320</v>
      </c>
      <c r="G23" s="43"/>
      <c r="H23" s="43"/>
      <c r="I23" s="19"/>
    </row>
    <row r="24" spans="1:9" s="1" customFormat="1" ht="15.75">
      <c r="A24" s="40" t="s">
        <v>119</v>
      </c>
      <c r="B24" s="42"/>
      <c r="C24" s="41">
        <f>SUM(C22:C23)</f>
        <v>494</v>
      </c>
      <c r="D24" s="41">
        <f>SUM(D22:D23)</f>
        <v>581</v>
      </c>
      <c r="E24" s="41">
        <f>SUM(E22:E23)</f>
        <v>494</v>
      </c>
      <c r="F24" s="41">
        <f>SUM(F22:F23)</f>
        <v>581</v>
      </c>
      <c r="G24" s="41"/>
      <c r="H24" s="41"/>
      <c r="I24" s="19"/>
    </row>
    <row r="25" spans="1:9" s="21" customFormat="1" ht="15.75">
      <c r="A25" s="186" t="s">
        <v>65</v>
      </c>
      <c r="B25" s="49"/>
      <c r="C25" s="34">
        <v>2827</v>
      </c>
      <c r="D25" s="34">
        <v>2827</v>
      </c>
      <c r="E25" s="34">
        <v>2827</v>
      </c>
      <c r="F25" s="34">
        <v>2827</v>
      </c>
      <c r="G25" s="34"/>
      <c r="H25" s="34"/>
      <c r="I25" s="20"/>
    </row>
    <row r="26" spans="1:9" s="1" customFormat="1" ht="15.75">
      <c r="A26" s="186" t="s">
        <v>66</v>
      </c>
      <c r="B26" s="42"/>
      <c r="C26" s="34">
        <v>2390</v>
      </c>
      <c r="D26" s="34">
        <v>2390</v>
      </c>
      <c r="E26" s="34">
        <v>2390</v>
      </c>
      <c r="F26" s="34">
        <v>2390</v>
      </c>
      <c r="G26" s="34"/>
      <c r="H26" s="34"/>
      <c r="I26" s="19"/>
    </row>
    <row r="27" spans="1:9" s="1" customFormat="1" ht="15.75">
      <c r="A27" s="186" t="s">
        <v>67</v>
      </c>
      <c r="B27" s="42"/>
      <c r="C27" s="34">
        <v>595</v>
      </c>
      <c r="D27" s="34">
        <v>595</v>
      </c>
      <c r="E27" s="34">
        <v>595</v>
      </c>
      <c r="F27" s="34">
        <v>595</v>
      </c>
      <c r="G27" s="34"/>
      <c r="H27" s="34"/>
      <c r="I27" s="19"/>
    </row>
    <row r="28" spans="1:9" s="1" customFormat="1" ht="15.75">
      <c r="A28" s="186" t="s">
        <v>287</v>
      </c>
      <c r="B28" s="42"/>
      <c r="C28" s="34">
        <v>131</v>
      </c>
      <c r="D28" s="34">
        <v>131</v>
      </c>
      <c r="E28" s="34">
        <v>131</v>
      </c>
      <c r="F28" s="34">
        <v>131</v>
      </c>
      <c r="G28" s="43"/>
      <c r="H28" s="43"/>
      <c r="I28" s="19"/>
    </row>
    <row r="29" spans="1:9" s="1" customFormat="1" ht="15.75">
      <c r="A29" s="186" t="s">
        <v>288</v>
      </c>
      <c r="B29" s="42"/>
      <c r="C29" s="34">
        <v>1506</v>
      </c>
      <c r="D29" s="34">
        <v>2680</v>
      </c>
      <c r="E29" s="34">
        <v>1506</v>
      </c>
      <c r="F29" s="34">
        <v>2680</v>
      </c>
      <c r="G29" s="43"/>
      <c r="H29" s="43"/>
      <c r="I29" s="19"/>
    </row>
    <row r="30" spans="1:9" s="1" customFormat="1" ht="15.75">
      <c r="A30" s="186" t="s">
        <v>289</v>
      </c>
      <c r="B30" s="42"/>
      <c r="C30" s="34">
        <v>3850</v>
      </c>
      <c r="D30" s="34">
        <v>3850</v>
      </c>
      <c r="E30" s="34">
        <v>2878</v>
      </c>
      <c r="F30" s="34">
        <v>3850</v>
      </c>
      <c r="G30" s="43"/>
      <c r="H30" s="43"/>
      <c r="I30" s="19"/>
    </row>
    <row r="31" spans="1:9" s="1" customFormat="1" ht="15.75">
      <c r="A31" s="186" t="s">
        <v>290</v>
      </c>
      <c r="B31" s="42"/>
      <c r="C31" s="56">
        <v>7974</v>
      </c>
      <c r="D31" s="56">
        <v>6800</v>
      </c>
      <c r="E31" s="56">
        <v>8946</v>
      </c>
      <c r="F31" s="56">
        <v>6800</v>
      </c>
      <c r="G31" s="187"/>
      <c r="H31" s="187"/>
      <c r="I31" s="19"/>
    </row>
    <row r="32" spans="1:9" s="1" customFormat="1" ht="15.75">
      <c r="A32" s="40" t="s">
        <v>120</v>
      </c>
      <c r="B32" s="42"/>
      <c r="C32" s="55">
        <f>SUM(C25:C31)</f>
        <v>19273</v>
      </c>
      <c r="D32" s="55">
        <f>SUM(D25:D31)</f>
        <v>19273</v>
      </c>
      <c r="E32" s="55">
        <f>SUM(E25:E31)</f>
        <v>19273</v>
      </c>
      <c r="F32" s="55">
        <f>SUM(F25:F31)</f>
        <v>19273</v>
      </c>
      <c r="G32" s="55"/>
      <c r="H32" s="55"/>
      <c r="I32" s="19"/>
    </row>
    <row r="33" spans="1:9" s="1" customFormat="1" ht="15.75">
      <c r="A33" s="186" t="s">
        <v>291</v>
      </c>
      <c r="B33" s="42"/>
      <c r="C33" s="56">
        <v>23</v>
      </c>
      <c r="D33" s="56">
        <v>23</v>
      </c>
      <c r="E33" s="56">
        <v>23</v>
      </c>
      <c r="F33" s="56">
        <v>23</v>
      </c>
      <c r="G33" s="187"/>
      <c r="H33" s="187"/>
      <c r="I33" s="19"/>
    </row>
    <row r="34" spans="1:9" s="1" customFormat="1" ht="15.75">
      <c r="A34" s="40" t="s">
        <v>121</v>
      </c>
      <c r="B34" s="42"/>
      <c r="C34" s="55">
        <v>23</v>
      </c>
      <c r="D34" s="55">
        <v>23</v>
      </c>
      <c r="E34" s="55">
        <v>23</v>
      </c>
      <c r="F34" s="55">
        <v>23</v>
      </c>
      <c r="G34" s="55"/>
      <c r="H34" s="55"/>
      <c r="I34" s="19"/>
    </row>
    <row r="35" spans="1:9" s="1" customFormat="1" ht="18" customHeight="1">
      <c r="A35" s="185" t="s">
        <v>292</v>
      </c>
      <c r="B35" s="42"/>
      <c r="C35" s="56">
        <f>(C21+C24+C32)*0.27</f>
        <v>7490.34</v>
      </c>
      <c r="D35" s="56">
        <f>(D21+D24+D32)*0.27</f>
        <v>7711.47</v>
      </c>
      <c r="E35" s="56">
        <f>(E21+E24+E32)*0.27</f>
        <v>7490.34</v>
      </c>
      <c r="F35" s="56">
        <f>(F21+F24+F32)*0.27</f>
        <v>7711.47</v>
      </c>
      <c r="G35" s="187"/>
      <c r="H35" s="187"/>
      <c r="I35" s="19"/>
    </row>
    <row r="36" spans="1:9" s="1" customFormat="1" ht="15.75">
      <c r="A36" s="186" t="s">
        <v>293</v>
      </c>
      <c r="B36" s="42"/>
      <c r="C36" s="56">
        <v>3170</v>
      </c>
      <c r="D36" s="56">
        <v>3170</v>
      </c>
      <c r="E36" s="56">
        <v>3170</v>
      </c>
      <c r="F36" s="56">
        <v>3170</v>
      </c>
      <c r="G36" s="187"/>
      <c r="H36" s="187"/>
      <c r="I36" s="19"/>
    </row>
    <row r="37" spans="1:9" s="1" customFormat="1" ht="15.75">
      <c r="A37" s="186" t="s">
        <v>295</v>
      </c>
      <c r="B37" s="42"/>
      <c r="C37" s="56">
        <v>406</v>
      </c>
      <c r="D37" s="56">
        <v>406</v>
      </c>
      <c r="E37" s="56">
        <v>406</v>
      </c>
      <c r="F37" s="56">
        <v>406</v>
      </c>
      <c r="G37" s="187"/>
      <c r="H37" s="187"/>
      <c r="I37" s="19"/>
    </row>
    <row r="38" spans="1:9" s="1" customFormat="1" ht="15.75">
      <c r="A38" s="186" t="s">
        <v>362</v>
      </c>
      <c r="B38" s="42"/>
      <c r="C38" s="56"/>
      <c r="D38" s="56">
        <v>83</v>
      </c>
      <c r="E38" s="56"/>
      <c r="F38" s="56">
        <v>83</v>
      </c>
      <c r="G38" s="187"/>
      <c r="H38" s="187"/>
      <c r="I38" s="19"/>
    </row>
    <row r="39" spans="1:9" s="1" customFormat="1" ht="15.75">
      <c r="A39" s="188" t="s">
        <v>294</v>
      </c>
      <c r="B39" s="42"/>
      <c r="C39" s="56">
        <v>368</v>
      </c>
      <c r="D39" s="56">
        <v>368</v>
      </c>
      <c r="E39" s="56">
        <v>368</v>
      </c>
      <c r="F39" s="56">
        <v>368</v>
      </c>
      <c r="G39" s="187"/>
      <c r="H39" s="187"/>
      <c r="I39" s="19"/>
    </row>
    <row r="40" spans="1:9" s="1" customFormat="1" ht="15.75">
      <c r="A40" s="40" t="s">
        <v>122</v>
      </c>
      <c r="B40" s="42"/>
      <c r="C40" s="55">
        <f>SUM(C35:C39)</f>
        <v>11434.34</v>
      </c>
      <c r="D40" s="55">
        <f>SUM(D35:D39)</f>
        <v>11738.470000000001</v>
      </c>
      <c r="E40" s="55">
        <f>SUM(E35:E39)</f>
        <v>11434.34</v>
      </c>
      <c r="F40" s="55">
        <f>SUM(F35:F39)</f>
        <v>11738.470000000001</v>
      </c>
      <c r="G40" s="55"/>
      <c r="H40" s="55"/>
      <c r="I40" s="19"/>
    </row>
    <row r="41" spans="1:9" s="1" customFormat="1" ht="15.75">
      <c r="A41" s="40" t="s">
        <v>123</v>
      </c>
      <c r="B41" s="53" t="s">
        <v>68</v>
      </c>
      <c r="C41" s="41">
        <f>C21+C24+C32+C34+C40</f>
        <v>39199.34</v>
      </c>
      <c r="D41" s="41">
        <f>D21+D24+D32+D34+D40</f>
        <v>40322.47</v>
      </c>
      <c r="E41" s="41">
        <f>E21+E24+E32+E34+E40</f>
        <v>39199.34</v>
      </c>
      <c r="F41" s="41">
        <f>F21+F24+F32+F34+F40</f>
        <v>40322.47</v>
      </c>
      <c r="G41" s="41"/>
      <c r="H41" s="41"/>
      <c r="I41" s="19"/>
    </row>
    <row r="42" spans="1:9" s="1" customFormat="1" ht="15.75">
      <c r="A42" s="50" t="s">
        <v>69</v>
      </c>
      <c r="B42" s="50"/>
      <c r="C42" s="43">
        <v>50</v>
      </c>
      <c r="D42" s="43">
        <v>50</v>
      </c>
      <c r="E42" s="43">
        <v>50</v>
      </c>
      <c r="F42" s="43">
        <v>50</v>
      </c>
      <c r="G42" s="43"/>
      <c r="H42" s="43"/>
      <c r="I42" s="19"/>
    </row>
    <row r="43" spans="1:9" s="1" customFormat="1" ht="15.75">
      <c r="A43" s="189" t="s">
        <v>70</v>
      </c>
      <c r="B43" s="50"/>
      <c r="C43" s="34">
        <v>45</v>
      </c>
      <c r="D43" s="34">
        <v>45</v>
      </c>
      <c r="E43" s="34">
        <v>45</v>
      </c>
      <c r="F43" s="34">
        <v>45</v>
      </c>
      <c r="G43" s="34"/>
      <c r="H43" s="34"/>
      <c r="I43" s="19"/>
    </row>
    <row r="44" spans="1:9" s="1" customFormat="1" ht="15.75">
      <c r="A44" s="189" t="s">
        <v>71</v>
      </c>
      <c r="B44" s="50"/>
      <c r="C44" s="34">
        <v>5</v>
      </c>
      <c r="D44" s="34">
        <v>5</v>
      </c>
      <c r="E44" s="34">
        <v>5</v>
      </c>
      <c r="F44" s="34">
        <v>5</v>
      </c>
      <c r="G44" s="34"/>
      <c r="H44" s="34"/>
      <c r="I44" s="19"/>
    </row>
    <row r="45" spans="1:9" s="23" customFormat="1" ht="15.75">
      <c r="A45" s="36" t="s">
        <v>72</v>
      </c>
      <c r="B45" s="42"/>
      <c r="C45" s="43">
        <v>50</v>
      </c>
      <c r="D45" s="43">
        <v>50</v>
      </c>
      <c r="E45" s="43">
        <v>50</v>
      </c>
      <c r="F45" s="43">
        <v>50</v>
      </c>
      <c r="G45" s="43"/>
      <c r="H45" s="43"/>
      <c r="I45" s="22"/>
    </row>
    <row r="46" spans="1:9" s="23" customFormat="1" ht="15.75">
      <c r="A46" s="42" t="s">
        <v>73</v>
      </c>
      <c r="B46" s="42"/>
      <c r="C46" s="43">
        <f>SUM(C47:C50)</f>
        <v>1300</v>
      </c>
      <c r="D46" s="43">
        <f>SUM(D47:D50)</f>
        <v>1300</v>
      </c>
      <c r="E46" s="43">
        <f>SUM(E47:E50)</f>
        <v>1300</v>
      </c>
      <c r="F46" s="43">
        <f>SUM(F47:F50)</f>
        <v>1300</v>
      </c>
      <c r="G46" s="43"/>
      <c r="H46" s="43"/>
      <c r="I46" s="22"/>
    </row>
    <row r="47" spans="1:9" s="23" customFormat="1" ht="15.75">
      <c r="A47" s="186" t="s">
        <v>307</v>
      </c>
      <c r="B47" s="42"/>
      <c r="C47" s="34">
        <v>500</v>
      </c>
      <c r="D47" s="34">
        <v>500</v>
      </c>
      <c r="E47" s="34">
        <v>500</v>
      </c>
      <c r="F47" s="34">
        <v>500</v>
      </c>
      <c r="G47" s="43"/>
      <c r="H47" s="43"/>
      <c r="I47" s="22"/>
    </row>
    <row r="48" spans="1:9" s="23" customFormat="1" ht="15.75">
      <c r="A48" s="186" t="s">
        <v>74</v>
      </c>
      <c r="B48" s="42"/>
      <c r="C48" s="34">
        <v>75</v>
      </c>
      <c r="D48" s="34">
        <v>75</v>
      </c>
      <c r="E48" s="34">
        <v>75</v>
      </c>
      <c r="F48" s="34">
        <v>75</v>
      </c>
      <c r="G48" s="34"/>
      <c r="H48" s="34"/>
      <c r="I48" s="22"/>
    </row>
    <row r="49" spans="1:9" s="23" customFormat="1" ht="15.75">
      <c r="A49" s="186" t="s">
        <v>296</v>
      </c>
      <c r="B49" s="42"/>
      <c r="C49" s="34">
        <v>685</v>
      </c>
      <c r="D49" s="34">
        <v>685</v>
      </c>
      <c r="E49" s="34">
        <v>685</v>
      </c>
      <c r="F49" s="34">
        <v>685</v>
      </c>
      <c r="G49" s="34"/>
      <c r="H49" s="34"/>
      <c r="I49" s="22"/>
    </row>
    <row r="50" spans="1:9" s="23" customFormat="1" ht="15.75">
      <c r="A50" s="186" t="s">
        <v>75</v>
      </c>
      <c r="B50" s="42"/>
      <c r="C50" s="34">
        <v>40</v>
      </c>
      <c r="D50" s="34">
        <v>40</v>
      </c>
      <c r="E50" s="34">
        <v>40</v>
      </c>
      <c r="F50" s="34">
        <v>40</v>
      </c>
      <c r="G50" s="34"/>
      <c r="H50" s="34"/>
      <c r="I50" s="22"/>
    </row>
    <row r="51" spans="1:9" s="1" customFormat="1" ht="15.75">
      <c r="A51" s="40" t="s">
        <v>124</v>
      </c>
      <c r="B51" s="53" t="s">
        <v>76</v>
      </c>
      <c r="C51" s="41">
        <f>C42+C45+C46</f>
        <v>1400</v>
      </c>
      <c r="D51" s="41">
        <f>D42+D45+D46</f>
        <v>1400</v>
      </c>
      <c r="E51" s="41">
        <v>1400</v>
      </c>
      <c r="F51" s="41">
        <f>F42+F45+F46</f>
        <v>1400</v>
      </c>
      <c r="G51" s="41"/>
      <c r="H51" s="41"/>
      <c r="I51" s="19"/>
    </row>
    <row r="52" spans="1:9" s="1" customFormat="1" ht="32.25" customHeight="1">
      <c r="A52" s="174" t="s">
        <v>77</v>
      </c>
      <c r="B52" s="40"/>
      <c r="C52" s="41">
        <f>SUM(C53:C58)</f>
        <v>1096</v>
      </c>
      <c r="D52" s="41">
        <f>SUM(D53:D58)</f>
        <v>1106</v>
      </c>
      <c r="E52" s="41">
        <f>SUM(E53:E58)</f>
        <v>1096</v>
      </c>
      <c r="F52" s="41">
        <f>SUM(F53:F58)</f>
        <v>1106</v>
      </c>
      <c r="G52" s="43"/>
      <c r="H52" s="43"/>
      <c r="I52" s="18"/>
    </row>
    <row r="53" spans="1:9" s="25" customFormat="1" ht="19.5" customHeight="1">
      <c r="A53" s="186" t="s">
        <v>78</v>
      </c>
      <c r="B53" s="52"/>
      <c r="C53" s="34">
        <v>337</v>
      </c>
      <c r="D53" s="34">
        <v>337</v>
      </c>
      <c r="E53" s="34">
        <v>337</v>
      </c>
      <c r="F53" s="34">
        <v>337</v>
      </c>
      <c r="G53" s="34"/>
      <c r="H53" s="34"/>
      <c r="I53" s="24"/>
    </row>
    <row r="54" spans="1:9" s="1" customFormat="1" ht="19.5" customHeight="1">
      <c r="A54" s="186" t="s">
        <v>79</v>
      </c>
      <c r="B54" s="40"/>
      <c r="C54" s="34">
        <v>152</v>
      </c>
      <c r="D54" s="34">
        <v>152</v>
      </c>
      <c r="E54" s="34">
        <v>152</v>
      </c>
      <c r="F54" s="34">
        <v>152</v>
      </c>
      <c r="G54" s="34"/>
      <c r="H54" s="34"/>
      <c r="I54" s="18"/>
    </row>
    <row r="55" spans="1:9" s="1" customFormat="1" ht="19.5" customHeight="1">
      <c r="A55" s="188" t="s">
        <v>80</v>
      </c>
      <c r="B55" s="53" t="s">
        <v>196</v>
      </c>
      <c r="C55" s="34">
        <v>140</v>
      </c>
      <c r="D55" s="34">
        <v>150</v>
      </c>
      <c r="E55" s="34">
        <v>140</v>
      </c>
      <c r="F55" s="34">
        <v>150</v>
      </c>
      <c r="G55" s="34"/>
      <c r="H55" s="34"/>
      <c r="I55" s="18"/>
    </row>
    <row r="56" spans="1:9" s="1" customFormat="1" ht="19.5" customHeight="1">
      <c r="A56" s="186" t="s">
        <v>81</v>
      </c>
      <c r="B56" s="40"/>
      <c r="C56" s="34">
        <v>267</v>
      </c>
      <c r="D56" s="34">
        <v>267</v>
      </c>
      <c r="E56" s="34">
        <v>267</v>
      </c>
      <c r="F56" s="34">
        <v>267</v>
      </c>
      <c r="G56" s="34"/>
      <c r="H56" s="34"/>
      <c r="I56" s="18"/>
    </row>
    <row r="57" spans="1:9" s="1" customFormat="1" ht="19.5" customHeight="1">
      <c r="A57" s="186" t="s">
        <v>82</v>
      </c>
      <c r="B57" s="40"/>
      <c r="C57" s="34">
        <v>60</v>
      </c>
      <c r="D57" s="34">
        <v>60</v>
      </c>
      <c r="E57" s="34">
        <v>60</v>
      </c>
      <c r="F57" s="34">
        <v>60</v>
      </c>
      <c r="G57" s="34"/>
      <c r="H57" s="34"/>
      <c r="I57" s="18"/>
    </row>
    <row r="58" spans="1:9" s="1" customFormat="1" ht="19.5" customHeight="1">
      <c r="A58" s="186" t="s">
        <v>300</v>
      </c>
      <c r="B58" s="40"/>
      <c r="C58" s="34">
        <v>140</v>
      </c>
      <c r="D58" s="34">
        <v>140</v>
      </c>
      <c r="E58" s="34">
        <v>140</v>
      </c>
      <c r="F58" s="34">
        <v>140</v>
      </c>
      <c r="G58" s="34"/>
      <c r="H58" s="34"/>
      <c r="I58" s="18"/>
    </row>
    <row r="59" spans="1:10" s="1" customFormat="1" ht="15.75">
      <c r="A59" s="174" t="s">
        <v>83</v>
      </c>
      <c r="B59" s="51"/>
      <c r="C59" s="41">
        <f>SUM(C60:C76)</f>
        <v>8904</v>
      </c>
      <c r="D59" s="41">
        <f>SUM(D60:D77)</f>
        <v>8984</v>
      </c>
      <c r="E59" s="41">
        <f>SUM(E60:E76)</f>
        <v>8904</v>
      </c>
      <c r="F59" s="41">
        <f>SUM(F60:F77)</f>
        <v>8984</v>
      </c>
      <c r="G59" s="43"/>
      <c r="H59" s="43"/>
      <c r="I59" s="19"/>
      <c r="J59" s="57"/>
    </row>
    <row r="60" spans="1:9" s="1" customFormat="1" ht="15.75">
      <c r="A60" s="185" t="s">
        <v>297</v>
      </c>
      <c r="B60" s="51"/>
      <c r="C60" s="34">
        <v>500</v>
      </c>
      <c r="D60" s="34">
        <v>500</v>
      </c>
      <c r="E60" s="34">
        <v>500</v>
      </c>
      <c r="F60" s="34">
        <v>500</v>
      </c>
      <c r="G60" s="43"/>
      <c r="H60" s="43"/>
      <c r="I60" s="19"/>
    </row>
    <row r="61" spans="1:9" s="1" customFormat="1" ht="15.75">
      <c r="A61" s="185" t="s">
        <v>308</v>
      </c>
      <c r="B61" s="51"/>
      <c r="C61" s="34">
        <v>500</v>
      </c>
      <c r="D61" s="34">
        <v>550</v>
      </c>
      <c r="E61" s="34">
        <v>500</v>
      </c>
      <c r="F61" s="34">
        <v>550</v>
      </c>
      <c r="G61" s="43"/>
      <c r="H61" s="43"/>
      <c r="I61" s="19"/>
    </row>
    <row r="62" spans="1:9" s="1" customFormat="1" ht="19.5" customHeight="1">
      <c r="A62" s="186" t="s">
        <v>84</v>
      </c>
      <c r="B62" s="51"/>
      <c r="C62" s="34">
        <v>10</v>
      </c>
      <c r="D62" s="34">
        <v>10</v>
      </c>
      <c r="E62" s="34">
        <v>10</v>
      </c>
      <c r="F62" s="34">
        <v>10</v>
      </c>
      <c r="G62" s="34"/>
      <c r="H62" s="34"/>
      <c r="I62" s="19"/>
    </row>
    <row r="63" spans="1:9" s="1" customFormat="1" ht="19.5" customHeight="1">
      <c r="A63" s="186" t="s">
        <v>85</v>
      </c>
      <c r="B63" s="53" t="s">
        <v>196</v>
      </c>
      <c r="C63" s="34">
        <v>130</v>
      </c>
      <c r="D63" s="34">
        <v>130</v>
      </c>
      <c r="E63" s="34">
        <v>130</v>
      </c>
      <c r="F63" s="34">
        <v>130</v>
      </c>
      <c r="G63" s="34"/>
      <c r="H63" s="34"/>
      <c r="I63" s="19"/>
    </row>
    <row r="64" spans="1:9" s="1" customFormat="1" ht="19.5" customHeight="1">
      <c r="A64" s="186" t="s">
        <v>86</v>
      </c>
      <c r="B64" s="53" t="s">
        <v>196</v>
      </c>
      <c r="C64" s="34">
        <v>20</v>
      </c>
      <c r="D64" s="34">
        <v>20</v>
      </c>
      <c r="E64" s="34">
        <v>20</v>
      </c>
      <c r="F64" s="34">
        <v>20</v>
      </c>
      <c r="G64" s="34"/>
      <c r="H64" s="34"/>
      <c r="I64" s="19"/>
    </row>
    <row r="65" spans="1:9" s="1" customFormat="1" ht="19.5" customHeight="1">
      <c r="A65" s="186" t="s">
        <v>87</v>
      </c>
      <c r="B65" s="53" t="s">
        <v>196</v>
      </c>
      <c r="C65" s="34">
        <v>500</v>
      </c>
      <c r="D65" s="34">
        <v>500</v>
      </c>
      <c r="E65" s="34">
        <v>500</v>
      </c>
      <c r="F65" s="34">
        <v>500</v>
      </c>
      <c r="G65" s="34"/>
      <c r="H65" s="34"/>
      <c r="I65" s="19"/>
    </row>
    <row r="66" spans="1:9" s="1" customFormat="1" ht="18.75" customHeight="1">
      <c r="A66" s="185" t="s">
        <v>88</v>
      </c>
      <c r="B66" s="53" t="s">
        <v>196</v>
      </c>
      <c r="C66" s="34">
        <v>150</v>
      </c>
      <c r="D66" s="34">
        <v>150</v>
      </c>
      <c r="E66" s="34">
        <v>150</v>
      </c>
      <c r="F66" s="34">
        <v>150</v>
      </c>
      <c r="G66" s="34"/>
      <c r="H66" s="34"/>
      <c r="I66" s="19"/>
    </row>
    <row r="67" spans="1:9" s="1" customFormat="1" ht="18.75" customHeight="1">
      <c r="A67" s="185" t="s">
        <v>298</v>
      </c>
      <c r="B67" s="53"/>
      <c r="C67" s="34">
        <v>2137</v>
      </c>
      <c r="D67" s="34">
        <v>2137</v>
      </c>
      <c r="E67" s="34">
        <v>2137</v>
      </c>
      <c r="F67" s="34">
        <v>2137</v>
      </c>
      <c r="G67" s="34"/>
      <c r="H67" s="34"/>
      <c r="I67" s="19"/>
    </row>
    <row r="68" spans="1:9" s="1" customFormat="1" ht="19.5" customHeight="1">
      <c r="A68" s="186" t="s">
        <v>89</v>
      </c>
      <c r="B68" s="53" t="s">
        <v>196</v>
      </c>
      <c r="C68" s="34">
        <v>500</v>
      </c>
      <c r="D68" s="34">
        <v>500</v>
      </c>
      <c r="E68" s="34">
        <v>500</v>
      </c>
      <c r="F68" s="34">
        <v>500</v>
      </c>
      <c r="G68" s="34"/>
      <c r="H68" s="34"/>
      <c r="I68" s="19"/>
    </row>
    <row r="69" spans="1:9" s="1" customFormat="1" ht="19.5" customHeight="1">
      <c r="A69" s="186" t="s">
        <v>90</v>
      </c>
      <c r="B69" s="51"/>
      <c r="C69" s="34">
        <v>25</v>
      </c>
      <c r="D69" s="34">
        <v>25</v>
      </c>
      <c r="E69" s="34">
        <v>25</v>
      </c>
      <c r="F69" s="34">
        <v>25</v>
      </c>
      <c r="G69" s="34"/>
      <c r="H69" s="34"/>
      <c r="I69" s="19"/>
    </row>
    <row r="70" spans="1:9" s="1" customFormat="1" ht="19.5" customHeight="1">
      <c r="A70" s="186" t="s">
        <v>91</v>
      </c>
      <c r="B70" s="53" t="s">
        <v>196</v>
      </c>
      <c r="C70" s="34">
        <v>197</v>
      </c>
      <c r="D70" s="34">
        <v>197</v>
      </c>
      <c r="E70" s="34">
        <v>197</v>
      </c>
      <c r="F70" s="34">
        <v>197</v>
      </c>
      <c r="G70" s="34"/>
      <c r="H70" s="34"/>
      <c r="I70" s="19"/>
    </row>
    <row r="71" spans="1:9" s="1" customFormat="1" ht="19.5" customHeight="1">
      <c r="A71" s="186" t="s">
        <v>92</v>
      </c>
      <c r="B71" s="53" t="s">
        <v>196</v>
      </c>
      <c r="C71" s="34">
        <v>600</v>
      </c>
      <c r="D71" s="34">
        <v>600</v>
      </c>
      <c r="E71" s="34">
        <v>600</v>
      </c>
      <c r="F71" s="34">
        <v>600</v>
      </c>
      <c r="G71" s="34"/>
      <c r="H71" s="34"/>
      <c r="I71" s="19"/>
    </row>
    <row r="72" spans="1:9" s="1" customFormat="1" ht="19.5" customHeight="1">
      <c r="A72" s="186" t="s">
        <v>93</v>
      </c>
      <c r="B72" s="53" t="s">
        <v>196</v>
      </c>
      <c r="C72" s="34">
        <v>600</v>
      </c>
      <c r="D72" s="34">
        <v>600</v>
      </c>
      <c r="E72" s="34">
        <v>600</v>
      </c>
      <c r="F72" s="34">
        <v>600</v>
      </c>
      <c r="G72" s="34"/>
      <c r="H72" s="34"/>
      <c r="I72" s="19"/>
    </row>
    <row r="73" spans="1:9" s="1" customFormat="1" ht="19.5" customHeight="1">
      <c r="A73" s="190" t="s">
        <v>94</v>
      </c>
      <c r="B73" s="53" t="s">
        <v>196</v>
      </c>
      <c r="C73" s="34">
        <v>100</v>
      </c>
      <c r="D73" s="34">
        <v>100</v>
      </c>
      <c r="E73" s="34">
        <v>100</v>
      </c>
      <c r="F73" s="34">
        <v>100</v>
      </c>
      <c r="G73" s="34"/>
      <c r="H73" s="34"/>
      <c r="I73" s="19"/>
    </row>
    <row r="74" spans="1:9" s="1" customFormat="1" ht="31.5">
      <c r="A74" s="185" t="s">
        <v>95</v>
      </c>
      <c r="B74" s="53" t="s">
        <v>196</v>
      </c>
      <c r="C74" s="34">
        <v>2500</v>
      </c>
      <c r="D74" s="34">
        <v>2500</v>
      </c>
      <c r="E74" s="34">
        <v>2500</v>
      </c>
      <c r="F74" s="34">
        <v>2500</v>
      </c>
      <c r="G74" s="34"/>
      <c r="H74" s="34"/>
      <c r="I74" s="19"/>
    </row>
    <row r="75" spans="1:9" s="1" customFormat="1" ht="15.75">
      <c r="A75" s="185" t="s">
        <v>299</v>
      </c>
      <c r="B75" s="53"/>
      <c r="C75" s="34">
        <v>400</v>
      </c>
      <c r="D75" s="34">
        <v>400</v>
      </c>
      <c r="E75" s="34">
        <v>400</v>
      </c>
      <c r="F75" s="34">
        <v>400</v>
      </c>
      <c r="G75" s="34"/>
      <c r="H75" s="34"/>
      <c r="I75" s="19"/>
    </row>
    <row r="76" spans="1:9" s="1" customFormat="1" ht="19.5" customHeight="1">
      <c r="A76" s="185" t="s">
        <v>301</v>
      </c>
      <c r="B76" s="53"/>
      <c r="C76" s="34">
        <v>35</v>
      </c>
      <c r="D76" s="34">
        <v>35</v>
      </c>
      <c r="E76" s="34">
        <v>35</v>
      </c>
      <c r="F76" s="34">
        <v>35</v>
      </c>
      <c r="G76" s="34"/>
      <c r="H76" s="34"/>
      <c r="I76" s="19"/>
    </row>
    <row r="77" spans="1:9" s="1" customFormat="1" ht="19.5" customHeight="1">
      <c r="A77" s="185" t="s">
        <v>363</v>
      </c>
      <c r="B77" s="53"/>
      <c r="C77" s="34"/>
      <c r="D77" s="34">
        <v>30</v>
      </c>
      <c r="E77" s="34"/>
      <c r="F77" s="34">
        <v>30</v>
      </c>
      <c r="G77" s="34"/>
      <c r="H77" s="34"/>
      <c r="I77" s="19"/>
    </row>
    <row r="78" spans="1:9" s="1" customFormat="1" ht="19.5" customHeight="1">
      <c r="A78" s="40" t="s">
        <v>96</v>
      </c>
      <c r="B78" s="40"/>
      <c r="C78" s="41">
        <f aca="true" t="shared" si="0" ref="C78:H78">SUM(C79:C81)</f>
        <v>50737</v>
      </c>
      <c r="D78" s="41">
        <f t="shared" si="0"/>
        <v>43720</v>
      </c>
      <c r="E78" s="41">
        <f t="shared" si="0"/>
        <v>4144</v>
      </c>
      <c r="F78" s="41">
        <f t="shared" si="0"/>
        <v>5628</v>
      </c>
      <c r="G78" s="41">
        <f t="shared" si="0"/>
        <v>46593</v>
      </c>
      <c r="H78" s="41">
        <f t="shared" si="0"/>
        <v>38093</v>
      </c>
      <c r="I78" s="19"/>
    </row>
    <row r="79" spans="1:9" s="1" customFormat="1" ht="19.5" customHeight="1">
      <c r="A79" s="186" t="s">
        <v>97</v>
      </c>
      <c r="B79" s="42"/>
      <c r="C79" s="34">
        <v>13093</v>
      </c>
      <c r="D79" s="34">
        <v>13093</v>
      </c>
      <c r="E79" s="43"/>
      <c r="F79" s="43"/>
      <c r="G79" s="34">
        <v>13093</v>
      </c>
      <c r="H79" s="34">
        <v>13093</v>
      </c>
      <c r="I79" s="19"/>
    </row>
    <row r="80" spans="1:9" s="1" customFormat="1" ht="19.5" customHeight="1">
      <c r="A80" s="186" t="s">
        <v>309</v>
      </c>
      <c r="B80" s="42"/>
      <c r="C80" s="34">
        <v>3500</v>
      </c>
      <c r="D80" s="34"/>
      <c r="E80" s="43"/>
      <c r="F80" s="43"/>
      <c r="G80" s="34">
        <v>3500</v>
      </c>
      <c r="H80" s="34"/>
      <c r="I80" s="19"/>
    </row>
    <row r="81" spans="1:9" s="1" customFormat="1" ht="19.5" customHeight="1">
      <c r="A81" s="186" t="s">
        <v>98</v>
      </c>
      <c r="B81" s="42"/>
      <c r="C81" s="34">
        <v>34144</v>
      </c>
      <c r="D81" s="34">
        <v>30627</v>
      </c>
      <c r="E81" s="43">
        <v>4144</v>
      </c>
      <c r="F81" s="43">
        <v>5628</v>
      </c>
      <c r="G81" s="34">
        <v>30000</v>
      </c>
      <c r="H81" s="34">
        <v>25000</v>
      </c>
      <c r="I81" s="19"/>
    </row>
    <row r="82" spans="1:9" s="1" customFormat="1" ht="15.75">
      <c r="A82" s="40" t="s">
        <v>125</v>
      </c>
      <c r="B82" s="53" t="s">
        <v>99</v>
      </c>
      <c r="C82" s="41">
        <f>C52+C59+C78</f>
        <v>60737</v>
      </c>
      <c r="D82" s="41">
        <f>D52+D59+D78</f>
        <v>53810</v>
      </c>
      <c r="E82" s="46">
        <f>E52+E59+E78</f>
        <v>14144</v>
      </c>
      <c r="F82" s="46">
        <f>F52+F59+F78</f>
        <v>15718</v>
      </c>
      <c r="G82" s="41">
        <f>G78</f>
        <v>46593</v>
      </c>
      <c r="H82" s="41">
        <f>H78</f>
        <v>38093</v>
      </c>
      <c r="I82" s="19"/>
    </row>
    <row r="83" spans="1:9" s="1" customFormat="1" ht="15.75">
      <c r="A83" s="42" t="s">
        <v>364</v>
      </c>
      <c r="B83" s="53"/>
      <c r="C83" s="43">
        <f>SUM(C84:C91)</f>
        <v>47967</v>
      </c>
      <c r="D83" s="43">
        <f>SUM(D84:D91)</f>
        <v>45941</v>
      </c>
      <c r="E83" s="46"/>
      <c r="F83" s="46"/>
      <c r="G83" s="43">
        <f>SUM(G84:G96)</f>
        <v>52750</v>
      </c>
      <c r="H83" s="43">
        <f>SUM(H84:H91)</f>
        <v>45941</v>
      </c>
      <c r="I83" s="19"/>
    </row>
    <row r="84" spans="1:9" s="1" customFormat="1" ht="31.5">
      <c r="A84" s="111" t="s">
        <v>334</v>
      </c>
      <c r="B84" s="53"/>
      <c r="C84" s="34">
        <v>21437</v>
      </c>
      <c r="D84" s="34">
        <v>21437</v>
      </c>
      <c r="E84" s="191"/>
      <c r="F84" s="191"/>
      <c r="G84" s="34">
        <v>21437</v>
      </c>
      <c r="H84" s="34">
        <v>21437</v>
      </c>
      <c r="I84" s="19"/>
    </row>
    <row r="85" spans="1:9" s="1" customFormat="1" ht="22.5" customHeight="1">
      <c r="A85" s="186" t="s">
        <v>310</v>
      </c>
      <c r="B85" s="58"/>
      <c r="C85" s="34">
        <v>2362</v>
      </c>
      <c r="D85" s="34">
        <v>2362</v>
      </c>
      <c r="E85" s="45"/>
      <c r="F85" s="45"/>
      <c r="G85" s="34">
        <v>2362</v>
      </c>
      <c r="H85" s="34">
        <v>2362</v>
      </c>
      <c r="I85" s="19"/>
    </row>
    <row r="86" spans="1:9" s="1" customFormat="1" ht="21" customHeight="1">
      <c r="A86" s="186" t="s">
        <v>311</v>
      </c>
      <c r="B86" s="58"/>
      <c r="C86" s="34">
        <v>2362</v>
      </c>
      <c r="D86" s="34">
        <v>2362</v>
      </c>
      <c r="E86" s="45"/>
      <c r="F86" s="45"/>
      <c r="G86" s="34">
        <v>2362</v>
      </c>
      <c r="H86" s="34">
        <v>2362</v>
      </c>
      <c r="I86" s="19"/>
    </row>
    <row r="87" spans="1:9" s="1" customFormat="1" ht="21.75" customHeight="1">
      <c r="A87" s="186" t="s">
        <v>314</v>
      </c>
      <c r="B87" s="58"/>
      <c r="C87" s="34">
        <v>1100</v>
      </c>
      <c r="D87" s="34">
        <v>1100</v>
      </c>
      <c r="E87" s="45"/>
      <c r="F87" s="45"/>
      <c r="G87" s="34">
        <v>1100</v>
      </c>
      <c r="H87" s="34">
        <v>1100</v>
      </c>
      <c r="I87" s="19"/>
    </row>
    <row r="88" spans="1:9" s="1" customFormat="1" ht="21" customHeight="1">
      <c r="A88" s="186" t="s">
        <v>315</v>
      </c>
      <c r="B88" s="58"/>
      <c r="C88" s="34">
        <v>2026</v>
      </c>
      <c r="D88" s="34"/>
      <c r="E88" s="45"/>
      <c r="F88" s="45"/>
      <c r="G88" s="34">
        <v>2026</v>
      </c>
      <c r="H88" s="34"/>
      <c r="I88" s="19"/>
    </row>
    <row r="89" spans="1:9" s="1" customFormat="1" ht="19.5" customHeight="1">
      <c r="A89" s="186" t="s">
        <v>312</v>
      </c>
      <c r="B89" s="58"/>
      <c r="C89" s="34">
        <v>10500</v>
      </c>
      <c r="D89" s="34">
        <v>10500</v>
      </c>
      <c r="E89" s="45"/>
      <c r="F89" s="45"/>
      <c r="G89" s="34">
        <v>10500</v>
      </c>
      <c r="H89" s="34">
        <v>10500</v>
      </c>
      <c r="I89" s="19"/>
    </row>
    <row r="90" spans="1:9" s="1" customFormat="1" ht="21" customHeight="1">
      <c r="A90" s="186" t="s">
        <v>313</v>
      </c>
      <c r="B90" s="58"/>
      <c r="C90" s="34">
        <v>500</v>
      </c>
      <c r="D90" s="34">
        <v>500</v>
      </c>
      <c r="E90" s="45"/>
      <c r="F90" s="45"/>
      <c r="G90" s="34">
        <v>500</v>
      </c>
      <c r="H90" s="34">
        <v>500</v>
      </c>
      <c r="I90" s="19"/>
    </row>
    <row r="91" spans="1:9" s="1" customFormat="1" ht="21" customHeight="1">
      <c r="A91" s="186" t="s">
        <v>316</v>
      </c>
      <c r="B91" s="58"/>
      <c r="C91" s="34">
        <v>7680</v>
      </c>
      <c r="D91" s="34">
        <v>7680</v>
      </c>
      <c r="E91" s="45"/>
      <c r="F91" s="45"/>
      <c r="G91" s="34">
        <v>7680</v>
      </c>
      <c r="H91" s="34">
        <v>7680</v>
      </c>
      <c r="I91" s="19"/>
    </row>
    <row r="92" spans="1:9" s="1" customFormat="1" ht="21" customHeight="1">
      <c r="A92" s="49" t="s">
        <v>365</v>
      </c>
      <c r="B92" s="58"/>
      <c r="C92" s="45">
        <v>4783</v>
      </c>
      <c r="D92" s="45">
        <f>SUM(D93:D96)</f>
        <v>11137</v>
      </c>
      <c r="E92" s="45"/>
      <c r="F92" s="45"/>
      <c r="G92" s="34"/>
      <c r="H92" s="45">
        <f>SUM(H93:H96)</f>
        <v>11137</v>
      </c>
      <c r="I92" s="19"/>
    </row>
    <row r="93" spans="1:9" s="1" customFormat="1" ht="32.25" customHeight="1">
      <c r="A93" s="185" t="s">
        <v>303</v>
      </c>
      <c r="B93" s="58"/>
      <c r="C93" s="34">
        <v>4333</v>
      </c>
      <c r="D93" s="34">
        <v>4500</v>
      </c>
      <c r="E93" s="59"/>
      <c r="F93" s="59"/>
      <c r="G93" s="34">
        <v>4333</v>
      </c>
      <c r="H93" s="34">
        <v>4500</v>
      </c>
      <c r="I93" s="19"/>
    </row>
    <row r="94" spans="1:9" s="1" customFormat="1" ht="17.25" customHeight="1">
      <c r="A94" s="185" t="s">
        <v>366</v>
      </c>
      <c r="B94" s="58"/>
      <c r="C94" s="34"/>
      <c r="D94" s="34">
        <v>187</v>
      </c>
      <c r="E94" s="59"/>
      <c r="F94" s="59"/>
      <c r="G94" s="34"/>
      <c r="H94" s="34">
        <v>187</v>
      </c>
      <c r="I94" s="19"/>
    </row>
    <row r="95" spans="1:9" s="1" customFormat="1" ht="17.25" customHeight="1">
      <c r="A95" s="185" t="s">
        <v>315</v>
      </c>
      <c r="B95" s="58"/>
      <c r="C95" s="34"/>
      <c r="D95" s="34">
        <v>6000</v>
      </c>
      <c r="E95" s="59"/>
      <c r="F95" s="59"/>
      <c r="G95" s="34"/>
      <c r="H95" s="34">
        <v>6000</v>
      </c>
      <c r="I95" s="19"/>
    </row>
    <row r="96" spans="1:9" s="1" customFormat="1" ht="32.25" customHeight="1">
      <c r="A96" s="185" t="s">
        <v>317</v>
      </c>
      <c r="B96" s="53"/>
      <c r="C96" s="34">
        <v>450</v>
      </c>
      <c r="D96" s="34">
        <v>450</v>
      </c>
      <c r="E96" s="54"/>
      <c r="F96" s="54"/>
      <c r="G96" s="34">
        <v>450</v>
      </c>
      <c r="H96" s="34">
        <v>450</v>
      </c>
      <c r="I96" s="19"/>
    </row>
    <row r="97" spans="1:9" s="1" customFormat="1" ht="15.75">
      <c r="A97" s="192" t="s">
        <v>100</v>
      </c>
      <c r="B97" s="53"/>
      <c r="C97" s="45">
        <f>(C85+C86+C87+C88+C93+C96+C91+C84)*0.27</f>
        <v>11272.5</v>
      </c>
      <c r="D97" s="45">
        <f>(D83+D92)*0.27</f>
        <v>15411.060000000001</v>
      </c>
      <c r="E97" s="54"/>
      <c r="F97" s="54"/>
      <c r="G97" s="45">
        <f>(G85+G86+G87+G88+G93+G96+G91+G84)*0.27</f>
        <v>11272.5</v>
      </c>
      <c r="H97" s="45">
        <f>(H83+H92)*0.27</f>
        <v>15411.060000000001</v>
      </c>
      <c r="I97" s="19"/>
    </row>
    <row r="98" spans="1:9" s="1" customFormat="1" ht="15.75">
      <c r="A98" s="40" t="s">
        <v>126</v>
      </c>
      <c r="B98" s="53" t="s">
        <v>101</v>
      </c>
      <c r="C98" s="41">
        <v>64023</v>
      </c>
      <c r="D98" s="41">
        <f>D83+D92+D97</f>
        <v>72489.06</v>
      </c>
      <c r="E98" s="54"/>
      <c r="F98" s="54"/>
      <c r="G98" s="41">
        <f>G83+G97</f>
        <v>64022.5</v>
      </c>
      <c r="H98" s="41">
        <f>H83+H92+H97</f>
        <v>72489.06</v>
      </c>
      <c r="I98" s="19"/>
    </row>
    <row r="99" spans="1:9" s="1" customFormat="1" ht="15.75">
      <c r="A99" s="49" t="s">
        <v>102</v>
      </c>
      <c r="B99" s="53"/>
      <c r="C99" s="45">
        <f>SUM(C100:C104)</f>
        <v>19693</v>
      </c>
      <c r="D99" s="45">
        <f>SUM(D100:D104)</f>
        <v>19586</v>
      </c>
      <c r="E99" s="54"/>
      <c r="F99" s="54"/>
      <c r="G99" s="45">
        <f>SUM(G100:G104)</f>
        <v>19693</v>
      </c>
      <c r="H99" s="45">
        <f>SUM(H100:H104)</f>
        <v>19586</v>
      </c>
      <c r="I99" s="19"/>
    </row>
    <row r="100" spans="1:9" s="1" customFormat="1" ht="15.75">
      <c r="A100" s="186" t="s">
        <v>318</v>
      </c>
      <c r="B100" s="53"/>
      <c r="C100" s="34">
        <v>4725</v>
      </c>
      <c r="D100" s="34">
        <v>4725</v>
      </c>
      <c r="E100" s="54"/>
      <c r="F100" s="54"/>
      <c r="G100" s="34">
        <v>4725</v>
      </c>
      <c r="H100" s="34">
        <v>4725</v>
      </c>
      <c r="I100" s="19"/>
    </row>
    <row r="101" spans="1:9" s="1" customFormat="1" ht="15.75">
      <c r="A101" s="186" t="s">
        <v>319</v>
      </c>
      <c r="B101" s="53"/>
      <c r="C101" s="34">
        <v>3150</v>
      </c>
      <c r="D101" s="34">
        <v>3150</v>
      </c>
      <c r="E101" s="54"/>
      <c r="F101" s="54"/>
      <c r="G101" s="34">
        <v>3150</v>
      </c>
      <c r="H101" s="34">
        <v>3150</v>
      </c>
      <c r="I101" s="19"/>
    </row>
    <row r="102" spans="1:9" s="25" customFormat="1" ht="15.75">
      <c r="A102" s="185" t="s">
        <v>305</v>
      </c>
      <c r="B102" s="52"/>
      <c r="C102" s="34">
        <v>4318</v>
      </c>
      <c r="D102" s="34">
        <v>4318</v>
      </c>
      <c r="E102" s="46"/>
      <c r="F102" s="46"/>
      <c r="G102" s="34">
        <v>4318</v>
      </c>
      <c r="H102" s="34">
        <v>4318</v>
      </c>
      <c r="I102" s="26"/>
    </row>
    <row r="103" spans="1:9" s="25" customFormat="1" ht="15.75">
      <c r="A103" s="185" t="s">
        <v>367</v>
      </c>
      <c r="B103" s="52"/>
      <c r="C103" s="34"/>
      <c r="D103" s="34">
        <v>118</v>
      </c>
      <c r="E103" s="46"/>
      <c r="F103" s="46"/>
      <c r="G103" s="34"/>
      <c r="H103" s="34">
        <v>118</v>
      </c>
      <c r="I103" s="26"/>
    </row>
    <row r="104" spans="1:9" s="25" customFormat="1" ht="15.75">
      <c r="A104" s="186" t="s">
        <v>304</v>
      </c>
      <c r="B104" s="52"/>
      <c r="C104" s="34">
        <v>7500</v>
      </c>
      <c r="D104" s="34">
        <v>7275</v>
      </c>
      <c r="E104" s="46"/>
      <c r="F104" s="46"/>
      <c r="G104" s="34">
        <v>7500</v>
      </c>
      <c r="H104" s="34">
        <v>7275</v>
      </c>
      <c r="I104" s="26"/>
    </row>
    <row r="105" spans="1:9" s="1" customFormat="1" ht="15.75">
      <c r="A105" s="192" t="s">
        <v>103</v>
      </c>
      <c r="B105" s="53"/>
      <c r="C105" s="45">
        <f>(C100+C101+C102+C104)*0.27</f>
        <v>5317.110000000001</v>
      </c>
      <c r="D105" s="45">
        <f>(D100+D101+D102+D103+D104)*0.27</f>
        <v>5288.22</v>
      </c>
      <c r="E105" s="54"/>
      <c r="F105" s="54"/>
      <c r="G105" s="45">
        <f>(G100+G101+G102+G104)*0.27</f>
        <v>5317.110000000001</v>
      </c>
      <c r="H105" s="45">
        <f>(H100+H101+H102+H103+H104)*0.27</f>
        <v>5288.22</v>
      </c>
      <c r="I105" s="19"/>
    </row>
    <row r="106" spans="1:9" s="1" customFormat="1" ht="15.75">
      <c r="A106" s="193" t="s">
        <v>127</v>
      </c>
      <c r="B106" s="53" t="s">
        <v>104</v>
      </c>
      <c r="C106" s="46">
        <f>C99+C105</f>
        <v>25010.11</v>
      </c>
      <c r="D106" s="46">
        <f>D99+D105</f>
        <v>24874.22</v>
      </c>
      <c r="E106" s="54"/>
      <c r="F106" s="54"/>
      <c r="G106" s="46">
        <f>G99+G105</f>
        <v>25010.11</v>
      </c>
      <c r="H106" s="46">
        <f>H99+H105</f>
        <v>24874.22</v>
      </c>
      <c r="I106" s="19"/>
    </row>
    <row r="107" spans="1:9" s="1" customFormat="1" ht="23.25" customHeight="1">
      <c r="A107" s="192" t="s">
        <v>335</v>
      </c>
      <c r="B107" s="53"/>
      <c r="C107" s="45">
        <v>54334</v>
      </c>
      <c r="D107" s="45">
        <v>54334</v>
      </c>
      <c r="E107" s="54"/>
      <c r="F107" s="54"/>
      <c r="G107" s="45">
        <v>54334</v>
      </c>
      <c r="H107" s="45">
        <v>54334</v>
      </c>
      <c r="I107" s="19"/>
    </row>
    <row r="108" spans="1:9" s="1" customFormat="1" ht="47.25">
      <c r="A108" s="111" t="s">
        <v>321</v>
      </c>
      <c r="B108" s="53"/>
      <c r="C108" s="34">
        <v>54334</v>
      </c>
      <c r="D108" s="34">
        <v>54334</v>
      </c>
      <c r="E108" s="54"/>
      <c r="F108" s="54"/>
      <c r="G108" s="34">
        <v>54334</v>
      </c>
      <c r="H108" s="34">
        <v>54334</v>
      </c>
      <c r="I108" s="19"/>
    </row>
    <row r="109" spans="1:9" s="1" customFormat="1" ht="21" customHeight="1">
      <c r="A109" s="179" t="s">
        <v>105</v>
      </c>
      <c r="B109" s="53"/>
      <c r="C109" s="45">
        <v>2750</v>
      </c>
      <c r="D109" s="45">
        <v>2750</v>
      </c>
      <c r="E109" s="46"/>
      <c r="F109" s="46"/>
      <c r="G109" s="45">
        <v>2750</v>
      </c>
      <c r="H109" s="45">
        <v>2750</v>
      </c>
      <c r="I109" s="19"/>
    </row>
    <row r="110" spans="1:9" s="1" customFormat="1" ht="22.5" customHeight="1">
      <c r="A110" s="185" t="s">
        <v>320</v>
      </c>
      <c r="B110" s="53"/>
      <c r="C110" s="34">
        <v>2000</v>
      </c>
      <c r="D110" s="34">
        <v>2000</v>
      </c>
      <c r="E110" s="54"/>
      <c r="F110" s="54"/>
      <c r="G110" s="34">
        <v>2000</v>
      </c>
      <c r="H110" s="34">
        <v>2000</v>
      </c>
      <c r="I110" s="19"/>
    </row>
    <row r="111" spans="1:9" s="1" customFormat="1" ht="22.5" customHeight="1">
      <c r="A111" s="185" t="s">
        <v>302</v>
      </c>
      <c r="B111" s="53" t="s">
        <v>196</v>
      </c>
      <c r="C111" s="34">
        <v>750</v>
      </c>
      <c r="D111" s="34">
        <v>750</v>
      </c>
      <c r="E111" s="54"/>
      <c r="F111" s="54"/>
      <c r="G111" s="34">
        <v>750</v>
      </c>
      <c r="H111" s="34">
        <v>750</v>
      </c>
      <c r="I111" s="19"/>
    </row>
    <row r="112" spans="1:9" s="1" customFormat="1" ht="21.75" customHeight="1">
      <c r="A112" s="193" t="s">
        <v>128</v>
      </c>
      <c r="B112" s="53" t="s">
        <v>106</v>
      </c>
      <c r="C112" s="46">
        <f>C107+C109</f>
        <v>57084</v>
      </c>
      <c r="D112" s="46">
        <f>D107+D109</f>
        <v>57084</v>
      </c>
      <c r="E112" s="54"/>
      <c r="F112" s="54"/>
      <c r="G112" s="46">
        <f>G107+G109</f>
        <v>57084</v>
      </c>
      <c r="H112" s="46">
        <f>H107+H109</f>
        <v>57084</v>
      </c>
      <c r="I112" s="19"/>
    </row>
    <row r="113" spans="1:9" s="1" customFormat="1" ht="21.75" customHeight="1">
      <c r="A113" s="193" t="s">
        <v>107</v>
      </c>
      <c r="B113" s="53" t="s">
        <v>108</v>
      </c>
      <c r="C113" s="46">
        <f>C14+C15+C41+C51+C82+C98+C106+C112</f>
        <v>270031.45</v>
      </c>
      <c r="D113" s="46">
        <f>D14+D15+D41+D51+D82+D98+D106+D112</f>
        <v>273058.75</v>
      </c>
      <c r="E113" s="46">
        <f>E14+E15+E41+E51+E82</f>
        <v>77321.34</v>
      </c>
      <c r="F113" s="46">
        <f>F14+F15+F41+F51+F82</f>
        <v>80519.47</v>
      </c>
      <c r="G113" s="46">
        <f>G82+G98+G106+G112</f>
        <v>192709.61</v>
      </c>
      <c r="H113" s="46">
        <f>H82+H98+H106+H112</f>
        <v>192540.28</v>
      </c>
      <c r="I113" s="19"/>
    </row>
    <row r="114" spans="1:9" s="1" customFormat="1" ht="15.75">
      <c r="A114" s="192" t="s">
        <v>109</v>
      </c>
      <c r="B114" s="53"/>
      <c r="C114" s="34">
        <v>73304</v>
      </c>
      <c r="D114" s="34">
        <v>73304</v>
      </c>
      <c r="E114" s="34">
        <v>73304</v>
      </c>
      <c r="F114" s="34">
        <v>73304</v>
      </c>
      <c r="G114" s="43"/>
      <c r="H114" s="43"/>
      <c r="I114" s="19"/>
    </row>
    <row r="115" spans="1:9" s="1" customFormat="1" ht="15.75">
      <c r="A115" s="192" t="s">
        <v>368</v>
      </c>
      <c r="B115" s="53"/>
      <c r="C115" s="34"/>
      <c r="D115" s="34">
        <v>2630</v>
      </c>
      <c r="E115" s="34"/>
      <c r="F115" s="34">
        <v>2630</v>
      </c>
      <c r="G115" s="43"/>
      <c r="H115" s="43"/>
      <c r="I115" s="19"/>
    </row>
    <row r="116" spans="1:9" s="1" customFormat="1" ht="15.75">
      <c r="A116" s="193" t="s">
        <v>129</v>
      </c>
      <c r="B116" s="53" t="s">
        <v>110</v>
      </c>
      <c r="C116" s="46">
        <v>73304</v>
      </c>
      <c r="D116" s="46">
        <f>SUM(D114:D115)</f>
        <v>75934</v>
      </c>
      <c r="E116" s="46">
        <v>73304</v>
      </c>
      <c r="F116" s="46">
        <f>SUM(F114:F115)</f>
        <v>75934</v>
      </c>
      <c r="G116" s="46">
        <f>G113</f>
        <v>192709.61</v>
      </c>
      <c r="H116" s="46">
        <f>H113</f>
        <v>192540.28</v>
      </c>
      <c r="I116" s="19"/>
    </row>
    <row r="117" spans="1:9" s="1" customFormat="1" ht="15.75">
      <c r="A117" s="194" t="s">
        <v>136</v>
      </c>
      <c r="B117" s="194"/>
      <c r="C117" s="55">
        <f>C113+C116</f>
        <v>343335.45</v>
      </c>
      <c r="D117" s="55">
        <f>D113+D116</f>
        <v>348992.75</v>
      </c>
      <c r="E117" s="55">
        <f>E113+E116</f>
        <v>150625.34</v>
      </c>
      <c r="F117" s="55">
        <f>F113+F116</f>
        <v>156453.47</v>
      </c>
      <c r="G117" s="55">
        <f>G113</f>
        <v>192709.61</v>
      </c>
      <c r="H117" s="55">
        <f>H113</f>
        <v>192540.28</v>
      </c>
      <c r="I117" s="18"/>
    </row>
    <row r="118" spans="1:9" s="1" customFormat="1" ht="16.5" customHeight="1">
      <c r="A118" s="195" t="s">
        <v>111</v>
      </c>
      <c r="B118" s="195"/>
      <c r="C118" s="196">
        <v>11</v>
      </c>
      <c r="D118" s="196">
        <v>12</v>
      </c>
      <c r="E118" s="195">
        <v>11</v>
      </c>
      <c r="F118" s="195">
        <v>12</v>
      </c>
      <c r="G118" s="196"/>
      <c r="H118" s="196"/>
      <c r="I118" s="18"/>
    </row>
    <row r="119" spans="1:9" s="1" customFormat="1" ht="17.25" customHeight="1">
      <c r="A119" s="197" t="s">
        <v>112</v>
      </c>
      <c r="B119" s="195"/>
      <c r="C119" s="196">
        <v>3</v>
      </c>
      <c r="D119" s="196">
        <v>4</v>
      </c>
      <c r="E119" s="195">
        <v>3</v>
      </c>
      <c r="F119" s="195">
        <v>4</v>
      </c>
      <c r="G119" s="196"/>
      <c r="H119" s="196"/>
      <c r="I119" s="24"/>
    </row>
    <row r="120" spans="1:8" ht="12.75">
      <c r="A120" s="17"/>
      <c r="B120" s="17"/>
      <c r="C120" s="17"/>
      <c r="D120" s="17"/>
      <c r="E120" s="17"/>
      <c r="F120" s="17"/>
      <c r="G120" s="17"/>
      <c r="H120" s="17"/>
    </row>
    <row r="121" spans="5:7" ht="12.75">
      <c r="E121" s="5"/>
      <c r="F121" s="5"/>
      <c r="G121" s="5"/>
    </row>
    <row r="122" spans="5:7" ht="12.75">
      <c r="E122" s="5"/>
      <c r="F122" s="5"/>
      <c r="G122" s="5"/>
    </row>
    <row r="128" ht="12.75">
      <c r="H128" s="5"/>
    </row>
  </sheetData>
  <sheetProtection/>
  <mergeCells count="3">
    <mergeCell ref="A1:H1"/>
    <mergeCell ref="A2:H2"/>
    <mergeCell ref="C3:H3"/>
  </mergeCells>
  <printOptions horizontalCentered="1"/>
  <pageMargins left="0.15748031496062992" right="0.15748031496062992" top="0.2755905511811024" bottom="0.3937007874015748" header="0.5905511811023623" footer="0.35433070866141736"/>
  <pageSetup fitToHeight="2" fitToWidth="1" horizontalDpi="600" verticalDpi="600" orientation="portrait" paperSize="8" scale="71" r:id="rId1"/>
  <rowBreaks count="1" manualBreakCount="1">
    <brk id="65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zoomScale="90" zoomScaleNormal="90" zoomScalePageLayoutView="0" workbookViewId="0" topLeftCell="A1">
      <selection activeCell="H31" sqref="H31"/>
    </sheetView>
  </sheetViews>
  <sheetFormatPr defaultColWidth="9.140625" defaultRowHeight="15"/>
  <cols>
    <col min="1" max="1" width="13.00390625" style="149" customWidth="1"/>
    <col min="2" max="2" width="46.57421875" style="149" customWidth="1"/>
    <col min="3" max="4" width="16.8515625" style="149" customWidth="1"/>
    <col min="5" max="5" width="18.57421875" style="149" customWidth="1"/>
    <col min="6" max="6" width="17.28125" style="149" customWidth="1"/>
    <col min="7" max="16384" width="9.140625" style="149" customWidth="1"/>
  </cols>
  <sheetData>
    <row r="1" spans="1:6" ht="39" customHeight="1">
      <c r="A1" s="220" t="s">
        <v>386</v>
      </c>
      <c r="B1" s="220"/>
      <c r="C1" s="220"/>
      <c r="D1" s="220"/>
      <c r="E1" s="220"/>
      <c r="F1" s="220"/>
    </row>
    <row r="2" spans="1:6" ht="61.5" customHeight="1">
      <c r="A2" s="150" t="s">
        <v>336</v>
      </c>
      <c r="B2" s="151" t="s">
        <v>337</v>
      </c>
      <c r="C2" s="151" t="s">
        <v>338</v>
      </c>
      <c r="D2" s="151" t="s">
        <v>387</v>
      </c>
      <c r="E2" s="151" t="s">
        <v>339</v>
      </c>
      <c r="F2" s="151" t="s">
        <v>388</v>
      </c>
    </row>
    <row r="3" spans="1:6" ht="15.75">
      <c r="A3" s="221" t="s">
        <v>143</v>
      </c>
      <c r="B3" s="221"/>
      <c r="C3" s="221"/>
      <c r="D3" s="221"/>
      <c r="E3" s="221"/>
      <c r="F3" s="221"/>
    </row>
    <row r="4" spans="1:6" ht="28.5" customHeight="1">
      <c r="A4" s="152" t="s">
        <v>144</v>
      </c>
      <c r="B4" s="153" t="s">
        <v>145</v>
      </c>
      <c r="C4" s="154">
        <v>17843</v>
      </c>
      <c r="D4" s="154">
        <v>13093</v>
      </c>
      <c r="E4" s="154">
        <v>2959</v>
      </c>
      <c r="F4" s="154">
        <v>14854</v>
      </c>
    </row>
    <row r="5" spans="1:6" ht="28.5" customHeight="1">
      <c r="A5" s="152" t="s">
        <v>389</v>
      </c>
      <c r="B5" s="153" t="s">
        <v>390</v>
      </c>
      <c r="C5" s="154"/>
      <c r="D5" s="154">
        <v>1524</v>
      </c>
      <c r="E5" s="154"/>
      <c r="F5" s="154"/>
    </row>
    <row r="6" spans="1:6" ht="33" customHeight="1">
      <c r="A6" s="152" t="s">
        <v>146</v>
      </c>
      <c r="B6" s="153" t="s">
        <v>147</v>
      </c>
      <c r="C6" s="154"/>
      <c r="D6" s="154"/>
      <c r="E6" s="154">
        <v>500</v>
      </c>
      <c r="F6" s="154">
        <v>534</v>
      </c>
    </row>
    <row r="7" spans="1:6" ht="45" customHeight="1">
      <c r="A7" s="152" t="s">
        <v>148</v>
      </c>
      <c r="B7" s="153" t="s">
        <v>149</v>
      </c>
      <c r="C7" s="154">
        <v>8700</v>
      </c>
      <c r="D7" s="154">
        <v>9144</v>
      </c>
      <c r="E7" s="154">
        <v>11557</v>
      </c>
      <c r="F7" s="154">
        <v>4856</v>
      </c>
    </row>
    <row r="8" spans="1:6" ht="38.25" customHeight="1">
      <c r="A8" s="152" t="s">
        <v>150</v>
      </c>
      <c r="B8" s="153" t="s">
        <v>151</v>
      </c>
      <c r="C8" s="154">
        <v>1908</v>
      </c>
      <c r="D8" s="154">
        <v>388</v>
      </c>
      <c r="E8" s="154">
        <v>86524</v>
      </c>
      <c r="F8" s="154">
        <v>90741</v>
      </c>
    </row>
    <row r="9" spans="1:6" ht="30" customHeight="1">
      <c r="A9" s="152" t="s">
        <v>152</v>
      </c>
      <c r="B9" s="153" t="s">
        <v>153</v>
      </c>
      <c r="C9" s="154">
        <v>26069</v>
      </c>
      <c r="D9" s="154">
        <v>26069</v>
      </c>
      <c r="E9" s="154">
        <v>31397</v>
      </c>
      <c r="F9" s="154">
        <v>33267</v>
      </c>
    </row>
    <row r="10" spans="1:6" ht="30.75" customHeight="1">
      <c r="A10" s="152" t="s">
        <v>154</v>
      </c>
      <c r="B10" s="153" t="s">
        <v>155</v>
      </c>
      <c r="C10" s="154">
        <v>53641</v>
      </c>
      <c r="D10" s="154">
        <v>12620</v>
      </c>
      <c r="E10" s="154">
        <v>46951</v>
      </c>
      <c r="F10" s="154">
        <v>49599</v>
      </c>
    </row>
    <row r="11" spans="1:6" ht="33.75" customHeight="1">
      <c r="A11" s="152" t="s">
        <v>156</v>
      </c>
      <c r="B11" s="153" t="s">
        <v>157</v>
      </c>
      <c r="C11" s="154">
        <v>175488</v>
      </c>
      <c r="D11" s="154">
        <v>91624</v>
      </c>
      <c r="E11" s="154"/>
      <c r="F11" s="154">
        <v>2630</v>
      </c>
    </row>
    <row r="12" spans="1:6" ht="30.75" customHeight="1">
      <c r="A12" s="152" t="s">
        <v>158</v>
      </c>
      <c r="B12" s="153" t="s">
        <v>159</v>
      </c>
      <c r="C12" s="154"/>
      <c r="D12" s="154"/>
      <c r="E12" s="154"/>
      <c r="F12" s="154">
        <v>197</v>
      </c>
    </row>
    <row r="13" spans="1:6" ht="33" customHeight="1">
      <c r="A13" s="152" t="s">
        <v>160</v>
      </c>
      <c r="B13" s="153" t="s">
        <v>161</v>
      </c>
      <c r="C13" s="154"/>
      <c r="D13" s="154"/>
      <c r="E13" s="154">
        <v>337</v>
      </c>
      <c r="F13" s="154">
        <v>477</v>
      </c>
    </row>
    <row r="14" spans="1:6" ht="49.5" customHeight="1">
      <c r="A14" s="152" t="s">
        <v>162</v>
      </c>
      <c r="B14" s="153" t="s">
        <v>163</v>
      </c>
      <c r="C14" s="154"/>
      <c r="D14" s="154"/>
      <c r="E14" s="154">
        <v>152</v>
      </c>
      <c r="F14" s="154">
        <v>152</v>
      </c>
    </row>
    <row r="15" spans="1:6" ht="25.5" customHeight="1">
      <c r="A15" s="152" t="s">
        <v>164</v>
      </c>
      <c r="B15" s="153" t="s">
        <v>165</v>
      </c>
      <c r="C15" s="154"/>
      <c r="D15" s="154"/>
      <c r="E15" s="154">
        <v>267</v>
      </c>
      <c r="F15" s="154">
        <v>267</v>
      </c>
    </row>
    <row r="16" spans="1:6" ht="25.5" customHeight="1">
      <c r="A16" s="152" t="s">
        <v>391</v>
      </c>
      <c r="B16" s="153" t="s">
        <v>392</v>
      </c>
      <c r="C16" s="154"/>
      <c r="D16" s="154"/>
      <c r="E16" s="154"/>
      <c r="F16" s="154">
        <v>60</v>
      </c>
    </row>
    <row r="17" spans="1:6" ht="31.5" customHeight="1">
      <c r="A17" s="152" t="s">
        <v>166</v>
      </c>
      <c r="B17" s="153" t="s">
        <v>167</v>
      </c>
      <c r="C17" s="154"/>
      <c r="D17" s="154"/>
      <c r="E17" s="154">
        <v>25</v>
      </c>
      <c r="F17" s="154">
        <v>25</v>
      </c>
    </row>
    <row r="18" spans="1:6" ht="32.25" customHeight="1">
      <c r="A18" s="152" t="s">
        <v>168</v>
      </c>
      <c r="B18" s="153" t="s">
        <v>169</v>
      </c>
      <c r="C18" s="154"/>
      <c r="D18" s="154"/>
      <c r="E18" s="154">
        <v>50</v>
      </c>
      <c r="F18" s="154">
        <v>50</v>
      </c>
    </row>
    <row r="19" spans="1:6" ht="30" customHeight="1">
      <c r="A19" s="152" t="s">
        <v>170</v>
      </c>
      <c r="B19" s="153" t="s">
        <v>171</v>
      </c>
      <c r="C19" s="154"/>
      <c r="D19" s="154"/>
      <c r="E19" s="154">
        <v>1310</v>
      </c>
      <c r="F19" s="154">
        <v>1260</v>
      </c>
    </row>
    <row r="20" spans="1:6" ht="29.25" customHeight="1">
      <c r="A20" s="152" t="s">
        <v>172</v>
      </c>
      <c r="B20" s="153" t="s">
        <v>173</v>
      </c>
      <c r="C20" s="154"/>
      <c r="D20" s="154"/>
      <c r="E20" s="154">
        <v>40</v>
      </c>
      <c r="F20" s="154">
        <v>40</v>
      </c>
    </row>
    <row r="21" spans="1:6" ht="63" customHeight="1">
      <c r="A21" s="152" t="s">
        <v>174</v>
      </c>
      <c r="B21" s="153" t="s">
        <v>175</v>
      </c>
      <c r="C21" s="154">
        <v>3000</v>
      </c>
      <c r="D21" s="154"/>
      <c r="E21" s="154">
        <v>4939</v>
      </c>
      <c r="F21" s="154">
        <v>4955</v>
      </c>
    </row>
    <row r="22" spans="1:6" ht="22.5" customHeight="1">
      <c r="A22" s="155" t="s">
        <v>176</v>
      </c>
      <c r="B22" s="153" t="s">
        <v>177</v>
      </c>
      <c r="C22" s="156">
        <v>2350</v>
      </c>
      <c r="D22" s="156"/>
      <c r="E22" s="154">
        <v>6201</v>
      </c>
      <c r="F22" s="154">
        <v>12807</v>
      </c>
    </row>
    <row r="23" spans="1:6" ht="19.5" customHeight="1">
      <c r="A23" s="152" t="s">
        <v>178</v>
      </c>
      <c r="B23" s="153" t="s">
        <v>179</v>
      </c>
      <c r="C23" s="154"/>
      <c r="D23" s="154"/>
      <c r="E23" s="154">
        <v>406</v>
      </c>
      <c r="F23" s="154">
        <v>395</v>
      </c>
    </row>
    <row r="24" spans="1:6" ht="19.5" customHeight="1">
      <c r="A24" s="152" t="s">
        <v>180</v>
      </c>
      <c r="B24" s="153" t="s">
        <v>181</v>
      </c>
      <c r="C24" s="154"/>
      <c r="D24" s="154"/>
      <c r="E24" s="154"/>
      <c r="F24" s="154">
        <v>50</v>
      </c>
    </row>
    <row r="25" spans="1:6" ht="22.5" customHeight="1">
      <c r="A25" s="152" t="s">
        <v>182</v>
      </c>
      <c r="B25" s="153" t="s">
        <v>183</v>
      </c>
      <c r="C25" s="154"/>
      <c r="D25" s="154"/>
      <c r="E25" s="154">
        <v>25010</v>
      </c>
      <c r="F25" s="154">
        <v>25357</v>
      </c>
    </row>
    <row r="26" spans="1:6" ht="20.25" customHeight="1">
      <c r="A26" s="152" t="s">
        <v>184</v>
      </c>
      <c r="B26" s="153" t="s">
        <v>185</v>
      </c>
      <c r="C26" s="154"/>
      <c r="D26" s="154"/>
      <c r="E26" s="154">
        <v>2663</v>
      </c>
      <c r="F26" s="154">
        <v>3413</v>
      </c>
    </row>
    <row r="27" spans="1:6" ht="23.25" customHeight="1">
      <c r="A27" s="152" t="s">
        <v>186</v>
      </c>
      <c r="B27" s="153" t="s">
        <v>187</v>
      </c>
      <c r="C27" s="154"/>
      <c r="D27" s="154"/>
      <c r="E27" s="154">
        <v>7350</v>
      </c>
      <c r="F27" s="154"/>
    </row>
    <row r="28" spans="1:6" ht="22.5" customHeight="1">
      <c r="A28" s="152" t="s">
        <v>188</v>
      </c>
      <c r="B28" s="153" t="s">
        <v>189</v>
      </c>
      <c r="C28" s="154">
        <v>54336</v>
      </c>
      <c r="D28" s="154">
        <v>90685</v>
      </c>
      <c r="E28" s="154">
        <v>54334</v>
      </c>
      <c r="F28" s="154">
        <v>63513</v>
      </c>
    </row>
    <row r="29" spans="1:6" ht="20.25" customHeight="1">
      <c r="A29" s="155" t="s">
        <v>190</v>
      </c>
      <c r="B29" s="153" t="s">
        <v>191</v>
      </c>
      <c r="C29" s="156"/>
      <c r="D29" s="156"/>
      <c r="E29" s="154">
        <v>1946</v>
      </c>
      <c r="F29" s="154">
        <v>1105</v>
      </c>
    </row>
    <row r="30" spans="1:6" ht="27.75" customHeight="1">
      <c r="A30" s="155" t="s">
        <v>340</v>
      </c>
      <c r="B30" s="153" t="s">
        <v>341</v>
      </c>
      <c r="C30" s="156"/>
      <c r="D30" s="156"/>
      <c r="E30" s="154">
        <v>7680</v>
      </c>
      <c r="F30" s="154">
        <v>1462</v>
      </c>
    </row>
    <row r="31" spans="1:6" ht="17.25" customHeight="1">
      <c r="A31" s="155" t="s">
        <v>393</v>
      </c>
      <c r="B31" s="153" t="s">
        <v>394</v>
      </c>
      <c r="C31" s="156"/>
      <c r="D31" s="156">
        <v>3971</v>
      </c>
      <c r="E31" s="154"/>
      <c r="F31" s="154"/>
    </row>
    <row r="32" spans="1:6" ht="33" customHeight="1">
      <c r="A32" s="155" t="s">
        <v>395</v>
      </c>
      <c r="B32" s="153" t="s">
        <v>396</v>
      </c>
      <c r="C32" s="156"/>
      <c r="D32" s="156">
        <v>99875</v>
      </c>
      <c r="E32" s="154"/>
      <c r="F32" s="154"/>
    </row>
    <row r="33" spans="1:6" ht="15.75" customHeight="1">
      <c r="A33" s="155"/>
      <c r="B33" s="157" t="s">
        <v>192</v>
      </c>
      <c r="C33" s="156"/>
      <c r="D33" s="156"/>
      <c r="E33" s="158">
        <v>34144</v>
      </c>
      <c r="F33" s="158">
        <v>36927</v>
      </c>
    </row>
    <row r="34" spans="1:6" ht="15" customHeight="1">
      <c r="A34" s="155"/>
      <c r="B34" s="157" t="s">
        <v>193</v>
      </c>
      <c r="C34" s="159"/>
      <c r="D34" s="159"/>
      <c r="E34" s="160">
        <v>16593</v>
      </c>
      <c r="F34" s="160"/>
    </row>
    <row r="35" spans="1:6" ht="18.75" customHeight="1">
      <c r="A35" s="222" t="s">
        <v>194</v>
      </c>
      <c r="B35" s="222"/>
      <c r="C35" s="158">
        <f>SUM(C4:C34)</f>
        <v>343335</v>
      </c>
      <c r="D35" s="158">
        <f>SUM(D4:D34)</f>
        <v>348993</v>
      </c>
      <c r="E35" s="158">
        <f>SUM(E4:E34)</f>
        <v>343335</v>
      </c>
      <c r="F35" s="158">
        <f>SUM(F4:F34)</f>
        <v>348993</v>
      </c>
    </row>
    <row r="37" spans="3:4" ht="15">
      <c r="C37" s="161"/>
      <c r="D37" s="161"/>
    </row>
  </sheetData>
  <sheetProtection/>
  <mergeCells count="3">
    <mergeCell ref="A1:F1"/>
    <mergeCell ref="A3:F3"/>
    <mergeCell ref="A35:B35"/>
  </mergeCells>
  <printOptions/>
  <pageMargins left="0.17" right="0.16" top="0.35" bottom="0.38" header="0.51" footer="0.16"/>
  <pageSetup horizontalDpi="200" verticalDpi="2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5"/>
  <sheetViews>
    <sheetView zoomScale="120" zoomScaleNormal="120" zoomScalePageLayoutView="0" workbookViewId="0" topLeftCell="A3">
      <selection activeCell="G17" sqref="G17"/>
    </sheetView>
  </sheetViews>
  <sheetFormatPr defaultColWidth="9.140625" defaultRowHeight="15"/>
  <cols>
    <col min="1" max="1" width="39.57421875" style="2" customWidth="1"/>
    <col min="2" max="3" width="16.421875" style="2" customWidth="1"/>
    <col min="4" max="4" width="17.421875" style="2" customWidth="1"/>
    <col min="5" max="7" width="16.421875" style="2" customWidth="1"/>
    <col min="8" max="8" width="26.421875" style="2" customWidth="1"/>
    <col min="9" max="16384" width="9.140625" style="2" customWidth="1"/>
  </cols>
  <sheetData>
    <row r="1" spans="1:13" ht="15">
      <c r="A1" s="223" t="s">
        <v>343</v>
      </c>
      <c r="B1" s="223"/>
      <c r="C1" s="223"/>
      <c r="D1" s="223"/>
      <c r="E1" s="223"/>
      <c r="F1" s="223"/>
      <c r="G1" s="223"/>
      <c r="H1" s="122"/>
      <c r="I1" s="3"/>
      <c r="J1" s="3"/>
      <c r="K1" s="3"/>
      <c r="L1" s="3"/>
      <c r="M1" s="3"/>
    </row>
    <row r="2" spans="1:8" ht="15">
      <c r="A2" s="224" t="s">
        <v>15</v>
      </c>
      <c r="B2" s="224"/>
      <c r="C2" s="224"/>
      <c r="D2" s="224"/>
      <c r="E2" s="224"/>
      <c r="F2" s="224"/>
      <c r="G2" s="224"/>
      <c r="H2" s="117"/>
    </row>
    <row r="3" spans="1:8" ht="15" customHeight="1">
      <c r="A3" s="225" t="s">
        <v>397</v>
      </c>
      <c r="B3" s="226"/>
      <c r="C3" s="226"/>
      <c r="D3" s="226"/>
      <c r="E3" s="226"/>
      <c r="F3" s="226"/>
      <c r="G3" s="226"/>
      <c r="H3" s="123"/>
    </row>
    <row r="4" spans="1:8" ht="60" customHeight="1">
      <c r="A4" s="62" t="s">
        <v>7</v>
      </c>
      <c r="B4" s="62" t="s">
        <v>322</v>
      </c>
      <c r="C4" s="62" t="s">
        <v>373</v>
      </c>
      <c r="D4" s="62" t="s">
        <v>323</v>
      </c>
      <c r="E4" s="62" t="s">
        <v>374</v>
      </c>
      <c r="F4" s="62" t="s">
        <v>324</v>
      </c>
      <c r="G4" s="62" t="s">
        <v>375</v>
      </c>
      <c r="H4" s="118"/>
    </row>
    <row r="5" spans="1:8" ht="15">
      <c r="A5" s="63" t="s">
        <v>8</v>
      </c>
      <c r="B5" s="64">
        <v>318828</v>
      </c>
      <c r="C5" s="64">
        <v>329220</v>
      </c>
      <c r="D5" s="64">
        <v>195145</v>
      </c>
      <c r="E5" s="64">
        <v>205209</v>
      </c>
      <c r="F5" s="64">
        <v>123683</v>
      </c>
      <c r="G5" s="64">
        <v>124011</v>
      </c>
      <c r="H5" s="119"/>
    </row>
    <row r="6" spans="1:8" ht="15">
      <c r="A6" s="63" t="s">
        <v>9</v>
      </c>
      <c r="B6" s="64">
        <v>270031</v>
      </c>
      <c r="C6" s="64">
        <v>273059</v>
      </c>
      <c r="D6" s="64">
        <v>77321</v>
      </c>
      <c r="E6" s="64">
        <v>80519</v>
      </c>
      <c r="F6" s="64">
        <v>192710</v>
      </c>
      <c r="G6" s="64">
        <v>192540</v>
      </c>
      <c r="H6" s="119"/>
    </row>
    <row r="7" spans="1:8" ht="15">
      <c r="A7" s="63" t="s">
        <v>10</v>
      </c>
      <c r="B7" s="121" t="s">
        <v>54</v>
      </c>
      <c r="C7" s="121" t="s">
        <v>54</v>
      </c>
      <c r="D7" s="64" t="s">
        <v>54</v>
      </c>
      <c r="E7" s="64" t="s">
        <v>54</v>
      </c>
      <c r="F7" s="64">
        <f>F5-F6</f>
        <v>-69027</v>
      </c>
      <c r="G7" s="64">
        <f>G5-G6</f>
        <v>-68529</v>
      </c>
      <c r="H7" s="119"/>
    </row>
    <row r="8" spans="1:8" ht="15">
      <c r="A8" s="63" t="s">
        <v>11</v>
      </c>
      <c r="B8" s="64">
        <f>B5-B6</f>
        <v>48797</v>
      </c>
      <c r="C8" s="64">
        <f>C5-C6</f>
        <v>56161</v>
      </c>
      <c r="D8" s="64">
        <f>D5-D6</f>
        <v>117824</v>
      </c>
      <c r="E8" s="64">
        <f>E5-E6</f>
        <v>124690</v>
      </c>
      <c r="F8" s="64" t="s">
        <v>54</v>
      </c>
      <c r="G8" s="64"/>
      <c r="H8" s="119"/>
    </row>
    <row r="9" spans="1:10" ht="29.25" customHeight="1">
      <c r="A9" s="65" t="s">
        <v>12</v>
      </c>
      <c r="B9" s="64">
        <v>24507</v>
      </c>
      <c r="C9" s="64">
        <v>19773</v>
      </c>
      <c r="D9" s="64">
        <v>11414</v>
      </c>
      <c r="E9" s="64">
        <v>6680</v>
      </c>
      <c r="F9" s="64">
        <v>13093</v>
      </c>
      <c r="G9" s="59">
        <v>13093</v>
      </c>
      <c r="H9" s="119"/>
      <c r="J9" s="5"/>
    </row>
    <row r="10" spans="1:10" ht="30" customHeight="1">
      <c r="A10" s="65" t="s">
        <v>138</v>
      </c>
      <c r="B10" s="64">
        <f>B8+B9</f>
        <v>73304</v>
      </c>
      <c r="C10" s="64">
        <f>C8+C9</f>
        <v>75934</v>
      </c>
      <c r="D10" s="64">
        <f>D8+D9</f>
        <v>129238</v>
      </c>
      <c r="E10" s="64">
        <f>E8+E9</f>
        <v>131370</v>
      </c>
      <c r="F10" s="64">
        <f>F7+F9</f>
        <v>-55934</v>
      </c>
      <c r="G10" s="64">
        <f>G7+G9</f>
        <v>-55436</v>
      </c>
      <c r="H10" s="119"/>
      <c r="J10" s="5"/>
    </row>
    <row r="11" spans="1:10" ht="15">
      <c r="A11" s="213" t="s">
        <v>52</v>
      </c>
      <c r="B11" s="214">
        <v>0</v>
      </c>
      <c r="C11" s="214">
        <v>0</v>
      </c>
      <c r="D11" s="214">
        <v>0</v>
      </c>
      <c r="E11" s="214">
        <v>0</v>
      </c>
      <c r="F11" s="214">
        <v>0</v>
      </c>
      <c r="G11" s="214">
        <v>0</v>
      </c>
      <c r="H11" s="119"/>
      <c r="J11" s="5"/>
    </row>
    <row r="12" spans="1:10" ht="13.5" customHeight="1">
      <c r="A12" s="213" t="s">
        <v>53</v>
      </c>
      <c r="B12" s="214">
        <v>0</v>
      </c>
      <c r="C12" s="214">
        <v>0</v>
      </c>
      <c r="D12" s="214">
        <v>0</v>
      </c>
      <c r="E12" s="214">
        <v>0</v>
      </c>
      <c r="F12" s="214">
        <v>0</v>
      </c>
      <c r="G12" s="214">
        <v>0</v>
      </c>
      <c r="H12" s="119"/>
      <c r="J12" s="5"/>
    </row>
    <row r="13" spans="1:10" ht="29.25" customHeight="1">
      <c r="A13" s="65" t="s">
        <v>137</v>
      </c>
      <c r="B13" s="64">
        <v>73304</v>
      </c>
      <c r="C13" s="64">
        <v>75934</v>
      </c>
      <c r="D13" s="64">
        <f>D10</f>
        <v>129238</v>
      </c>
      <c r="E13" s="64">
        <f>E10</f>
        <v>131370</v>
      </c>
      <c r="F13" s="64">
        <f>F10+F11-F12</f>
        <v>-55934</v>
      </c>
      <c r="G13" s="64">
        <f>G10+G11-G12</f>
        <v>-55436</v>
      </c>
      <c r="H13" s="119"/>
      <c r="J13" s="5"/>
    </row>
    <row r="14" spans="1:8" ht="29.25" customHeight="1">
      <c r="A14" s="65" t="s">
        <v>56</v>
      </c>
      <c r="B14" s="64">
        <v>73304</v>
      </c>
      <c r="C14" s="64">
        <v>73304</v>
      </c>
      <c r="D14" s="64">
        <v>73304</v>
      </c>
      <c r="E14" s="64">
        <v>73304</v>
      </c>
      <c r="F14" s="64" t="s">
        <v>54</v>
      </c>
      <c r="G14" s="64" t="s">
        <v>54</v>
      </c>
      <c r="H14" s="119"/>
    </row>
    <row r="15" spans="1:8" ht="30.75" customHeight="1">
      <c r="A15" s="65" t="s">
        <v>139</v>
      </c>
      <c r="B15" s="64" t="s">
        <v>55</v>
      </c>
      <c r="C15" s="64" t="s">
        <v>55</v>
      </c>
      <c r="D15" s="64">
        <f>D13-D14</f>
        <v>55934</v>
      </c>
      <c r="E15" s="64">
        <f>E13-E14</f>
        <v>58066</v>
      </c>
      <c r="F15" s="64">
        <f>F13</f>
        <v>-55934</v>
      </c>
      <c r="G15" s="64">
        <f>G13</f>
        <v>-55436</v>
      </c>
      <c r="H15" s="119"/>
    </row>
    <row r="16" spans="1:8" ht="30.75" customHeight="1">
      <c r="A16" s="65" t="s">
        <v>368</v>
      </c>
      <c r="B16" s="64"/>
      <c r="C16" s="64">
        <v>2630</v>
      </c>
      <c r="D16" s="64" t="s">
        <v>55</v>
      </c>
      <c r="E16" s="64">
        <v>2630</v>
      </c>
      <c r="F16" s="64" t="s">
        <v>55</v>
      </c>
      <c r="G16" s="64" t="s">
        <v>55</v>
      </c>
      <c r="H16" s="119"/>
    </row>
    <row r="17" spans="1:8" ht="15">
      <c r="A17" s="66" t="s">
        <v>13</v>
      </c>
      <c r="B17" s="67">
        <f>B6+B12+B14</f>
        <v>343335</v>
      </c>
      <c r="C17" s="67">
        <f>C6+C12+C14+C16</f>
        <v>348993</v>
      </c>
      <c r="D17" s="67">
        <f>D6+D14</f>
        <v>150625</v>
      </c>
      <c r="E17" s="67">
        <f>E6+E14+E16</f>
        <v>156453</v>
      </c>
      <c r="F17" s="67">
        <f>F6+F12</f>
        <v>192710</v>
      </c>
      <c r="G17" s="67">
        <f>G6+G12</f>
        <v>192540</v>
      </c>
      <c r="H17" s="120"/>
    </row>
    <row r="18" spans="1:8" ht="15">
      <c r="A18" s="66" t="s">
        <v>14</v>
      </c>
      <c r="B18" s="67">
        <f>B5+B9+B11</f>
        <v>343335</v>
      </c>
      <c r="C18" s="67">
        <f>C5+C9+C11</f>
        <v>348993</v>
      </c>
      <c r="D18" s="67">
        <f>D5+D9</f>
        <v>206559</v>
      </c>
      <c r="E18" s="67">
        <f>E5+E9</f>
        <v>211889</v>
      </c>
      <c r="F18" s="67">
        <f>F5+F9+F11</f>
        <v>136776</v>
      </c>
      <c r="G18" s="67">
        <f>G5+G9+G11</f>
        <v>137104</v>
      </c>
      <c r="H18" s="120"/>
    </row>
    <row r="19" spans="1:8" ht="12.75">
      <c r="A19" s="61"/>
      <c r="B19" s="61"/>
      <c r="C19" s="61"/>
      <c r="D19" s="61"/>
      <c r="E19" s="61"/>
      <c r="F19" s="61"/>
      <c r="G19" s="61"/>
      <c r="H19" s="61"/>
    </row>
    <row r="20" spans="4:6" ht="12.75">
      <c r="D20" s="5"/>
      <c r="E20" s="5"/>
      <c r="F20" s="5"/>
    </row>
    <row r="22" spans="4:6" ht="12.75">
      <c r="D22" s="5"/>
      <c r="E22" s="5"/>
      <c r="F22" s="5"/>
    </row>
    <row r="25" spans="4:6" ht="12.75">
      <c r="D25" s="5"/>
      <c r="E25" s="5"/>
      <c r="F25" s="5"/>
    </row>
  </sheetData>
  <sheetProtection/>
  <mergeCells count="3">
    <mergeCell ref="A1:G1"/>
    <mergeCell ref="A2:G2"/>
    <mergeCell ref="A3:G3"/>
  </mergeCells>
  <printOptions/>
  <pageMargins left="0.3937007874015748" right="0.2362204724409449" top="0.54" bottom="0.7480314960629921" header="0.31496062992125984" footer="0.31496062992125984"/>
  <pageSetup horizontalDpi="600" verticalDpi="600" orientation="landscape" paperSize="9" r:id="rId1"/>
  <ignoredErrors>
    <ignoredError sqref="D13 D1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zoomScale="70" zoomScaleNormal="70" zoomScalePageLayoutView="0" workbookViewId="0" topLeftCell="A1">
      <selection activeCell="C13" sqref="C13"/>
    </sheetView>
  </sheetViews>
  <sheetFormatPr defaultColWidth="9.140625" defaultRowHeight="15"/>
  <cols>
    <col min="1" max="1" width="106.28125" style="0" customWidth="1"/>
    <col min="2" max="2" width="39.57421875" style="0" customWidth="1"/>
    <col min="3" max="3" width="39.421875" style="0" customWidth="1"/>
    <col min="4" max="5" width="35.140625" style="0" customWidth="1"/>
    <col min="6" max="6" width="15.140625" style="0" customWidth="1"/>
  </cols>
  <sheetData>
    <row r="1" spans="1:5" ht="24.75" customHeight="1" thickBot="1">
      <c r="A1" s="229" t="s">
        <v>344</v>
      </c>
      <c r="B1" s="230"/>
      <c r="C1" s="230"/>
      <c r="D1" s="230"/>
      <c r="E1" s="231"/>
    </row>
    <row r="2" spans="1:5" ht="41.25" customHeight="1">
      <c r="A2" s="68"/>
      <c r="B2" s="69"/>
      <c r="C2" s="69"/>
      <c r="D2" s="69"/>
      <c r="E2" s="116"/>
    </row>
    <row r="3" spans="1:5" ht="15.75">
      <c r="A3" s="227" t="s">
        <v>370</v>
      </c>
      <c r="B3" s="227"/>
      <c r="C3" s="227"/>
      <c r="D3" s="227"/>
      <c r="E3" s="227"/>
    </row>
    <row r="4" spans="1:5" ht="15.75">
      <c r="A4" s="199" t="s">
        <v>140</v>
      </c>
      <c r="B4" s="198" t="s">
        <v>325</v>
      </c>
      <c r="C4" s="198" t="s">
        <v>376</v>
      </c>
      <c r="D4" s="198" t="s">
        <v>326</v>
      </c>
      <c r="E4" s="198" t="s">
        <v>377</v>
      </c>
    </row>
    <row r="5" spans="1:8" ht="23.25" customHeight="1">
      <c r="A5" s="200" t="s">
        <v>342</v>
      </c>
      <c r="B5" s="201">
        <v>2350</v>
      </c>
      <c r="C5" s="201">
        <v>2350</v>
      </c>
      <c r="D5" s="202">
        <v>784</v>
      </c>
      <c r="E5" s="202">
        <v>784</v>
      </c>
      <c r="G5" s="115"/>
      <c r="H5" s="115"/>
    </row>
    <row r="6" spans="1:7" ht="23.25" customHeight="1">
      <c r="A6" s="200" t="s">
        <v>354</v>
      </c>
      <c r="B6" s="201"/>
      <c r="C6" s="201">
        <v>390</v>
      </c>
      <c r="D6" s="202"/>
      <c r="E6" s="202" t="s">
        <v>54</v>
      </c>
      <c r="G6" s="115"/>
    </row>
    <row r="7" spans="1:5" ht="23.25" customHeight="1">
      <c r="A7" s="200" t="s">
        <v>369</v>
      </c>
      <c r="B7" s="201"/>
      <c r="C7" s="201">
        <v>733</v>
      </c>
      <c r="D7" s="202"/>
      <c r="E7" s="202" t="s">
        <v>54</v>
      </c>
    </row>
    <row r="8" spans="1:5" ht="45" customHeight="1">
      <c r="A8" s="70"/>
      <c r="B8" s="70"/>
      <c r="C8" s="70"/>
      <c r="D8" s="70"/>
      <c r="E8" s="70"/>
    </row>
    <row r="9" spans="1:5" ht="15.75">
      <c r="A9" s="228" t="s">
        <v>327</v>
      </c>
      <c r="B9" s="228"/>
      <c r="C9" s="228"/>
      <c r="D9" s="228"/>
      <c r="E9" s="228"/>
    </row>
    <row r="10" spans="1:5" ht="15.75">
      <c r="A10" s="199" t="s">
        <v>140</v>
      </c>
      <c r="B10" s="198" t="s">
        <v>325</v>
      </c>
      <c r="C10" s="198" t="s">
        <v>371</v>
      </c>
      <c r="D10" s="198" t="s">
        <v>326</v>
      </c>
      <c r="E10" s="198" t="s">
        <v>372</v>
      </c>
    </row>
    <row r="11" spans="1:5" ht="46.5" customHeight="1">
      <c r="A11" s="203" t="s">
        <v>321</v>
      </c>
      <c r="B11" s="201">
        <v>54335</v>
      </c>
      <c r="C11" s="201">
        <v>54335</v>
      </c>
      <c r="D11" s="201">
        <v>54334</v>
      </c>
      <c r="E11" s="201">
        <v>54334</v>
      </c>
    </row>
    <row r="12" spans="1:5" ht="52.5" customHeight="1">
      <c r="A12" s="203" t="s">
        <v>267</v>
      </c>
      <c r="B12" s="201">
        <v>499</v>
      </c>
      <c r="C12" s="201">
        <v>499</v>
      </c>
      <c r="D12" s="202" t="s">
        <v>54</v>
      </c>
      <c r="E12" s="202" t="s">
        <v>54</v>
      </c>
    </row>
    <row r="13" spans="1:5" ht="42.75" customHeight="1">
      <c r="A13" s="203" t="s">
        <v>328</v>
      </c>
      <c r="B13" s="201">
        <v>2669</v>
      </c>
      <c r="C13" s="201">
        <v>2669</v>
      </c>
      <c r="D13" s="201" t="s">
        <v>55</v>
      </c>
      <c r="E13" s="201" t="s">
        <v>55</v>
      </c>
    </row>
    <row r="14" spans="1:5" ht="42.75" customHeight="1">
      <c r="A14" s="111" t="s">
        <v>271</v>
      </c>
      <c r="B14" s="201">
        <v>817</v>
      </c>
      <c r="C14" s="201">
        <v>599</v>
      </c>
      <c r="D14" s="201" t="s">
        <v>54</v>
      </c>
      <c r="E14" s="201" t="s">
        <v>54</v>
      </c>
    </row>
    <row r="15" spans="1:5" ht="37.5" customHeight="1">
      <c r="A15" s="200" t="s">
        <v>276</v>
      </c>
      <c r="B15" s="201">
        <v>199</v>
      </c>
      <c r="C15" s="201">
        <v>199</v>
      </c>
      <c r="D15" s="201" t="s">
        <v>55</v>
      </c>
      <c r="E15" s="201" t="s">
        <v>55</v>
      </c>
    </row>
    <row r="16" spans="1:5" ht="47.25" customHeight="1">
      <c r="A16" s="203" t="s">
        <v>273</v>
      </c>
      <c r="B16" s="201">
        <v>9391</v>
      </c>
      <c r="C16" s="201">
        <v>9391</v>
      </c>
      <c r="D16" s="201" t="s">
        <v>54</v>
      </c>
      <c r="E16" s="201" t="s">
        <v>54</v>
      </c>
    </row>
    <row r="17" spans="1:5" ht="47.25" customHeight="1">
      <c r="A17" s="203" t="s">
        <v>274</v>
      </c>
      <c r="B17" s="201">
        <v>13650</v>
      </c>
      <c r="C17" s="201">
        <v>13650</v>
      </c>
      <c r="D17" s="201" t="s">
        <v>55</v>
      </c>
      <c r="E17" s="201" t="s">
        <v>55</v>
      </c>
    </row>
    <row r="18" spans="1:5" ht="48" customHeight="1">
      <c r="A18" s="203" t="s">
        <v>275</v>
      </c>
      <c r="B18" s="201">
        <v>8365</v>
      </c>
      <c r="C18" s="201">
        <v>8365</v>
      </c>
      <c r="D18" s="201" t="s">
        <v>54</v>
      </c>
      <c r="E18" s="201" t="s">
        <v>54</v>
      </c>
    </row>
    <row r="19" spans="1:5" ht="42.75" customHeight="1">
      <c r="A19" s="203" t="s">
        <v>330</v>
      </c>
      <c r="B19" s="201">
        <v>26069</v>
      </c>
      <c r="C19" s="201">
        <v>26069</v>
      </c>
      <c r="D19" s="201">
        <v>27225</v>
      </c>
      <c r="E19" s="201">
        <v>31805</v>
      </c>
    </row>
  </sheetData>
  <sheetProtection/>
  <mergeCells count="3">
    <mergeCell ref="A3:E3"/>
    <mergeCell ref="A9:E9"/>
    <mergeCell ref="A1:E1"/>
  </mergeCells>
  <printOptions/>
  <pageMargins left="0.1968503937007874" right="0.15748031496062992" top="0.5118110236220472" bottom="0.7480314960629921" header="0.31496062992125984" footer="0.31496062992125984"/>
  <pageSetup fitToHeight="1" fitToWidth="1" horizontalDpi="200" verticalDpi="2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44.00390625" style="71" customWidth="1"/>
    <col min="2" max="2" width="18.140625" style="71" customWidth="1"/>
    <col min="3" max="3" width="19.28125" style="71" customWidth="1"/>
    <col min="4" max="4" width="18.57421875" style="71" customWidth="1"/>
    <col min="5" max="5" width="17.140625" style="71" customWidth="1"/>
    <col min="6" max="6" width="17.57421875" style="71" customWidth="1"/>
    <col min="7" max="16384" width="9.140625" style="71" customWidth="1"/>
  </cols>
  <sheetData>
    <row r="1" spans="1:6" ht="58.5" customHeight="1">
      <c r="A1" s="232" t="s">
        <v>398</v>
      </c>
      <c r="B1" s="232"/>
      <c r="C1" s="232"/>
      <c r="D1" s="232"/>
      <c r="E1" s="232"/>
      <c r="F1" s="232"/>
    </row>
    <row r="2" spans="1:6" ht="34.5" customHeight="1">
      <c r="A2" s="204" t="s">
        <v>7</v>
      </c>
      <c r="B2" s="204" t="s">
        <v>399</v>
      </c>
      <c r="C2" s="209" t="s">
        <v>378</v>
      </c>
      <c r="D2" s="204">
        <v>2016</v>
      </c>
      <c r="E2" s="204">
        <v>2017</v>
      </c>
      <c r="F2" s="204">
        <v>2018</v>
      </c>
    </row>
    <row r="3" spans="1:6" ht="31.5">
      <c r="A3" s="205" t="s">
        <v>130</v>
      </c>
      <c r="B3" s="73">
        <v>90458</v>
      </c>
      <c r="C3" s="73">
        <v>90840</v>
      </c>
      <c r="D3" s="73">
        <f>B3*1.1</f>
        <v>99503.8</v>
      </c>
      <c r="E3" s="73">
        <f>B3*1.2</f>
        <v>108549.59999999999</v>
      </c>
      <c r="F3" s="73">
        <f>B3*1.22</f>
        <v>110358.76</v>
      </c>
    </row>
    <row r="4" spans="1:6" ht="15.75">
      <c r="A4" s="205" t="s">
        <v>132</v>
      </c>
      <c r="B4" s="72">
        <v>88031</v>
      </c>
      <c r="C4" s="72">
        <v>99875</v>
      </c>
      <c r="D4" s="73">
        <f>B4*1.1</f>
        <v>96834.1</v>
      </c>
      <c r="E4" s="73">
        <f>B4*1.2</f>
        <v>105637.2</v>
      </c>
      <c r="F4" s="73">
        <f>B4*1.22</f>
        <v>107397.81999999999</v>
      </c>
    </row>
    <row r="5" spans="1:6" ht="15.75">
      <c r="A5" s="205" t="s">
        <v>236</v>
      </c>
      <c r="B5" s="72">
        <v>16134</v>
      </c>
      <c r="C5" s="72">
        <v>13474</v>
      </c>
      <c r="D5" s="73">
        <f>B5*1.1</f>
        <v>17747.4</v>
      </c>
      <c r="E5" s="73">
        <f>B5*1.2</f>
        <v>19360.8</v>
      </c>
      <c r="F5" s="73">
        <f>B5*1.22</f>
        <v>19683.48</v>
      </c>
    </row>
    <row r="6" spans="1:6" ht="15.75">
      <c r="A6" s="205" t="s">
        <v>237</v>
      </c>
      <c r="B6" s="72">
        <v>11414</v>
      </c>
      <c r="C6" s="72">
        <v>6680</v>
      </c>
      <c r="D6" s="73">
        <f>B6*1.1</f>
        <v>12555.400000000001</v>
      </c>
      <c r="E6" s="73">
        <f>B6*1.2</f>
        <v>13696.8</v>
      </c>
      <c r="F6" s="73">
        <f>B6*1.22</f>
        <v>13925.08</v>
      </c>
    </row>
    <row r="7" spans="1:6" ht="15.75">
      <c r="A7" s="205" t="s">
        <v>264</v>
      </c>
      <c r="B7" s="72">
        <v>522</v>
      </c>
      <c r="C7" s="72">
        <v>1020</v>
      </c>
      <c r="D7" s="73">
        <f>B7*1.1</f>
        <v>574.2</v>
      </c>
      <c r="E7" s="73">
        <f>B7*1.2</f>
        <v>626.4</v>
      </c>
      <c r="F7" s="73">
        <f>B7*1.22</f>
        <v>636.84</v>
      </c>
    </row>
    <row r="8" spans="1:6" ht="15.75">
      <c r="A8" s="206" t="s">
        <v>236</v>
      </c>
      <c r="B8" s="207">
        <f>SUM(B3:B7)</f>
        <v>206559</v>
      </c>
      <c r="C8" s="207">
        <f>SUM(C3:C7)</f>
        <v>211889</v>
      </c>
      <c r="D8" s="207">
        <f>SUM(D3:D7)</f>
        <v>227214.90000000002</v>
      </c>
      <c r="E8" s="207">
        <f>SUM(E3:E7)</f>
        <v>247870.79999999996</v>
      </c>
      <c r="F8" s="207">
        <f>SUM(F3:F7)</f>
        <v>252001.97999999998</v>
      </c>
    </row>
    <row r="9" spans="1:6" ht="15.75">
      <c r="A9" s="205" t="s">
        <v>118</v>
      </c>
      <c r="B9" s="72">
        <v>18128</v>
      </c>
      <c r="C9" s="72">
        <v>18539</v>
      </c>
      <c r="D9" s="72">
        <f aca="true" t="shared" si="0" ref="D9:D15">B9*1.1</f>
        <v>19940.800000000003</v>
      </c>
      <c r="E9" s="72">
        <f aca="true" t="shared" si="1" ref="E9:E15">B9*1.2</f>
        <v>21753.6</v>
      </c>
      <c r="F9" s="72">
        <f aca="true" t="shared" si="2" ref="F9:F15">B9*1.22</f>
        <v>22116.16</v>
      </c>
    </row>
    <row r="10" spans="1:6" ht="31.5">
      <c r="A10" s="205" t="s">
        <v>238</v>
      </c>
      <c r="B10" s="72">
        <v>4450</v>
      </c>
      <c r="C10" s="72">
        <v>4540</v>
      </c>
      <c r="D10" s="72">
        <f t="shared" si="0"/>
        <v>4895</v>
      </c>
      <c r="E10" s="72">
        <f t="shared" si="1"/>
        <v>5340</v>
      </c>
      <c r="F10" s="72">
        <f t="shared" si="2"/>
        <v>5429</v>
      </c>
    </row>
    <row r="11" spans="1:6" ht="15.75">
      <c r="A11" s="205" t="s">
        <v>123</v>
      </c>
      <c r="B11" s="72">
        <v>39199</v>
      </c>
      <c r="C11" s="72">
        <v>40322</v>
      </c>
      <c r="D11" s="72">
        <f t="shared" si="0"/>
        <v>43118.9</v>
      </c>
      <c r="E11" s="72">
        <f t="shared" si="1"/>
        <v>47038.799999999996</v>
      </c>
      <c r="F11" s="72">
        <f t="shared" si="2"/>
        <v>47822.78</v>
      </c>
    </row>
    <row r="12" spans="1:6" ht="15.75">
      <c r="A12" s="205" t="s">
        <v>124</v>
      </c>
      <c r="B12" s="72">
        <v>1400</v>
      </c>
      <c r="C12" s="72">
        <v>1400</v>
      </c>
      <c r="D12" s="72">
        <f t="shared" si="0"/>
        <v>1540.0000000000002</v>
      </c>
      <c r="E12" s="72">
        <f t="shared" si="1"/>
        <v>1680</v>
      </c>
      <c r="F12" s="72">
        <f t="shared" si="2"/>
        <v>1708</v>
      </c>
    </row>
    <row r="13" spans="1:6" ht="15.75">
      <c r="A13" s="205" t="s">
        <v>125</v>
      </c>
      <c r="B13" s="72">
        <v>10000</v>
      </c>
      <c r="C13" s="72">
        <v>10090</v>
      </c>
      <c r="D13" s="72">
        <f t="shared" si="0"/>
        <v>11000</v>
      </c>
      <c r="E13" s="72">
        <f t="shared" si="1"/>
        <v>12000</v>
      </c>
      <c r="F13" s="72">
        <f t="shared" si="2"/>
        <v>12200</v>
      </c>
    </row>
    <row r="14" spans="1:6" ht="15.75">
      <c r="A14" s="205" t="s">
        <v>239</v>
      </c>
      <c r="B14" s="72">
        <v>4144</v>
      </c>
      <c r="C14" s="72">
        <v>5628</v>
      </c>
      <c r="D14" s="72">
        <f t="shared" si="0"/>
        <v>4558.400000000001</v>
      </c>
      <c r="E14" s="72">
        <f t="shared" si="1"/>
        <v>4972.8</v>
      </c>
      <c r="F14" s="72">
        <f t="shared" si="2"/>
        <v>5055.68</v>
      </c>
    </row>
    <row r="15" spans="1:6" ht="15.75">
      <c r="A15" s="205" t="s">
        <v>241</v>
      </c>
      <c r="B15" s="72">
        <v>73304</v>
      </c>
      <c r="C15" s="72">
        <v>73304</v>
      </c>
      <c r="D15" s="72">
        <f t="shared" si="0"/>
        <v>80634.40000000001</v>
      </c>
      <c r="E15" s="72">
        <f t="shared" si="1"/>
        <v>87964.8</v>
      </c>
      <c r="F15" s="72">
        <f t="shared" si="2"/>
        <v>89430.88</v>
      </c>
    </row>
    <row r="16" spans="1:6" ht="30" customHeight="1">
      <c r="A16" s="133" t="s">
        <v>368</v>
      </c>
      <c r="B16" s="72"/>
      <c r="C16" s="72">
        <v>2630</v>
      </c>
      <c r="D16" s="72"/>
      <c r="E16" s="72"/>
      <c r="F16" s="72"/>
    </row>
    <row r="17" spans="1:6" ht="20.25" customHeight="1">
      <c r="A17" s="206" t="s">
        <v>213</v>
      </c>
      <c r="B17" s="207">
        <f>SUM(B9:B15)</f>
        <v>150625</v>
      </c>
      <c r="C17" s="207">
        <f>SUM(C9:C16)</f>
        <v>156453</v>
      </c>
      <c r="D17" s="207">
        <f>SUM(D9:D15)</f>
        <v>165687.5</v>
      </c>
      <c r="E17" s="207">
        <f>SUM(E9:E15)</f>
        <v>180750</v>
      </c>
      <c r="F17" s="207">
        <f>SUM(F9:F15)</f>
        <v>183762.5</v>
      </c>
    </row>
    <row r="18" spans="1:6" ht="31.5">
      <c r="A18" s="205" t="s">
        <v>280</v>
      </c>
      <c r="B18" s="72">
        <v>3784</v>
      </c>
      <c r="C18" s="72">
        <v>4907</v>
      </c>
      <c r="D18" s="72">
        <f>B18*1.1</f>
        <v>4162.400000000001</v>
      </c>
      <c r="E18" s="72">
        <f>B18*1.2</f>
        <v>4540.8</v>
      </c>
      <c r="F18" s="72">
        <f>B18*1.22</f>
        <v>4616.48</v>
      </c>
    </row>
    <row r="19" spans="1:6" ht="15.75">
      <c r="A19" s="205" t="s">
        <v>202</v>
      </c>
      <c r="B19" s="72">
        <v>119899</v>
      </c>
      <c r="C19" s="72">
        <v>119104</v>
      </c>
      <c r="D19" s="72">
        <f>B19*1.1</f>
        <v>131888.90000000002</v>
      </c>
      <c r="E19" s="72">
        <f>B19*1.2</f>
        <v>143878.8</v>
      </c>
      <c r="F19" s="72">
        <f>B19*1.22</f>
        <v>146276.78</v>
      </c>
    </row>
    <row r="20" spans="1:6" ht="24.75" customHeight="1">
      <c r="A20" s="205" t="s">
        <v>331</v>
      </c>
      <c r="B20" s="72">
        <v>13093</v>
      </c>
      <c r="C20" s="72">
        <v>13093</v>
      </c>
      <c r="D20" s="72">
        <f>B20*1.1</f>
        <v>14402.300000000001</v>
      </c>
      <c r="E20" s="72">
        <f>B20*1.2</f>
        <v>15711.599999999999</v>
      </c>
      <c r="F20" s="72">
        <f>B20*1.22</f>
        <v>15973.46</v>
      </c>
    </row>
    <row r="21" spans="1:6" ht="16.5" customHeight="1">
      <c r="A21" s="206" t="s">
        <v>214</v>
      </c>
      <c r="B21" s="207">
        <f>SUM(B18:B20)</f>
        <v>136776</v>
      </c>
      <c r="C21" s="207">
        <f>SUM(C18:C20)</f>
        <v>137104</v>
      </c>
      <c r="D21" s="207">
        <f>SUM(D19:D20)</f>
        <v>146291.2</v>
      </c>
      <c r="E21" s="207">
        <f>SUM(E19:E20)</f>
        <v>159590.4</v>
      </c>
      <c r="F21" s="207">
        <f>SUM(F19:F20)</f>
        <v>162250.24</v>
      </c>
    </row>
    <row r="22" spans="1:6" ht="15.75">
      <c r="A22" s="205" t="s">
        <v>240</v>
      </c>
      <c r="B22" s="72">
        <v>46593</v>
      </c>
      <c r="C22" s="72">
        <v>38093</v>
      </c>
      <c r="D22" s="72">
        <f>B22*1.1</f>
        <v>51252.3</v>
      </c>
      <c r="E22" s="72">
        <f>B22*1.2</f>
        <v>55911.6</v>
      </c>
      <c r="F22" s="72">
        <f>B22*1.22</f>
        <v>56843.46</v>
      </c>
    </row>
    <row r="23" spans="1:6" ht="15.75">
      <c r="A23" s="205" t="s">
        <v>126</v>
      </c>
      <c r="B23" s="72">
        <v>64023</v>
      </c>
      <c r="C23" s="72">
        <v>72489</v>
      </c>
      <c r="D23" s="72">
        <f>B23*1.1</f>
        <v>70425.3</v>
      </c>
      <c r="E23" s="72">
        <f>B23*1.2</f>
        <v>76827.59999999999</v>
      </c>
      <c r="F23" s="72">
        <f>B23*1.22</f>
        <v>78108.06</v>
      </c>
    </row>
    <row r="24" spans="1:6" ht="15.75">
      <c r="A24" s="205" t="s">
        <v>207</v>
      </c>
      <c r="B24" s="72">
        <v>25010</v>
      </c>
      <c r="C24" s="72">
        <v>24874</v>
      </c>
      <c r="D24" s="72">
        <f>B24*1.1</f>
        <v>27511.000000000004</v>
      </c>
      <c r="E24" s="72">
        <f>B24*1.2</f>
        <v>30012</v>
      </c>
      <c r="F24" s="72">
        <f>B24*1.22</f>
        <v>30512.2</v>
      </c>
    </row>
    <row r="25" spans="1:6" ht="15.75">
      <c r="A25" s="205" t="s">
        <v>208</v>
      </c>
      <c r="B25" s="72">
        <v>57084</v>
      </c>
      <c r="C25" s="72">
        <v>57084</v>
      </c>
      <c r="D25" s="72">
        <f>B25*1.1</f>
        <v>62792.4</v>
      </c>
      <c r="E25" s="72">
        <f>B25*1.2</f>
        <v>68500.8</v>
      </c>
      <c r="F25" s="72">
        <f>B25*1.22</f>
        <v>69642.48</v>
      </c>
    </row>
    <row r="26" spans="1:6" ht="18.75" customHeight="1">
      <c r="A26" s="206" t="s">
        <v>215</v>
      </c>
      <c r="B26" s="207">
        <f>SUM(B22:B25)</f>
        <v>192710</v>
      </c>
      <c r="C26" s="207">
        <f>SUM(C22:C25)</f>
        <v>192540</v>
      </c>
      <c r="D26" s="207">
        <f>SUM(D22:D25)</f>
        <v>211981</v>
      </c>
      <c r="E26" s="207">
        <f>SUM(E22:E25)</f>
        <v>231252</v>
      </c>
      <c r="F26" s="207">
        <f>SUM(F22:F25)</f>
        <v>235106.2</v>
      </c>
    </row>
    <row r="27" spans="1:6" ht="24.75" customHeight="1">
      <c r="A27" s="208" t="s">
        <v>216</v>
      </c>
      <c r="B27" s="207">
        <f>B8+B21</f>
        <v>343335</v>
      </c>
      <c r="C27" s="207">
        <f>C8+C21</f>
        <v>348993</v>
      </c>
      <c r="D27" s="207">
        <f>D8+D21</f>
        <v>373506.10000000003</v>
      </c>
      <c r="E27" s="207">
        <f>E8+E21</f>
        <v>407461.19999999995</v>
      </c>
      <c r="F27" s="207">
        <f>F8+F21</f>
        <v>414252.22</v>
      </c>
    </row>
    <row r="28" spans="1:6" ht="23.25" customHeight="1">
      <c r="A28" s="208" t="s">
        <v>217</v>
      </c>
      <c r="B28" s="207">
        <f>B17+B26</f>
        <v>343335</v>
      </c>
      <c r="C28" s="207">
        <f>C17+C26</f>
        <v>348993</v>
      </c>
      <c r="D28" s="207">
        <f>D17+D26</f>
        <v>377668.5</v>
      </c>
      <c r="E28" s="207">
        <f>E17+E26</f>
        <v>412002</v>
      </c>
      <c r="F28" s="207">
        <f>F17+F26</f>
        <v>418868.7</v>
      </c>
    </row>
    <row r="29" ht="15">
      <c r="A29" s="74"/>
    </row>
  </sheetData>
  <sheetProtection/>
  <mergeCells count="1">
    <mergeCell ref="A1:F1"/>
  </mergeCells>
  <printOptions/>
  <pageMargins left="0.2755905511811024" right="0.1968503937007874" top="0.4724409448818898" bottom="0.7480314960629921" header="0.31496062992125984" footer="0.31496062992125984"/>
  <pageSetup fitToHeight="1" fitToWidth="1" horizontalDpi="200" verticalDpi="200" orientation="portrait" paperSize="9" scale="73" r:id="rId1"/>
  <ignoredErrors>
    <ignoredError sqref="D17:F17 D21:F21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zoomScale="90" zoomScaleNormal="90" zoomScalePageLayoutView="0" workbookViewId="0" topLeftCell="A1">
      <selection activeCell="K11" sqref="K11:L11"/>
    </sheetView>
  </sheetViews>
  <sheetFormatPr defaultColWidth="9.140625" defaultRowHeight="15"/>
  <cols>
    <col min="1" max="1" width="9.140625" style="30" customWidth="1"/>
    <col min="2" max="2" width="10.140625" style="2" bestFit="1" customWidth="1"/>
    <col min="3" max="6" width="9.140625" style="2" customWidth="1"/>
    <col min="7" max="7" width="12.8515625" style="2" customWidth="1"/>
    <col min="8" max="9" width="9.140625" style="2" customWidth="1"/>
    <col min="10" max="10" width="12.8515625" style="2" customWidth="1"/>
    <col min="11" max="11" width="9.140625" style="2" customWidth="1"/>
    <col min="12" max="12" width="9.8515625" style="2" customWidth="1"/>
    <col min="13" max="13" width="12.8515625" style="2" customWidth="1"/>
    <col min="14" max="15" width="9.140625" style="2" customWidth="1"/>
    <col min="16" max="16" width="14.8515625" style="2" customWidth="1"/>
    <col min="17" max="17" width="13.57421875" style="2" customWidth="1"/>
    <col min="18" max="18" width="7.57421875" style="2" customWidth="1"/>
    <col min="19" max="16384" width="9.140625" style="2" customWidth="1"/>
  </cols>
  <sheetData>
    <row r="1" spans="1:22" s="29" customFormat="1" ht="16.5" thickBot="1">
      <c r="A1" s="93"/>
      <c r="B1" s="287" t="s">
        <v>400</v>
      </c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130"/>
      <c r="N1" s="94"/>
      <c r="O1" s="288" t="s">
        <v>345</v>
      </c>
      <c r="P1" s="288"/>
      <c r="Q1" s="288"/>
      <c r="R1" s="288"/>
      <c r="S1" s="95"/>
      <c r="T1" s="84"/>
      <c r="U1" s="84"/>
      <c r="V1" s="84"/>
    </row>
    <row r="2" spans="1:22" ht="13.5" thickBot="1">
      <c r="A2" s="96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8"/>
      <c r="T2" s="85"/>
      <c r="U2" s="85"/>
      <c r="V2" s="85"/>
    </row>
    <row r="3" spans="1:22" ht="30.75" customHeight="1" thickBot="1">
      <c r="A3" s="86" t="s">
        <v>242</v>
      </c>
      <c r="B3" s="289" t="s">
        <v>7</v>
      </c>
      <c r="C3" s="290"/>
      <c r="D3" s="291"/>
      <c r="E3" s="292" t="s">
        <v>243</v>
      </c>
      <c r="F3" s="293"/>
      <c r="G3" s="134" t="s">
        <v>379</v>
      </c>
      <c r="H3" s="292" t="s">
        <v>244</v>
      </c>
      <c r="I3" s="293"/>
      <c r="J3" s="134" t="s">
        <v>381</v>
      </c>
      <c r="K3" s="292" t="s">
        <v>245</v>
      </c>
      <c r="L3" s="293"/>
      <c r="M3" s="134" t="s">
        <v>382</v>
      </c>
      <c r="N3" s="294" t="s">
        <v>246</v>
      </c>
      <c r="O3" s="294"/>
      <c r="P3" s="134" t="s">
        <v>383</v>
      </c>
      <c r="Q3" s="134" t="s">
        <v>115</v>
      </c>
      <c r="R3" s="295" t="s">
        <v>384</v>
      </c>
      <c r="S3" s="296"/>
      <c r="T3" s="85"/>
      <c r="U3" s="139"/>
      <c r="V3" s="85"/>
    </row>
    <row r="4" spans="1:22" ht="15">
      <c r="A4" s="297" t="s">
        <v>198</v>
      </c>
      <c r="B4" s="298"/>
      <c r="C4" s="298"/>
      <c r="D4" s="298"/>
      <c r="E4" s="299"/>
      <c r="F4" s="299"/>
      <c r="G4" s="113"/>
      <c r="H4" s="299"/>
      <c r="I4" s="299"/>
      <c r="J4" s="113"/>
      <c r="K4" s="299"/>
      <c r="L4" s="299"/>
      <c r="M4" s="138"/>
      <c r="N4" s="300"/>
      <c r="O4" s="300"/>
      <c r="P4" s="131"/>
      <c r="Q4" s="131"/>
      <c r="R4" s="274"/>
      <c r="S4" s="275"/>
      <c r="T4" s="85"/>
      <c r="U4" s="85"/>
      <c r="V4" s="85"/>
    </row>
    <row r="5" spans="1:22" ht="28.5" customHeight="1">
      <c r="A5" s="76" t="s">
        <v>27</v>
      </c>
      <c r="B5" s="284" t="s">
        <v>130</v>
      </c>
      <c r="C5" s="284"/>
      <c r="D5" s="284"/>
      <c r="E5" s="254">
        <v>17820</v>
      </c>
      <c r="F5" s="236"/>
      <c r="G5" s="126">
        <v>26272</v>
      </c>
      <c r="H5" s="254">
        <v>26052</v>
      </c>
      <c r="I5" s="236"/>
      <c r="J5" s="142">
        <f>(R5-G5)/3</f>
        <v>21522.666666666668</v>
      </c>
      <c r="K5" s="257">
        <v>19177</v>
      </c>
      <c r="L5" s="258"/>
      <c r="M5" s="126">
        <v>21523</v>
      </c>
      <c r="N5" s="259">
        <v>27409</v>
      </c>
      <c r="O5" s="258"/>
      <c r="P5" s="126">
        <v>21523</v>
      </c>
      <c r="Q5" s="112">
        <v>90458</v>
      </c>
      <c r="R5" s="257">
        <v>90840</v>
      </c>
      <c r="S5" s="280"/>
      <c r="T5" s="85"/>
      <c r="U5" s="85"/>
      <c r="V5" s="85"/>
    </row>
    <row r="6" spans="1:22" ht="27.75" customHeight="1">
      <c r="A6" s="76" t="s">
        <v>278</v>
      </c>
      <c r="B6" s="251" t="s">
        <v>280</v>
      </c>
      <c r="C6" s="252"/>
      <c r="D6" s="253"/>
      <c r="E6" s="257">
        <v>745</v>
      </c>
      <c r="F6" s="285"/>
      <c r="G6" s="112">
        <v>1123</v>
      </c>
      <c r="H6" s="257">
        <v>1090</v>
      </c>
      <c r="I6" s="285"/>
      <c r="J6" s="112">
        <v>3784</v>
      </c>
      <c r="K6" s="257">
        <v>802</v>
      </c>
      <c r="L6" s="285"/>
      <c r="M6" s="126">
        <v>0</v>
      </c>
      <c r="N6" s="259">
        <v>1147</v>
      </c>
      <c r="O6" s="285"/>
      <c r="P6" s="126">
        <v>0</v>
      </c>
      <c r="Q6" s="112">
        <v>3784</v>
      </c>
      <c r="R6" s="257">
        <v>4907</v>
      </c>
      <c r="S6" s="260"/>
      <c r="T6" s="85"/>
      <c r="U6" s="85"/>
      <c r="V6" s="85"/>
    </row>
    <row r="7" spans="1:22" ht="15">
      <c r="A7" s="76" t="s">
        <v>36</v>
      </c>
      <c r="B7" s="286" t="s">
        <v>132</v>
      </c>
      <c r="C7" s="286"/>
      <c r="D7" s="286"/>
      <c r="E7" s="254">
        <v>17342</v>
      </c>
      <c r="F7" s="236"/>
      <c r="G7" s="126">
        <v>46157</v>
      </c>
      <c r="H7" s="254">
        <v>25353</v>
      </c>
      <c r="I7" s="236"/>
      <c r="J7" s="142">
        <v>25353</v>
      </c>
      <c r="K7" s="257">
        <v>18663</v>
      </c>
      <c r="L7" s="258"/>
      <c r="M7" s="129">
        <v>8900</v>
      </c>
      <c r="N7" s="259">
        <v>26673</v>
      </c>
      <c r="O7" s="258"/>
      <c r="P7" s="126">
        <v>19465</v>
      </c>
      <c r="Q7" s="112">
        <v>88031</v>
      </c>
      <c r="R7" s="257">
        <v>99875</v>
      </c>
      <c r="S7" s="260"/>
      <c r="T7" s="85"/>
      <c r="U7" s="85"/>
      <c r="V7" s="85"/>
    </row>
    <row r="8" spans="1:22" ht="15">
      <c r="A8" s="76" t="s">
        <v>44</v>
      </c>
      <c r="B8" s="286" t="s">
        <v>236</v>
      </c>
      <c r="C8" s="286"/>
      <c r="D8" s="286"/>
      <c r="E8" s="254">
        <v>3178</v>
      </c>
      <c r="F8" s="236"/>
      <c r="G8" s="126">
        <v>4263</v>
      </c>
      <c r="H8" s="254">
        <v>4647</v>
      </c>
      <c r="I8" s="236"/>
      <c r="J8" s="142">
        <f>(R8-G8)/3</f>
        <v>3070.3333333333335</v>
      </c>
      <c r="K8" s="257">
        <v>3420</v>
      </c>
      <c r="L8" s="258"/>
      <c r="M8" s="129">
        <v>3070</v>
      </c>
      <c r="N8" s="259">
        <v>4889</v>
      </c>
      <c r="O8" s="258"/>
      <c r="P8" s="126">
        <v>3070</v>
      </c>
      <c r="Q8" s="112">
        <v>16134</v>
      </c>
      <c r="R8" s="257">
        <v>13474</v>
      </c>
      <c r="S8" s="260"/>
      <c r="T8" s="85"/>
      <c r="U8" s="85"/>
      <c r="V8" s="85"/>
    </row>
    <row r="9" spans="1:22" ht="27" customHeight="1">
      <c r="A9" s="76" t="s">
        <v>265</v>
      </c>
      <c r="B9" s="251" t="s">
        <v>264</v>
      </c>
      <c r="C9" s="252"/>
      <c r="D9" s="253"/>
      <c r="E9" s="257">
        <v>103</v>
      </c>
      <c r="F9" s="285"/>
      <c r="G9" s="112">
        <v>532</v>
      </c>
      <c r="H9" s="257">
        <v>150</v>
      </c>
      <c r="I9" s="285"/>
      <c r="J9" s="112">
        <f>(R9-G9)/3</f>
        <v>162.66666666666666</v>
      </c>
      <c r="K9" s="257">
        <v>111</v>
      </c>
      <c r="L9" s="285"/>
      <c r="M9" s="129">
        <v>163</v>
      </c>
      <c r="N9" s="259">
        <v>158</v>
      </c>
      <c r="O9" s="285"/>
      <c r="P9" s="126">
        <v>163</v>
      </c>
      <c r="Q9" s="112">
        <v>522</v>
      </c>
      <c r="R9" s="257">
        <v>1020</v>
      </c>
      <c r="S9" s="260"/>
      <c r="T9" s="85"/>
      <c r="U9" s="85"/>
      <c r="V9" s="85"/>
    </row>
    <row r="10" spans="1:22" ht="25.5" customHeight="1">
      <c r="A10" s="76" t="s">
        <v>46</v>
      </c>
      <c r="B10" s="284" t="s">
        <v>202</v>
      </c>
      <c r="C10" s="284"/>
      <c r="D10" s="284"/>
      <c r="E10" s="254">
        <v>23620</v>
      </c>
      <c r="F10" s="236"/>
      <c r="G10" s="126">
        <v>1775</v>
      </c>
      <c r="H10" s="254">
        <v>34531</v>
      </c>
      <c r="I10" s="236"/>
      <c r="J10" s="142">
        <f>(R10-G10)/3</f>
        <v>39109.666666666664</v>
      </c>
      <c r="K10" s="257">
        <v>25419</v>
      </c>
      <c r="L10" s="258"/>
      <c r="M10" s="129">
        <v>39110</v>
      </c>
      <c r="N10" s="259">
        <v>36329</v>
      </c>
      <c r="O10" s="258"/>
      <c r="P10" s="126">
        <v>39110</v>
      </c>
      <c r="Q10" s="112">
        <v>119899</v>
      </c>
      <c r="R10" s="257">
        <v>119104</v>
      </c>
      <c r="S10" s="280"/>
      <c r="T10" s="85"/>
      <c r="U10" s="85"/>
      <c r="V10" s="85"/>
    </row>
    <row r="11" spans="1:22" ht="15.75" thickBot="1">
      <c r="A11" s="87" t="s">
        <v>49</v>
      </c>
      <c r="B11" s="268" t="s">
        <v>247</v>
      </c>
      <c r="C11" s="268"/>
      <c r="D11" s="268"/>
      <c r="E11" s="269">
        <v>4828</v>
      </c>
      <c r="F11" s="270"/>
      <c r="G11" s="148">
        <v>4828</v>
      </c>
      <c r="H11" s="269">
        <v>7058</v>
      </c>
      <c r="I11" s="270"/>
      <c r="J11" s="143">
        <v>2570</v>
      </c>
      <c r="K11" s="278">
        <v>5195</v>
      </c>
      <c r="L11" s="279"/>
      <c r="M11" s="145">
        <v>9800</v>
      </c>
      <c r="N11" s="282">
        <v>7426</v>
      </c>
      <c r="O11" s="279"/>
      <c r="P11" s="125">
        <v>2575</v>
      </c>
      <c r="Q11" s="128">
        <v>24507</v>
      </c>
      <c r="R11" s="244">
        <v>19773</v>
      </c>
      <c r="S11" s="283"/>
      <c r="T11" s="85"/>
      <c r="U11" s="85"/>
      <c r="V11" s="85"/>
    </row>
    <row r="12" spans="1:22" ht="15.75" thickBot="1">
      <c r="A12" s="276" t="s">
        <v>248</v>
      </c>
      <c r="B12" s="277"/>
      <c r="C12" s="277"/>
      <c r="D12" s="277"/>
      <c r="E12" s="261">
        <f>SUM(E5:F11)</f>
        <v>67636</v>
      </c>
      <c r="F12" s="262"/>
      <c r="G12" s="127">
        <f>SUM(G5:G11)</f>
        <v>84950</v>
      </c>
      <c r="H12" s="261">
        <f>SUM(H5:I11)</f>
        <v>98881</v>
      </c>
      <c r="I12" s="262"/>
      <c r="J12" s="144">
        <f>SUM(J5:J11)</f>
        <v>95572.33333333334</v>
      </c>
      <c r="K12" s="237">
        <f>SUM(K5:L11)</f>
        <v>72787</v>
      </c>
      <c r="L12" s="255"/>
      <c r="M12" s="146">
        <f>SUM(M5:M11)</f>
        <v>82566</v>
      </c>
      <c r="N12" s="256">
        <f>SUM(N5:O11)</f>
        <v>104031</v>
      </c>
      <c r="O12" s="255"/>
      <c r="P12" s="127">
        <f>SUM(P5:P11)</f>
        <v>85906</v>
      </c>
      <c r="Q12" s="140">
        <v>343355</v>
      </c>
      <c r="R12" s="237">
        <f>R5+R6+R7+R8+R9+R10+R11</f>
        <v>348993</v>
      </c>
      <c r="S12" s="281"/>
      <c r="T12" s="85"/>
      <c r="U12" s="85"/>
      <c r="V12" s="85"/>
    </row>
    <row r="13" spans="1:22" ht="15">
      <c r="A13" s="271" t="s">
        <v>199</v>
      </c>
      <c r="B13" s="272"/>
      <c r="C13" s="272"/>
      <c r="D13" s="273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5"/>
      <c r="T13" s="85"/>
      <c r="U13" s="85"/>
      <c r="V13" s="85"/>
    </row>
    <row r="14" spans="1:22" ht="15">
      <c r="A14" s="76" t="s">
        <v>59</v>
      </c>
      <c r="B14" s="263" t="s">
        <v>118</v>
      </c>
      <c r="C14" s="264"/>
      <c r="D14" s="265"/>
      <c r="E14" s="254">
        <v>3571</v>
      </c>
      <c r="F14" s="236"/>
      <c r="G14" s="126">
        <v>4775</v>
      </c>
      <c r="H14" s="254">
        <v>5221</v>
      </c>
      <c r="I14" s="236"/>
      <c r="J14" s="142">
        <f>(R14-G14)/3</f>
        <v>4588</v>
      </c>
      <c r="K14" s="257">
        <v>3843</v>
      </c>
      <c r="L14" s="258"/>
      <c r="M14" s="126">
        <v>4588</v>
      </c>
      <c r="N14" s="259">
        <v>5493</v>
      </c>
      <c r="O14" s="258"/>
      <c r="P14" s="126">
        <v>4588</v>
      </c>
      <c r="Q14" s="112">
        <v>18128</v>
      </c>
      <c r="R14" s="257">
        <v>18539</v>
      </c>
      <c r="S14" s="260"/>
      <c r="T14" s="85"/>
      <c r="U14" s="85"/>
      <c r="V14" s="85"/>
    </row>
    <row r="15" spans="1:22" ht="25.5" customHeight="1">
      <c r="A15" s="76" t="s">
        <v>61</v>
      </c>
      <c r="B15" s="251" t="s">
        <v>60</v>
      </c>
      <c r="C15" s="252"/>
      <c r="D15" s="253"/>
      <c r="E15" s="236">
        <v>877</v>
      </c>
      <c r="F15" s="236"/>
      <c r="G15" s="126">
        <v>1118</v>
      </c>
      <c r="H15" s="254">
        <v>1282</v>
      </c>
      <c r="I15" s="236"/>
      <c r="J15" s="142">
        <f>(R15-G15)/3</f>
        <v>1140.6666666666667</v>
      </c>
      <c r="K15" s="266">
        <v>943</v>
      </c>
      <c r="L15" s="258"/>
      <c r="M15" s="126">
        <v>1141</v>
      </c>
      <c r="N15" s="259">
        <v>1348</v>
      </c>
      <c r="O15" s="258"/>
      <c r="P15" s="126">
        <v>1141</v>
      </c>
      <c r="Q15" s="112">
        <v>4450</v>
      </c>
      <c r="R15" s="257">
        <v>4540</v>
      </c>
      <c r="S15" s="260"/>
      <c r="T15" s="85"/>
      <c r="U15" s="85"/>
      <c r="V15" s="85"/>
    </row>
    <row r="16" spans="1:22" ht="15">
      <c r="A16" s="76" t="s">
        <v>68</v>
      </c>
      <c r="B16" s="263" t="s">
        <v>123</v>
      </c>
      <c r="C16" s="264"/>
      <c r="D16" s="265"/>
      <c r="E16" s="254">
        <v>7722</v>
      </c>
      <c r="F16" s="236"/>
      <c r="G16" s="126">
        <v>10334</v>
      </c>
      <c r="H16" s="254">
        <v>11290</v>
      </c>
      <c r="I16" s="236"/>
      <c r="J16" s="142">
        <f>(R16-G16)/3</f>
        <v>9996</v>
      </c>
      <c r="K16" s="257">
        <v>8310</v>
      </c>
      <c r="L16" s="258"/>
      <c r="M16" s="126">
        <v>9996</v>
      </c>
      <c r="N16" s="259">
        <v>11877</v>
      </c>
      <c r="O16" s="258"/>
      <c r="P16" s="126">
        <v>9996</v>
      </c>
      <c r="Q16" s="112">
        <v>39199</v>
      </c>
      <c r="R16" s="257">
        <v>40322</v>
      </c>
      <c r="S16" s="260"/>
      <c r="T16" s="85"/>
      <c r="U16" s="85"/>
      <c r="V16" s="85"/>
    </row>
    <row r="17" spans="1:22" ht="15">
      <c r="A17" s="76" t="s">
        <v>76</v>
      </c>
      <c r="B17" s="263" t="s">
        <v>124</v>
      </c>
      <c r="C17" s="264"/>
      <c r="D17" s="265"/>
      <c r="E17" s="236">
        <v>276</v>
      </c>
      <c r="F17" s="236"/>
      <c r="G17" s="126">
        <v>49</v>
      </c>
      <c r="H17" s="236">
        <v>403</v>
      </c>
      <c r="I17" s="236"/>
      <c r="J17" s="142">
        <f>(R17-G17)/3</f>
        <v>450.3333333333333</v>
      </c>
      <c r="K17" s="266">
        <v>297</v>
      </c>
      <c r="L17" s="258"/>
      <c r="M17" s="126">
        <v>450</v>
      </c>
      <c r="N17" s="267">
        <v>424</v>
      </c>
      <c r="O17" s="258"/>
      <c r="P17" s="126">
        <v>450</v>
      </c>
      <c r="Q17" s="112">
        <v>1400</v>
      </c>
      <c r="R17" s="257">
        <v>1400</v>
      </c>
      <c r="S17" s="260"/>
      <c r="T17" s="85"/>
      <c r="U17" s="85"/>
      <c r="V17" s="85"/>
    </row>
    <row r="18" spans="1:22" ht="27" customHeight="1">
      <c r="A18" s="76" t="s">
        <v>99</v>
      </c>
      <c r="B18" s="251" t="s">
        <v>385</v>
      </c>
      <c r="C18" s="252"/>
      <c r="D18" s="253"/>
      <c r="E18" s="254">
        <v>11965</v>
      </c>
      <c r="F18" s="236"/>
      <c r="G18" s="126">
        <v>11695</v>
      </c>
      <c r="H18" s="254">
        <v>17492</v>
      </c>
      <c r="I18" s="236"/>
      <c r="J18" s="142">
        <f>(R18-G18)/3</f>
        <v>14038.333333333334</v>
      </c>
      <c r="K18" s="257">
        <v>12876</v>
      </c>
      <c r="L18" s="258"/>
      <c r="M18" s="126">
        <v>14038</v>
      </c>
      <c r="N18" s="259">
        <v>18404</v>
      </c>
      <c r="O18" s="258"/>
      <c r="P18" s="126">
        <v>14038</v>
      </c>
      <c r="Q18" s="112">
        <v>60737</v>
      </c>
      <c r="R18" s="257">
        <v>53810</v>
      </c>
      <c r="S18" s="260"/>
      <c r="T18" s="85"/>
      <c r="U18" s="85"/>
      <c r="V18" s="85"/>
    </row>
    <row r="19" spans="1:22" ht="15">
      <c r="A19" s="76" t="s">
        <v>101</v>
      </c>
      <c r="B19" s="263" t="s">
        <v>126</v>
      </c>
      <c r="C19" s="264"/>
      <c r="D19" s="265"/>
      <c r="E19" s="254">
        <v>12613</v>
      </c>
      <c r="F19" s="236"/>
      <c r="G19" s="126">
        <v>6251</v>
      </c>
      <c r="H19" s="254">
        <v>18439</v>
      </c>
      <c r="I19" s="236"/>
      <c r="J19" s="142">
        <v>29900</v>
      </c>
      <c r="K19" s="257">
        <v>13572</v>
      </c>
      <c r="L19" s="258"/>
      <c r="M19" s="126">
        <v>30087</v>
      </c>
      <c r="N19" s="259">
        <v>19399</v>
      </c>
      <c r="O19" s="258"/>
      <c r="P19" s="126">
        <v>6251</v>
      </c>
      <c r="Q19" s="112">
        <v>64023</v>
      </c>
      <c r="R19" s="257">
        <v>72489</v>
      </c>
      <c r="S19" s="260"/>
      <c r="T19" s="85"/>
      <c r="U19" s="85"/>
      <c r="V19" s="85"/>
    </row>
    <row r="20" spans="1:22" ht="15">
      <c r="A20" s="76" t="s">
        <v>104</v>
      </c>
      <c r="B20" s="263" t="s">
        <v>207</v>
      </c>
      <c r="C20" s="264"/>
      <c r="D20" s="265"/>
      <c r="E20" s="254">
        <v>4927</v>
      </c>
      <c r="F20" s="236"/>
      <c r="G20" s="126">
        <v>8151</v>
      </c>
      <c r="H20" s="254">
        <v>7203</v>
      </c>
      <c r="I20" s="236"/>
      <c r="J20" s="142">
        <v>7355</v>
      </c>
      <c r="K20" s="257">
        <v>5302</v>
      </c>
      <c r="L20" s="258"/>
      <c r="M20" s="126">
        <v>7357</v>
      </c>
      <c r="N20" s="259">
        <v>7578</v>
      </c>
      <c r="O20" s="258"/>
      <c r="P20" s="126">
        <v>2013</v>
      </c>
      <c r="Q20" s="112">
        <v>25010</v>
      </c>
      <c r="R20" s="257">
        <v>24874</v>
      </c>
      <c r="S20" s="260"/>
      <c r="T20" s="85"/>
      <c r="U20" s="85"/>
      <c r="V20" s="85"/>
    </row>
    <row r="21" spans="1:22" ht="26.25" customHeight="1">
      <c r="A21" s="76" t="s">
        <v>106</v>
      </c>
      <c r="B21" s="251" t="s">
        <v>208</v>
      </c>
      <c r="C21" s="252"/>
      <c r="D21" s="253"/>
      <c r="E21" s="254">
        <v>11246</v>
      </c>
      <c r="F21" s="236"/>
      <c r="G21" s="126">
        <v>11246</v>
      </c>
      <c r="H21" s="254">
        <v>16440</v>
      </c>
      <c r="I21" s="236"/>
      <c r="J21" s="126">
        <v>16440</v>
      </c>
      <c r="K21" s="257">
        <v>12102</v>
      </c>
      <c r="L21" s="258"/>
      <c r="M21" s="126">
        <v>12102</v>
      </c>
      <c r="N21" s="259">
        <v>17296</v>
      </c>
      <c r="O21" s="258"/>
      <c r="P21" s="126">
        <v>17296</v>
      </c>
      <c r="Q21" s="112">
        <v>57084</v>
      </c>
      <c r="R21" s="257">
        <v>57084</v>
      </c>
      <c r="S21" s="260"/>
      <c r="T21" s="85"/>
      <c r="U21" s="85"/>
      <c r="V21" s="85"/>
    </row>
    <row r="22" spans="1:22" ht="15.75" thickBot="1">
      <c r="A22" s="87" t="s">
        <v>110</v>
      </c>
      <c r="B22" s="239" t="s">
        <v>249</v>
      </c>
      <c r="C22" s="240"/>
      <c r="D22" s="241"/>
      <c r="E22" s="242">
        <v>14441</v>
      </c>
      <c r="F22" s="243"/>
      <c r="G22" s="125">
        <v>17205</v>
      </c>
      <c r="H22" s="242">
        <v>21112</v>
      </c>
      <c r="I22" s="243"/>
      <c r="J22" s="147">
        <f>(R22-G22)/3</f>
        <v>19576.333333333332</v>
      </c>
      <c r="K22" s="244">
        <v>15540</v>
      </c>
      <c r="L22" s="245"/>
      <c r="M22" s="125">
        <v>19576</v>
      </c>
      <c r="N22" s="246">
        <v>22211</v>
      </c>
      <c r="O22" s="245"/>
      <c r="P22" s="125">
        <v>19576</v>
      </c>
      <c r="Q22" s="141">
        <v>73304</v>
      </c>
      <c r="R22" s="244">
        <v>75934</v>
      </c>
      <c r="S22" s="247"/>
      <c r="T22" s="85"/>
      <c r="U22" s="85"/>
      <c r="V22" s="85"/>
    </row>
    <row r="23" spans="1:22" ht="15.75" thickBot="1">
      <c r="A23" s="248" t="s">
        <v>250</v>
      </c>
      <c r="B23" s="249"/>
      <c r="C23" s="249"/>
      <c r="D23" s="250"/>
      <c r="E23" s="261">
        <f>SUM(E14:F22)</f>
        <v>67638</v>
      </c>
      <c r="F23" s="262"/>
      <c r="G23" s="127">
        <f>SUM(G14:G22)</f>
        <v>70824</v>
      </c>
      <c r="H23" s="261">
        <f>SUM(H14:I22)</f>
        <v>98882</v>
      </c>
      <c r="I23" s="262"/>
      <c r="J23" s="144">
        <f>SUM(J14:J22)</f>
        <v>103484.66666666667</v>
      </c>
      <c r="K23" s="237">
        <f>SUM(K14:L22)</f>
        <v>72785</v>
      </c>
      <c r="L23" s="255"/>
      <c r="M23" s="127">
        <f>SUM(M14:M22)</f>
        <v>99335</v>
      </c>
      <c r="N23" s="256">
        <f>SUM(N14:O22)</f>
        <v>104030</v>
      </c>
      <c r="O23" s="255"/>
      <c r="P23" s="127">
        <f>SUM(P14:P22)</f>
        <v>75349</v>
      </c>
      <c r="Q23" s="140">
        <v>343335</v>
      </c>
      <c r="R23" s="237">
        <v>348993</v>
      </c>
      <c r="S23" s="238"/>
      <c r="T23" s="85"/>
      <c r="U23" s="85"/>
      <c r="V23" s="85"/>
    </row>
    <row r="24" spans="1:22" ht="12.75">
      <c r="A24" s="88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</row>
    <row r="25" spans="1:22" ht="15">
      <c r="A25" s="89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85"/>
      <c r="O25" s="85"/>
      <c r="P25" s="85"/>
      <c r="Q25" s="85"/>
      <c r="R25" s="85"/>
      <c r="S25" s="85"/>
      <c r="T25" s="85"/>
      <c r="U25" s="85"/>
      <c r="V25" s="85"/>
    </row>
    <row r="26" spans="1:22" ht="21" customHeight="1">
      <c r="A26" s="236" t="s">
        <v>251</v>
      </c>
      <c r="B26" s="236" t="s">
        <v>252</v>
      </c>
      <c r="C26" s="236" t="s">
        <v>253</v>
      </c>
      <c r="D26" s="236"/>
      <c r="E26" s="236"/>
      <c r="F26" s="236"/>
      <c r="G26" s="114"/>
      <c r="H26" s="236" t="s">
        <v>18</v>
      </c>
      <c r="I26" s="91"/>
      <c r="J26" s="91"/>
      <c r="K26" s="91"/>
      <c r="L26" s="91"/>
      <c r="M26" s="91"/>
      <c r="N26" s="92"/>
      <c r="O26" s="85"/>
      <c r="P26" s="85"/>
      <c r="Q26" s="85"/>
      <c r="R26" s="85"/>
      <c r="S26" s="85"/>
      <c r="T26" s="85"/>
      <c r="U26" s="85"/>
      <c r="V26" s="85"/>
    </row>
    <row r="27" spans="1:22" ht="15">
      <c r="A27" s="236"/>
      <c r="B27" s="236"/>
      <c r="C27" s="236" t="s">
        <v>195</v>
      </c>
      <c r="D27" s="236"/>
      <c r="E27" s="236"/>
      <c r="F27" s="236"/>
      <c r="G27" s="114"/>
      <c r="H27" s="236"/>
      <c r="I27" s="91"/>
      <c r="J27" s="91"/>
      <c r="K27" s="91"/>
      <c r="L27" s="91"/>
      <c r="M27" s="91"/>
      <c r="N27" s="92"/>
      <c r="O27" s="85"/>
      <c r="P27" s="85"/>
      <c r="Q27" s="85"/>
      <c r="R27" s="85"/>
      <c r="S27" s="85"/>
      <c r="T27" s="85"/>
      <c r="U27" s="85"/>
      <c r="V27" s="85"/>
    </row>
    <row r="28" spans="1:13" ht="15">
      <c r="A28" s="75" t="s">
        <v>0</v>
      </c>
      <c r="B28" s="80">
        <v>42019</v>
      </c>
      <c r="C28" s="235">
        <v>6108</v>
      </c>
      <c r="D28" s="234"/>
      <c r="E28" s="234"/>
      <c r="F28" s="234"/>
      <c r="G28" s="75"/>
      <c r="H28" s="81">
        <v>6108</v>
      </c>
      <c r="I28" s="78"/>
      <c r="J28" s="78"/>
      <c r="K28" s="78"/>
      <c r="L28" s="78"/>
      <c r="M28" s="78"/>
    </row>
    <row r="29" spans="1:13" ht="15">
      <c r="A29" s="75" t="s">
        <v>1</v>
      </c>
      <c r="B29" s="80">
        <v>42050</v>
      </c>
      <c r="C29" s="235">
        <v>6108</v>
      </c>
      <c r="D29" s="234"/>
      <c r="E29" s="234"/>
      <c r="F29" s="234"/>
      <c r="G29" s="75"/>
      <c r="H29" s="82">
        <v>12216</v>
      </c>
      <c r="I29" s="79"/>
      <c r="J29" s="79"/>
      <c r="K29" s="79"/>
      <c r="L29" s="78"/>
      <c r="M29" s="78"/>
    </row>
    <row r="30" spans="1:13" ht="15">
      <c r="A30" s="75" t="s">
        <v>2</v>
      </c>
      <c r="B30" s="80">
        <v>42078</v>
      </c>
      <c r="C30" s="235">
        <v>6108</v>
      </c>
      <c r="D30" s="234"/>
      <c r="E30" s="234"/>
      <c r="F30" s="234"/>
      <c r="G30" s="75"/>
      <c r="H30" s="82">
        <v>18324</v>
      </c>
      <c r="I30" s="79"/>
      <c r="J30" s="79"/>
      <c r="K30" s="79"/>
      <c r="L30" s="78"/>
      <c r="M30" s="78"/>
    </row>
    <row r="31" spans="1:13" ht="15">
      <c r="A31" s="75" t="s">
        <v>3</v>
      </c>
      <c r="B31" s="80">
        <v>42109</v>
      </c>
      <c r="C31" s="235">
        <v>6108</v>
      </c>
      <c r="D31" s="234"/>
      <c r="E31" s="234"/>
      <c r="F31" s="234"/>
      <c r="G31" s="75"/>
      <c r="H31" s="82">
        <v>24432</v>
      </c>
      <c r="I31" s="79"/>
      <c r="J31" s="79"/>
      <c r="K31" s="79"/>
      <c r="L31" s="78"/>
      <c r="M31" s="78"/>
    </row>
    <row r="32" spans="1:13" ht="15">
      <c r="A32" s="75" t="s">
        <v>4</v>
      </c>
      <c r="B32" s="80">
        <v>42139</v>
      </c>
      <c r="C32" s="235">
        <v>6108</v>
      </c>
      <c r="D32" s="234"/>
      <c r="E32" s="234"/>
      <c r="F32" s="234"/>
      <c r="G32" s="75"/>
      <c r="H32" s="81">
        <v>30540</v>
      </c>
      <c r="I32" s="78"/>
      <c r="J32" s="78"/>
      <c r="K32" s="78"/>
      <c r="L32" s="78"/>
      <c r="M32" s="78"/>
    </row>
    <row r="33" spans="1:13" ht="15">
      <c r="A33" s="75" t="s">
        <v>254</v>
      </c>
      <c r="B33" s="80">
        <v>42170</v>
      </c>
      <c r="C33" s="235">
        <v>6108</v>
      </c>
      <c r="D33" s="234"/>
      <c r="E33" s="234"/>
      <c r="F33" s="234"/>
      <c r="G33" s="75"/>
      <c r="H33" s="81">
        <v>36648</v>
      </c>
      <c r="I33" s="78"/>
      <c r="J33" s="78"/>
      <c r="K33" s="78"/>
      <c r="L33" s="78"/>
      <c r="M33" s="78"/>
    </row>
    <row r="34" spans="1:13" ht="15">
      <c r="A34" s="75" t="s">
        <v>5</v>
      </c>
      <c r="B34" s="80">
        <v>42200</v>
      </c>
      <c r="C34" s="235">
        <v>6108</v>
      </c>
      <c r="D34" s="234"/>
      <c r="E34" s="234"/>
      <c r="F34" s="234"/>
      <c r="G34" s="75"/>
      <c r="H34" s="81">
        <v>42756</v>
      </c>
      <c r="I34" s="78"/>
      <c r="J34" s="78"/>
      <c r="K34" s="78"/>
      <c r="L34" s="78"/>
      <c r="M34" s="78"/>
    </row>
    <row r="35" spans="1:13" ht="15">
      <c r="A35" s="75" t="s">
        <v>6</v>
      </c>
      <c r="B35" s="80">
        <v>42231</v>
      </c>
      <c r="C35" s="235">
        <v>6108</v>
      </c>
      <c r="D35" s="234"/>
      <c r="E35" s="234"/>
      <c r="F35" s="234"/>
      <c r="G35" s="75"/>
      <c r="H35" s="81">
        <v>48864</v>
      </c>
      <c r="I35" s="78"/>
      <c r="J35" s="78"/>
      <c r="K35" s="78"/>
      <c r="L35" s="78"/>
      <c r="M35" s="78"/>
    </row>
    <row r="36" spans="1:13" ht="15">
      <c r="A36" s="75" t="s">
        <v>255</v>
      </c>
      <c r="B36" s="80">
        <v>42262</v>
      </c>
      <c r="C36" s="235">
        <v>6108</v>
      </c>
      <c r="D36" s="234"/>
      <c r="E36" s="234"/>
      <c r="F36" s="234"/>
      <c r="G36" s="75"/>
      <c r="H36" s="81">
        <v>54972</v>
      </c>
      <c r="I36" s="78"/>
      <c r="J36" s="78"/>
      <c r="K36" s="78"/>
      <c r="L36" s="78"/>
      <c r="M36" s="78"/>
    </row>
    <row r="37" spans="1:13" ht="15">
      <c r="A37" s="75" t="s">
        <v>256</v>
      </c>
      <c r="B37" s="80">
        <v>42292</v>
      </c>
      <c r="C37" s="235">
        <v>6108</v>
      </c>
      <c r="D37" s="234"/>
      <c r="E37" s="234"/>
      <c r="F37" s="234"/>
      <c r="G37" s="75"/>
      <c r="H37" s="81">
        <v>61080</v>
      </c>
      <c r="I37" s="78"/>
      <c r="J37" s="78"/>
      <c r="K37" s="78"/>
      <c r="L37" s="78"/>
      <c r="M37" s="78"/>
    </row>
    <row r="38" spans="1:13" ht="15">
      <c r="A38" s="75" t="s">
        <v>257</v>
      </c>
      <c r="B38" s="80">
        <v>42323</v>
      </c>
      <c r="C38" s="235">
        <v>6108</v>
      </c>
      <c r="D38" s="234"/>
      <c r="E38" s="234"/>
      <c r="F38" s="234"/>
      <c r="G38" s="75"/>
      <c r="H38" s="81">
        <v>67188</v>
      </c>
      <c r="I38" s="78"/>
      <c r="J38" s="78"/>
      <c r="K38" s="78"/>
      <c r="L38" s="78"/>
      <c r="M38" s="78"/>
    </row>
    <row r="39" spans="1:13" ht="15">
      <c r="A39" s="75" t="s">
        <v>258</v>
      </c>
      <c r="B39" s="80">
        <v>42353</v>
      </c>
      <c r="C39" s="235">
        <v>6116</v>
      </c>
      <c r="D39" s="234"/>
      <c r="E39" s="234"/>
      <c r="F39" s="234"/>
      <c r="G39" s="75"/>
      <c r="H39" s="81">
        <v>73304</v>
      </c>
      <c r="I39" s="78"/>
      <c r="J39" s="78"/>
      <c r="K39" s="78"/>
      <c r="L39" s="78"/>
      <c r="M39" s="78"/>
    </row>
    <row r="40" spans="1:13" ht="15">
      <c r="A40" s="233" t="s">
        <v>18</v>
      </c>
      <c r="B40" s="233"/>
      <c r="C40" s="234"/>
      <c r="D40" s="234"/>
      <c r="E40" s="234"/>
      <c r="F40" s="234"/>
      <c r="G40" s="75"/>
      <c r="H40" s="83">
        <v>73304</v>
      </c>
      <c r="I40" s="78"/>
      <c r="J40" s="78"/>
      <c r="K40" s="78"/>
      <c r="L40" s="78"/>
      <c r="M40" s="78"/>
    </row>
    <row r="41" spans="1:13" ht="15">
      <c r="A41" s="77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</row>
  </sheetData>
  <sheetProtection/>
  <mergeCells count="143">
    <mergeCell ref="N5:O5"/>
    <mergeCell ref="R5:S5"/>
    <mergeCell ref="B6:D6"/>
    <mergeCell ref="E6:F6"/>
    <mergeCell ref="H6:I6"/>
    <mergeCell ref="K6:L6"/>
    <mergeCell ref="B5:D5"/>
    <mergeCell ref="E5:F5"/>
    <mergeCell ref="H5:I5"/>
    <mergeCell ref="K5:L5"/>
    <mergeCell ref="N9:O9"/>
    <mergeCell ref="R9:S9"/>
    <mergeCell ref="N7:O7"/>
    <mergeCell ref="R7:S7"/>
    <mergeCell ref="N6:O6"/>
    <mergeCell ref="R6:S6"/>
    <mergeCell ref="A4:D4"/>
    <mergeCell ref="E4:F4"/>
    <mergeCell ref="H4:I4"/>
    <mergeCell ref="K4:L4"/>
    <mergeCell ref="N4:O4"/>
    <mergeCell ref="R4:S4"/>
    <mergeCell ref="B1:L1"/>
    <mergeCell ref="O1:R1"/>
    <mergeCell ref="B3:D3"/>
    <mergeCell ref="E3:F3"/>
    <mergeCell ref="H3:I3"/>
    <mergeCell ref="K3:L3"/>
    <mergeCell ref="N3:O3"/>
    <mergeCell ref="R3:S3"/>
    <mergeCell ref="B7:D7"/>
    <mergeCell ref="E7:F7"/>
    <mergeCell ref="N8:O8"/>
    <mergeCell ref="R8:S8"/>
    <mergeCell ref="B8:D8"/>
    <mergeCell ref="E8:F8"/>
    <mergeCell ref="H8:I8"/>
    <mergeCell ref="K8:L8"/>
    <mergeCell ref="H7:I7"/>
    <mergeCell ref="K7:L7"/>
    <mergeCell ref="H10:I10"/>
    <mergeCell ref="K10:L10"/>
    <mergeCell ref="B9:D9"/>
    <mergeCell ref="E9:F9"/>
    <mergeCell ref="H9:I9"/>
    <mergeCell ref="K9:L9"/>
    <mergeCell ref="B14:D14"/>
    <mergeCell ref="E14:F14"/>
    <mergeCell ref="N10:O10"/>
    <mergeCell ref="R10:S10"/>
    <mergeCell ref="N12:O12"/>
    <mergeCell ref="R12:S12"/>
    <mergeCell ref="N11:O11"/>
    <mergeCell ref="R11:S11"/>
    <mergeCell ref="B10:D10"/>
    <mergeCell ref="E10:F10"/>
    <mergeCell ref="B11:D11"/>
    <mergeCell ref="E11:F11"/>
    <mergeCell ref="A13:D13"/>
    <mergeCell ref="E13:S13"/>
    <mergeCell ref="A12:D12"/>
    <mergeCell ref="E12:F12"/>
    <mergeCell ref="H11:I11"/>
    <mergeCell ref="K11:L11"/>
    <mergeCell ref="H12:I12"/>
    <mergeCell ref="K12:L12"/>
    <mergeCell ref="N17:O17"/>
    <mergeCell ref="R17:S17"/>
    <mergeCell ref="N16:O16"/>
    <mergeCell ref="R16:S16"/>
    <mergeCell ref="H14:I14"/>
    <mergeCell ref="K14:L14"/>
    <mergeCell ref="N14:O14"/>
    <mergeCell ref="R14:S14"/>
    <mergeCell ref="K17:L17"/>
    <mergeCell ref="H15:I15"/>
    <mergeCell ref="K15:L15"/>
    <mergeCell ref="B16:D16"/>
    <mergeCell ref="E16:F16"/>
    <mergeCell ref="H16:I16"/>
    <mergeCell ref="K16:L16"/>
    <mergeCell ref="B15:D15"/>
    <mergeCell ref="E15:F15"/>
    <mergeCell ref="R18:S18"/>
    <mergeCell ref="B18:D18"/>
    <mergeCell ref="E18:F18"/>
    <mergeCell ref="H18:I18"/>
    <mergeCell ref="K18:L18"/>
    <mergeCell ref="N15:O15"/>
    <mergeCell ref="R15:S15"/>
    <mergeCell ref="B17:D17"/>
    <mergeCell ref="E17:F17"/>
    <mergeCell ref="H17:I17"/>
    <mergeCell ref="B20:D20"/>
    <mergeCell ref="E20:F20"/>
    <mergeCell ref="H20:I20"/>
    <mergeCell ref="N18:O18"/>
    <mergeCell ref="B19:D19"/>
    <mergeCell ref="E19:F19"/>
    <mergeCell ref="H19:I19"/>
    <mergeCell ref="K19:L19"/>
    <mergeCell ref="K20:L20"/>
    <mergeCell ref="N19:O19"/>
    <mergeCell ref="R19:S19"/>
    <mergeCell ref="E23:F23"/>
    <mergeCell ref="H23:I23"/>
    <mergeCell ref="R21:S21"/>
    <mergeCell ref="N20:O20"/>
    <mergeCell ref="R20:S20"/>
    <mergeCell ref="B21:D21"/>
    <mergeCell ref="E21:F21"/>
    <mergeCell ref="K23:L23"/>
    <mergeCell ref="N23:O23"/>
    <mergeCell ref="H21:I21"/>
    <mergeCell ref="K21:L21"/>
    <mergeCell ref="N21:O21"/>
    <mergeCell ref="H26:H27"/>
    <mergeCell ref="C27:F27"/>
    <mergeCell ref="R23:S23"/>
    <mergeCell ref="B22:D22"/>
    <mergeCell ref="E22:F22"/>
    <mergeCell ref="H22:I22"/>
    <mergeCell ref="K22:L22"/>
    <mergeCell ref="N22:O22"/>
    <mergeCell ref="R22:S22"/>
    <mergeCell ref="A23:D23"/>
    <mergeCell ref="A26:A27"/>
    <mergeCell ref="B26:B27"/>
    <mergeCell ref="C26:F26"/>
    <mergeCell ref="C39:F39"/>
    <mergeCell ref="C36:F36"/>
    <mergeCell ref="C37:F37"/>
    <mergeCell ref="C38:F38"/>
    <mergeCell ref="C28:F28"/>
    <mergeCell ref="A40:B40"/>
    <mergeCell ref="C40:F40"/>
    <mergeCell ref="C29:F29"/>
    <mergeCell ref="C30:F30"/>
    <mergeCell ref="C31:F31"/>
    <mergeCell ref="C32:F32"/>
    <mergeCell ref="C33:F33"/>
    <mergeCell ref="C34:F34"/>
    <mergeCell ref="C35:F35"/>
  </mergeCells>
  <printOptions/>
  <pageMargins left="0.48" right="0.2" top="0.2362204724409449" bottom="0.15748031496062992" header="0.5118110236220472" footer="0.17"/>
  <pageSetup fitToHeight="1" fitToWidth="1" horizontalDpi="600" verticalDpi="600" orientation="landscape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J6" sqref="J6:J7"/>
    </sheetView>
  </sheetViews>
  <sheetFormatPr defaultColWidth="9.140625" defaultRowHeight="15"/>
  <cols>
    <col min="1" max="1" width="5.28125" style="0" customWidth="1"/>
    <col min="2" max="2" width="26.8515625" style="0" customWidth="1"/>
    <col min="3" max="4" width="11.140625" style="0" customWidth="1"/>
    <col min="5" max="5" width="7.00390625" style="0" customWidth="1"/>
    <col min="6" max="6" width="30.00390625" style="0" customWidth="1"/>
    <col min="7" max="7" width="12.8515625" style="0" customWidth="1"/>
    <col min="8" max="8" width="11.7109375" style="0" customWidth="1"/>
  </cols>
  <sheetData>
    <row r="1" spans="1:10" ht="33.75" customHeight="1">
      <c r="A1" s="301" t="s">
        <v>235</v>
      </c>
      <c r="B1" s="302"/>
      <c r="C1" s="302"/>
      <c r="D1" s="302"/>
      <c r="E1" s="302"/>
      <c r="F1" s="302"/>
      <c r="G1" s="302"/>
      <c r="H1" s="302"/>
      <c r="J1" s="115"/>
    </row>
    <row r="2" spans="1:8" ht="14.25" customHeight="1">
      <c r="A2" s="303" t="s">
        <v>346</v>
      </c>
      <c r="B2" s="304"/>
      <c r="C2" s="304"/>
      <c r="D2" s="304"/>
      <c r="E2" s="304"/>
      <c r="F2" s="304"/>
      <c r="G2" s="304"/>
      <c r="H2" s="304"/>
    </row>
    <row r="3" spans="1:8" ht="31.5">
      <c r="A3" s="99" t="s">
        <v>218</v>
      </c>
      <c r="B3" s="99" t="s">
        <v>219</v>
      </c>
      <c r="C3" s="99" t="s">
        <v>115</v>
      </c>
      <c r="D3" s="99" t="s">
        <v>380</v>
      </c>
      <c r="E3" s="99" t="s">
        <v>218</v>
      </c>
      <c r="F3" s="99" t="s">
        <v>220</v>
      </c>
      <c r="G3" s="99" t="s">
        <v>115</v>
      </c>
      <c r="H3" s="99" t="s">
        <v>380</v>
      </c>
    </row>
    <row r="4" spans="1:8" ht="47.25">
      <c r="A4" s="101" t="s">
        <v>221</v>
      </c>
      <c r="B4" s="100" t="s">
        <v>28</v>
      </c>
      <c r="C4" s="210">
        <v>1735</v>
      </c>
      <c r="D4" s="210">
        <v>1735</v>
      </c>
      <c r="E4" s="101" t="s">
        <v>221</v>
      </c>
      <c r="F4" s="102" t="s">
        <v>223</v>
      </c>
      <c r="G4" s="212">
        <v>30</v>
      </c>
      <c r="H4" s="212">
        <v>30</v>
      </c>
    </row>
    <row r="5" spans="1:8" ht="15.75">
      <c r="A5" s="104"/>
      <c r="B5" s="103" t="s">
        <v>224</v>
      </c>
      <c r="C5" s="211"/>
      <c r="D5" s="211"/>
      <c r="E5" s="104"/>
      <c r="F5" s="103" t="s">
        <v>224</v>
      </c>
      <c r="G5" s="212"/>
      <c r="H5" s="212"/>
    </row>
    <row r="6" spans="1:8" ht="31.5">
      <c r="A6" s="104" t="s">
        <v>0</v>
      </c>
      <c r="B6" s="103" t="s">
        <v>225</v>
      </c>
      <c r="C6" s="211"/>
      <c r="D6" s="211"/>
      <c r="E6" s="104" t="s">
        <v>0</v>
      </c>
      <c r="F6" s="103" t="s">
        <v>226</v>
      </c>
      <c r="G6" s="212"/>
      <c r="H6" s="212"/>
    </row>
    <row r="7" spans="1:8" ht="15.75">
      <c r="A7" s="104"/>
      <c r="B7" s="103" t="s">
        <v>227</v>
      </c>
      <c r="C7" s="211">
        <v>1700</v>
      </c>
      <c r="D7" s="211">
        <v>1700</v>
      </c>
      <c r="E7" s="104"/>
      <c r="F7" s="103" t="s">
        <v>227</v>
      </c>
      <c r="G7" s="99">
        <v>30</v>
      </c>
      <c r="H7" s="99">
        <v>30</v>
      </c>
    </row>
    <row r="8" spans="1:8" ht="15.75">
      <c r="A8" s="104"/>
      <c r="B8" s="103" t="s">
        <v>233</v>
      </c>
      <c r="C8" s="211">
        <v>35</v>
      </c>
      <c r="D8" s="211">
        <v>35</v>
      </c>
      <c r="E8" s="104"/>
      <c r="F8" s="103" t="s">
        <v>233</v>
      </c>
      <c r="G8" s="212" t="s">
        <v>54</v>
      </c>
      <c r="H8" s="212" t="s">
        <v>54</v>
      </c>
    </row>
    <row r="9" spans="1:8" ht="47.25">
      <c r="A9" s="101" t="s">
        <v>222</v>
      </c>
      <c r="B9" s="102" t="s">
        <v>230</v>
      </c>
      <c r="C9" s="210">
        <v>86186</v>
      </c>
      <c r="D9" s="210">
        <v>98030</v>
      </c>
      <c r="E9" s="101" t="s">
        <v>222</v>
      </c>
      <c r="F9" s="102" t="s">
        <v>228</v>
      </c>
      <c r="G9" s="212">
        <v>20</v>
      </c>
      <c r="H9" s="212">
        <v>20</v>
      </c>
    </row>
    <row r="10" spans="1:8" ht="22.5" customHeight="1">
      <c r="A10" s="104"/>
      <c r="B10" s="103" t="s">
        <v>224</v>
      </c>
      <c r="C10" s="211"/>
      <c r="D10" s="211"/>
      <c r="E10" s="104"/>
      <c r="F10" s="103" t="s">
        <v>224</v>
      </c>
      <c r="G10" s="99"/>
      <c r="H10" s="99"/>
    </row>
    <row r="11" spans="1:8" ht="31.5">
      <c r="A11" s="104" t="s">
        <v>0</v>
      </c>
      <c r="B11" s="103" t="s">
        <v>31</v>
      </c>
      <c r="C11" s="211">
        <v>86156</v>
      </c>
      <c r="D11" s="211">
        <v>98000</v>
      </c>
      <c r="E11" s="104" t="s">
        <v>0</v>
      </c>
      <c r="F11" s="103" t="s">
        <v>229</v>
      </c>
      <c r="G11" s="99">
        <v>20</v>
      </c>
      <c r="H11" s="99">
        <v>20</v>
      </c>
    </row>
    <row r="12" spans="1:8" ht="29.25" customHeight="1">
      <c r="A12" s="104" t="s">
        <v>1</v>
      </c>
      <c r="B12" s="103" t="s">
        <v>231</v>
      </c>
      <c r="C12" s="211">
        <v>30</v>
      </c>
      <c r="D12" s="211">
        <v>30</v>
      </c>
      <c r="E12" s="104"/>
      <c r="F12" s="103" t="s">
        <v>232</v>
      </c>
      <c r="G12" s="99" t="s">
        <v>54</v>
      </c>
      <c r="H12" s="99" t="s">
        <v>54</v>
      </c>
    </row>
    <row r="13" spans="1:8" ht="15">
      <c r="A13" s="105"/>
      <c r="B13" s="105"/>
      <c r="C13" s="105"/>
      <c r="D13" s="105"/>
      <c r="E13" s="105"/>
      <c r="F13" s="105"/>
      <c r="G13" s="105"/>
      <c r="H13" s="105"/>
    </row>
  </sheetData>
  <sheetProtection/>
  <mergeCells count="2">
    <mergeCell ref="A1:H1"/>
    <mergeCell ref="A2:H2"/>
  </mergeCells>
  <printOptions/>
  <pageMargins left="0.4724409448818898" right="0.2755905511811024" top="0.7480314960629921" bottom="0.7480314960629921" header="0.31496062992125984" footer="0.31496062992125984"/>
  <pageSetup fitToHeight="1" fitToWidth="1" horizontalDpi="200" verticalDpi="2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9"/>
  <sheetViews>
    <sheetView zoomScalePageLayoutView="0" workbookViewId="0" topLeftCell="A1">
      <selection activeCell="J17" sqref="J17:O17"/>
    </sheetView>
  </sheetViews>
  <sheetFormatPr defaultColWidth="9.140625" defaultRowHeight="15"/>
  <cols>
    <col min="1" max="1" width="8.00390625" style="2" customWidth="1"/>
    <col min="2" max="2" width="3.00390625" style="2" hidden="1" customWidth="1"/>
    <col min="3" max="5" width="9.140625" style="2" customWidth="1"/>
    <col min="6" max="6" width="2.28125" style="2" customWidth="1"/>
    <col min="7" max="7" width="9.140625" style="2" customWidth="1"/>
    <col min="8" max="8" width="9.00390625" style="2" customWidth="1"/>
    <col min="9" max="9" width="16.140625" style="2" customWidth="1"/>
    <col min="10" max="10" width="9.00390625" style="2" customWidth="1"/>
    <col min="11" max="11" width="9.140625" style="2" hidden="1" customWidth="1"/>
    <col min="12" max="14" width="9.140625" style="2" customWidth="1"/>
    <col min="15" max="15" width="0.13671875" style="2" customWidth="1"/>
    <col min="16" max="16" width="17.00390625" style="2" customWidth="1"/>
    <col min="17" max="17" width="9.140625" style="2" customWidth="1"/>
    <col min="18" max="18" width="6.421875" style="2" customWidth="1"/>
    <col min="19" max="16384" width="9.140625" style="2" customWidth="1"/>
  </cols>
  <sheetData>
    <row r="1" spans="1:18" ht="33" customHeight="1">
      <c r="A1" s="317" t="s">
        <v>406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318"/>
      <c r="P1" s="135"/>
      <c r="Q1" s="312" t="s">
        <v>347</v>
      </c>
      <c r="R1" s="313"/>
    </row>
    <row r="2" spans="1:18" ht="15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37"/>
    </row>
    <row r="3" spans="1:18" ht="15">
      <c r="A3" s="307" t="s">
        <v>198</v>
      </c>
      <c r="B3" s="307"/>
      <c r="C3" s="307"/>
      <c r="D3" s="307"/>
      <c r="E3" s="307"/>
      <c r="F3" s="307"/>
      <c r="G3" s="234" t="s">
        <v>407</v>
      </c>
      <c r="H3" s="234"/>
      <c r="I3" s="75" t="s">
        <v>380</v>
      </c>
      <c r="J3" s="307" t="s">
        <v>199</v>
      </c>
      <c r="K3" s="307"/>
      <c r="L3" s="307"/>
      <c r="M3" s="307"/>
      <c r="N3" s="307"/>
      <c r="O3" s="307"/>
      <c r="P3" s="75" t="s">
        <v>407</v>
      </c>
      <c r="Q3" s="234" t="s">
        <v>380</v>
      </c>
      <c r="R3" s="234"/>
    </row>
    <row r="4" spans="1:18" ht="27" customHeight="1">
      <c r="A4" s="234" t="s">
        <v>27</v>
      </c>
      <c r="B4" s="234"/>
      <c r="C4" s="306" t="s">
        <v>130</v>
      </c>
      <c r="D4" s="306"/>
      <c r="E4" s="306"/>
      <c r="F4" s="306"/>
      <c r="G4" s="235">
        <v>90458</v>
      </c>
      <c r="H4" s="234"/>
      <c r="I4" s="124">
        <v>90840</v>
      </c>
      <c r="J4" s="234" t="s">
        <v>59</v>
      </c>
      <c r="K4" s="234"/>
      <c r="L4" s="305" t="s">
        <v>118</v>
      </c>
      <c r="M4" s="305"/>
      <c r="N4" s="305"/>
      <c r="O4" s="305"/>
      <c r="P4" s="124">
        <v>18128</v>
      </c>
      <c r="Q4" s="235">
        <v>18539</v>
      </c>
      <c r="R4" s="234"/>
    </row>
    <row r="5" spans="1:18" ht="33.75" customHeight="1">
      <c r="A5" s="234" t="s">
        <v>36</v>
      </c>
      <c r="B5" s="234"/>
      <c r="C5" s="305" t="s">
        <v>132</v>
      </c>
      <c r="D5" s="305"/>
      <c r="E5" s="305"/>
      <c r="F5" s="305"/>
      <c r="G5" s="235">
        <v>88031</v>
      </c>
      <c r="H5" s="234"/>
      <c r="I5" s="124">
        <v>99875</v>
      </c>
      <c r="J5" s="234" t="s">
        <v>61</v>
      </c>
      <c r="K5" s="234"/>
      <c r="L5" s="306" t="s">
        <v>60</v>
      </c>
      <c r="M5" s="306"/>
      <c r="N5" s="306"/>
      <c r="O5" s="306"/>
      <c r="P5" s="136">
        <v>4450</v>
      </c>
      <c r="Q5" s="235">
        <v>4540</v>
      </c>
      <c r="R5" s="234"/>
    </row>
    <row r="6" spans="1:18" ht="27.75" customHeight="1">
      <c r="A6" s="234" t="s">
        <v>44</v>
      </c>
      <c r="B6" s="234"/>
      <c r="C6" s="305" t="s">
        <v>200</v>
      </c>
      <c r="D6" s="305"/>
      <c r="E6" s="305"/>
      <c r="F6" s="305"/>
      <c r="G6" s="235">
        <v>16134</v>
      </c>
      <c r="H6" s="234"/>
      <c r="I6" s="124">
        <v>13474</v>
      </c>
      <c r="J6" s="308" t="s">
        <v>68</v>
      </c>
      <c r="K6" s="308"/>
      <c r="L6" s="314" t="s">
        <v>123</v>
      </c>
      <c r="M6" s="314"/>
      <c r="N6" s="314"/>
      <c r="O6" s="314"/>
      <c r="P6" s="309">
        <v>39199</v>
      </c>
      <c r="Q6" s="315">
        <v>40322</v>
      </c>
      <c r="R6" s="315"/>
    </row>
    <row r="7" spans="1:18" ht="27.75" customHeight="1">
      <c r="A7" s="234" t="s">
        <v>265</v>
      </c>
      <c r="B7" s="234"/>
      <c r="C7" s="306" t="s">
        <v>264</v>
      </c>
      <c r="D7" s="306"/>
      <c r="E7" s="306"/>
      <c r="F7" s="306"/>
      <c r="G7" s="235">
        <v>522</v>
      </c>
      <c r="H7" s="235"/>
      <c r="I7" s="124">
        <v>1020</v>
      </c>
      <c r="J7" s="308"/>
      <c r="K7" s="308"/>
      <c r="L7" s="314"/>
      <c r="M7" s="314"/>
      <c r="N7" s="314"/>
      <c r="O7" s="314"/>
      <c r="P7" s="310"/>
      <c r="Q7" s="315"/>
      <c r="R7" s="315"/>
    </row>
    <row r="8" spans="1:18" ht="25.5" customHeight="1">
      <c r="A8" s="307" t="s">
        <v>201</v>
      </c>
      <c r="B8" s="307"/>
      <c r="C8" s="307"/>
      <c r="D8" s="307"/>
      <c r="E8" s="307"/>
      <c r="F8" s="307"/>
      <c r="G8" s="311">
        <f>SUM(G4:H7)</f>
        <v>195145</v>
      </c>
      <c r="H8" s="234"/>
      <c r="I8" s="132">
        <f>SUM(I4:I7)</f>
        <v>205209</v>
      </c>
      <c r="J8" s="234" t="s">
        <v>76</v>
      </c>
      <c r="K8" s="234"/>
      <c r="L8" s="305" t="s">
        <v>124</v>
      </c>
      <c r="M8" s="305"/>
      <c r="N8" s="305"/>
      <c r="O8" s="305"/>
      <c r="P8" s="124">
        <v>1400</v>
      </c>
      <c r="Q8" s="235">
        <v>1400</v>
      </c>
      <c r="R8" s="235"/>
    </row>
    <row r="9" spans="1:18" ht="33" customHeight="1">
      <c r="A9" s="234" t="s">
        <v>278</v>
      </c>
      <c r="B9" s="234"/>
      <c r="C9" s="316" t="s">
        <v>329</v>
      </c>
      <c r="D9" s="316"/>
      <c r="E9" s="316"/>
      <c r="F9" s="316"/>
      <c r="G9" s="235">
        <v>3784</v>
      </c>
      <c r="H9" s="235"/>
      <c r="I9" s="124">
        <v>4907</v>
      </c>
      <c r="J9" s="234" t="s">
        <v>99</v>
      </c>
      <c r="K9" s="234"/>
      <c r="L9" s="305" t="s">
        <v>125</v>
      </c>
      <c r="M9" s="305"/>
      <c r="N9" s="305"/>
      <c r="O9" s="305"/>
      <c r="P9" s="124">
        <v>14144</v>
      </c>
      <c r="Q9" s="235">
        <v>15718</v>
      </c>
      <c r="R9" s="235"/>
    </row>
    <row r="10" spans="1:18" ht="31.5" customHeight="1">
      <c r="A10" s="234" t="s">
        <v>46</v>
      </c>
      <c r="B10" s="234"/>
      <c r="C10" s="316" t="s">
        <v>202</v>
      </c>
      <c r="D10" s="316"/>
      <c r="E10" s="316"/>
      <c r="F10" s="316"/>
      <c r="G10" s="235">
        <v>119899</v>
      </c>
      <c r="H10" s="235"/>
      <c r="I10" s="124">
        <v>119104</v>
      </c>
      <c r="J10" s="307" t="s">
        <v>203</v>
      </c>
      <c r="K10" s="307"/>
      <c r="L10" s="307"/>
      <c r="M10" s="307"/>
      <c r="N10" s="307"/>
      <c r="O10" s="307"/>
      <c r="P10" s="132">
        <v>77321</v>
      </c>
      <c r="Q10" s="311">
        <f>Q4+Q5+Q6+Q8+Q9</f>
        <v>80519</v>
      </c>
      <c r="R10" s="233"/>
    </row>
    <row r="11" spans="1:18" ht="30.75" customHeight="1">
      <c r="A11" s="307" t="s">
        <v>204</v>
      </c>
      <c r="B11" s="307"/>
      <c r="C11" s="307"/>
      <c r="D11" s="307"/>
      <c r="E11" s="307"/>
      <c r="F11" s="307"/>
      <c r="G11" s="311">
        <f>SUM(G9:H10)</f>
        <v>123683</v>
      </c>
      <c r="H11" s="311"/>
      <c r="I11" s="132">
        <f>SUM(I9:I10)</f>
        <v>124011</v>
      </c>
      <c r="J11" s="234" t="s">
        <v>99</v>
      </c>
      <c r="K11" s="234"/>
      <c r="L11" s="306" t="s">
        <v>205</v>
      </c>
      <c r="M11" s="306"/>
      <c r="N11" s="306"/>
      <c r="O11" s="306"/>
      <c r="P11" s="136">
        <v>46593</v>
      </c>
      <c r="Q11" s="235">
        <v>38093</v>
      </c>
      <c r="R11" s="234"/>
    </row>
    <row r="12" spans="1:18" ht="27.75" customHeight="1">
      <c r="A12" s="307" t="s">
        <v>211</v>
      </c>
      <c r="B12" s="307"/>
      <c r="C12" s="307"/>
      <c r="D12" s="307"/>
      <c r="E12" s="307"/>
      <c r="F12" s="307"/>
      <c r="G12" s="311">
        <v>24507</v>
      </c>
      <c r="H12" s="311"/>
      <c r="I12" s="132">
        <v>19773</v>
      </c>
      <c r="J12" s="234" t="s">
        <v>101</v>
      </c>
      <c r="K12" s="234"/>
      <c r="L12" s="305" t="s">
        <v>126</v>
      </c>
      <c r="M12" s="305"/>
      <c r="N12" s="305"/>
      <c r="O12" s="305"/>
      <c r="P12" s="124">
        <v>64023</v>
      </c>
      <c r="Q12" s="235">
        <v>72489</v>
      </c>
      <c r="R12" s="235"/>
    </row>
    <row r="13" spans="1:18" ht="30" customHeight="1">
      <c r="A13" s="307" t="s">
        <v>206</v>
      </c>
      <c r="B13" s="307"/>
      <c r="C13" s="307"/>
      <c r="D13" s="307"/>
      <c r="E13" s="307"/>
      <c r="F13" s="307"/>
      <c r="G13" s="311">
        <f>SUM(G8,G11,G12)</f>
        <v>343335</v>
      </c>
      <c r="H13" s="311"/>
      <c r="I13" s="132">
        <f>I8+I11+I12</f>
        <v>348993</v>
      </c>
      <c r="J13" s="234" t="s">
        <v>104</v>
      </c>
      <c r="K13" s="234"/>
      <c r="L13" s="305" t="s">
        <v>207</v>
      </c>
      <c r="M13" s="305"/>
      <c r="N13" s="305"/>
      <c r="O13" s="305"/>
      <c r="P13" s="124">
        <v>25010</v>
      </c>
      <c r="Q13" s="235">
        <v>24874</v>
      </c>
      <c r="R13" s="235"/>
    </row>
    <row r="14" spans="1:18" ht="29.25" customHeight="1">
      <c r="A14" s="107"/>
      <c r="B14" s="107"/>
      <c r="C14" s="107"/>
      <c r="D14" s="107"/>
      <c r="E14" s="107"/>
      <c r="F14" s="107"/>
      <c r="G14" s="108"/>
      <c r="H14" s="108"/>
      <c r="I14" s="108"/>
      <c r="J14" s="234" t="s">
        <v>106</v>
      </c>
      <c r="K14" s="234"/>
      <c r="L14" s="305" t="s">
        <v>208</v>
      </c>
      <c r="M14" s="305"/>
      <c r="N14" s="305"/>
      <c r="O14" s="305"/>
      <c r="P14" s="124">
        <v>57084</v>
      </c>
      <c r="Q14" s="235">
        <v>57084</v>
      </c>
      <c r="R14" s="235"/>
    </row>
    <row r="15" spans="1:18" ht="23.25" customHeight="1">
      <c r="A15" s="107"/>
      <c r="B15" s="107"/>
      <c r="C15" s="107"/>
      <c r="D15" s="107"/>
      <c r="E15" s="107"/>
      <c r="F15" s="107"/>
      <c r="G15" s="108"/>
      <c r="H15" s="108"/>
      <c r="I15" s="108"/>
      <c r="J15" s="307" t="s">
        <v>209</v>
      </c>
      <c r="K15" s="307"/>
      <c r="L15" s="307"/>
      <c r="M15" s="307"/>
      <c r="N15" s="307"/>
      <c r="O15" s="307"/>
      <c r="P15" s="132">
        <v>192710</v>
      </c>
      <c r="Q15" s="311">
        <f>Q11+Q12+Q13+Q14</f>
        <v>192540</v>
      </c>
      <c r="R15" s="233"/>
    </row>
    <row r="16" spans="1:18" ht="24" customHeight="1">
      <c r="A16" s="106"/>
      <c r="B16" s="106"/>
      <c r="C16" s="106"/>
      <c r="D16" s="106"/>
      <c r="E16" s="106"/>
      <c r="F16" s="106"/>
      <c r="G16" s="106"/>
      <c r="H16" s="106"/>
      <c r="I16" s="106"/>
      <c r="J16" s="307" t="s">
        <v>212</v>
      </c>
      <c r="K16" s="307"/>
      <c r="L16" s="307"/>
      <c r="M16" s="307"/>
      <c r="N16" s="307"/>
      <c r="O16" s="307"/>
      <c r="P16" s="132">
        <v>73304</v>
      </c>
      <c r="Q16" s="311">
        <v>75934</v>
      </c>
      <c r="R16" s="233"/>
    </row>
    <row r="17" spans="1:18" ht="27.75" customHeight="1">
      <c r="A17" s="106"/>
      <c r="B17" s="106"/>
      <c r="C17" s="106"/>
      <c r="D17" s="106"/>
      <c r="E17" s="106"/>
      <c r="F17" s="106"/>
      <c r="G17" s="106"/>
      <c r="H17" s="106"/>
      <c r="I17" s="106"/>
      <c r="J17" s="307" t="s">
        <v>210</v>
      </c>
      <c r="K17" s="307"/>
      <c r="L17" s="307"/>
      <c r="M17" s="307"/>
      <c r="N17" s="307"/>
      <c r="O17" s="307"/>
      <c r="P17" s="132">
        <v>343335</v>
      </c>
      <c r="Q17" s="311">
        <f>Q10+Q15+Q16</f>
        <v>348993</v>
      </c>
      <c r="R17" s="233"/>
    </row>
    <row r="18" spans="1:18" ht="14.2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</row>
    <row r="19" spans="1:18" ht="14.2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</row>
  </sheetData>
  <sheetProtection/>
  <mergeCells count="68">
    <mergeCell ref="J17:O17"/>
    <mergeCell ref="Q17:R17"/>
    <mergeCell ref="A1:O1"/>
    <mergeCell ref="J14:K14"/>
    <mergeCell ref="L14:O14"/>
    <mergeCell ref="Q14:R14"/>
    <mergeCell ref="J15:O15"/>
    <mergeCell ref="Q15:R15"/>
    <mergeCell ref="J16:O16"/>
    <mergeCell ref="Q16:R16"/>
    <mergeCell ref="Q12:R12"/>
    <mergeCell ref="A13:F13"/>
    <mergeCell ref="G13:H13"/>
    <mergeCell ref="J13:K13"/>
    <mergeCell ref="L13:O13"/>
    <mergeCell ref="Q13:R13"/>
    <mergeCell ref="A12:F12"/>
    <mergeCell ref="G12:H12"/>
    <mergeCell ref="J12:K12"/>
    <mergeCell ref="L12:O12"/>
    <mergeCell ref="A11:F11"/>
    <mergeCell ref="G11:H11"/>
    <mergeCell ref="J11:K11"/>
    <mergeCell ref="L11:O11"/>
    <mergeCell ref="Q11:R11"/>
    <mergeCell ref="A9:B9"/>
    <mergeCell ref="A10:B10"/>
    <mergeCell ref="C9:F9"/>
    <mergeCell ref="G9:H9"/>
    <mergeCell ref="J9:K9"/>
    <mergeCell ref="Q9:R9"/>
    <mergeCell ref="J10:O10"/>
    <mergeCell ref="Q10:R10"/>
    <mergeCell ref="C10:F10"/>
    <mergeCell ref="G10:H10"/>
    <mergeCell ref="A7:B7"/>
    <mergeCell ref="C7:F7"/>
    <mergeCell ref="G7:H7"/>
    <mergeCell ref="L9:O9"/>
    <mergeCell ref="A8:F8"/>
    <mergeCell ref="G8:H8"/>
    <mergeCell ref="J8:K8"/>
    <mergeCell ref="L8:O8"/>
    <mergeCell ref="Q1:R1"/>
    <mergeCell ref="L4:O4"/>
    <mergeCell ref="Q8:R8"/>
    <mergeCell ref="L6:O7"/>
    <mergeCell ref="Q6:R7"/>
    <mergeCell ref="A5:B5"/>
    <mergeCell ref="C5:F5"/>
    <mergeCell ref="G5:H5"/>
    <mergeCell ref="J5:K5"/>
    <mergeCell ref="J6:K7"/>
    <mergeCell ref="Q5:R5"/>
    <mergeCell ref="P6:P7"/>
    <mergeCell ref="L5:O5"/>
    <mergeCell ref="G6:H6"/>
    <mergeCell ref="A6:B6"/>
    <mergeCell ref="C6:F6"/>
    <mergeCell ref="A4:B4"/>
    <mergeCell ref="C4:F4"/>
    <mergeCell ref="G4:H4"/>
    <mergeCell ref="J4:K4"/>
    <mergeCell ref="Q3:R3"/>
    <mergeCell ref="Q4:R4"/>
    <mergeCell ref="A3:F3"/>
    <mergeCell ref="G3:H3"/>
    <mergeCell ref="J3:O3"/>
  </mergeCells>
  <printOptions/>
  <pageMargins left="0.15748031496062992" right="0.1968503937007874" top="0.4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2015-04-24T06:16:45Z</cp:lastPrinted>
  <dcterms:created xsi:type="dcterms:W3CDTF">2006-10-17T13:40:18Z</dcterms:created>
  <dcterms:modified xsi:type="dcterms:W3CDTF">2015-05-13T14:07:17Z</dcterms:modified>
  <cp:category/>
  <cp:version/>
  <cp:contentType/>
  <cp:contentStatus/>
</cp:coreProperties>
</file>