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észesedések kimutatása" sheetId="1" r:id="rId1"/>
  </sheets>
  <definedNames/>
  <calcPr fullCalcOnLoad="1"/>
</workbook>
</file>

<file path=xl/sharedStrings.xml><?xml version="1.0" encoding="utf-8"?>
<sst xmlns="http://schemas.openxmlformats.org/spreadsheetml/2006/main" count="85" uniqueCount="66">
  <si>
    <t>névérték</t>
  </si>
  <si>
    <t>Citynform Rt</t>
  </si>
  <si>
    <t>Belváros-Lipótváros Vagyonkezelő Zrt</t>
  </si>
  <si>
    <t>City Televíziós Műsorszolgáltató Kft</t>
  </si>
  <si>
    <t>Aranytíz Kft</t>
  </si>
  <si>
    <t>Szent István tér Mélygarázs Beruh. És Üz. Kft</t>
  </si>
  <si>
    <t>Belváros-Lipótváros Városüzemeltető Kft</t>
  </si>
  <si>
    <t>Belváros-Lipótváros Városfejlesztő Kft</t>
  </si>
  <si>
    <t>Budapesti Önkormányzatok Szövetsége</t>
  </si>
  <si>
    <t>adatok ezer ft-ban</t>
  </si>
  <si>
    <t>Megnevezés</t>
  </si>
  <si>
    <t>Tulajdoni hányad</t>
  </si>
  <si>
    <t>záró érték</t>
  </si>
  <si>
    <t>változás</t>
  </si>
  <si>
    <t>RÉSZESEDÉSEK NEM PÜ VÁLLALKOZÁSBAN:</t>
  </si>
  <si>
    <t>részesedés:</t>
  </si>
  <si>
    <t>Középületépítő Zrt</t>
  </si>
  <si>
    <t>fa</t>
  </si>
  <si>
    <t>üzletrész:</t>
  </si>
  <si>
    <t>Bp Property Delta Kft</t>
  </si>
  <si>
    <t>Olimpia Kereskedelmi és Szolgáltató Kft</t>
  </si>
  <si>
    <t>összesen:</t>
  </si>
  <si>
    <t>RÉSZESEDÉS SAJÁT ALAPÍTÁSÚ GAZD-I TÁRSASÁGBAN:</t>
  </si>
  <si>
    <t>RÉSZESEDÉSEK NONPROFIT TÁRSASÁGBAN:</t>
  </si>
  <si>
    <t>RÉSZESEDÉSEK ÁTMENETI IDŐRE:</t>
  </si>
  <si>
    <t>részvények:</t>
  </si>
  <si>
    <t>1.000 Ft/db</t>
  </si>
  <si>
    <t>10.000 Ft/db</t>
  </si>
  <si>
    <t>MINDÖSSZESEN:</t>
  </si>
  <si>
    <t>Segítő Kezek az Aktív Évekért Közhasznú Nonprofit Kft</t>
  </si>
  <si>
    <t>Forrás részvény, ISIN KÓD: HU0000066071</t>
  </si>
  <si>
    <t>Monturist Kft</t>
  </si>
  <si>
    <t>12054109-2-43</t>
  </si>
  <si>
    <t>10756324-2-41</t>
  </si>
  <si>
    <t>10759190-2-44</t>
  </si>
  <si>
    <t>14840634-2-43</t>
  </si>
  <si>
    <t>10877760-2-43</t>
  </si>
  <si>
    <t>12055708-2-41</t>
  </si>
  <si>
    <t>11894218-2-41</t>
  </si>
  <si>
    <t>14021727-2-41</t>
  </si>
  <si>
    <t>11915434-2-41</t>
  </si>
  <si>
    <t>13998521-2-41</t>
  </si>
  <si>
    <t>14306639-2-41</t>
  </si>
  <si>
    <t>14910957-1-41</t>
  </si>
  <si>
    <t>18083330-2-41</t>
  </si>
  <si>
    <t>24663773-1-41</t>
  </si>
  <si>
    <t>adószám</t>
  </si>
  <si>
    <t>Municipal Zrt</t>
  </si>
  <si>
    <t>2014. december 31.</t>
  </si>
  <si>
    <t>2015. december 31.</t>
  </si>
  <si>
    <t>Bekerülési érték</t>
  </si>
  <si>
    <t>2016. december 31.</t>
  </si>
  <si>
    <t>Émász  ISIN KÓD:  HU0000074539</t>
  </si>
  <si>
    <t>2017. december 31.</t>
  </si>
  <si>
    <t>2018. december 31.</t>
  </si>
  <si>
    <t>adatok Ft-ban</t>
  </si>
  <si>
    <t>Belváros- Lipótváros Sportközpont Kft</t>
  </si>
  <si>
    <t>26791702-2-41</t>
  </si>
  <si>
    <t>2019. december 31.</t>
  </si>
  <si>
    <t>Belváros-Lipótváros Cigányzenekar Nonprofit Kf</t>
  </si>
  <si>
    <t>BELVÁROSI KÉZMŰVES KÉPZŐ KÖZPONT Nonprofit Kft</t>
  </si>
  <si>
    <t>17.számú melléklet</t>
  </si>
  <si>
    <t>16.számú melléklet</t>
  </si>
  <si>
    <t>Belváros-Lipótváros Önkormányzata részesedéseinek alakulása és az önkormányzati részesedésű gazdasági társaságok felsorolása</t>
  </si>
  <si>
    <t>adatok e Ft-ban</t>
  </si>
  <si>
    <t>2019. évi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</si>
</sst>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mmm/yyyy"/>
    <numFmt numFmtId="167" formatCode="[$-40E]yyyy\.\ mmmm\ d\."/>
    <numFmt numFmtId="168" formatCode="#,##0.00\ &quot;Ft&quot;"/>
    <numFmt numFmtId="169" formatCode="#,##0.0\ &quot;Ft&quot;"/>
    <numFmt numFmtId="170" formatCode="#,##0\ &quot;Ft&quot;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#,##0.0000"/>
    <numFmt numFmtId="174" formatCode="#,##0.00000"/>
    <numFmt numFmtId="175" formatCode="#,##0.000"/>
    <numFmt numFmtId="176" formatCode="#,##0.0"/>
    <numFmt numFmtId="177" formatCode="0.0000%"/>
    <numFmt numFmtId="178" formatCode="0.0%"/>
    <numFmt numFmtId="179" formatCode="0.000%"/>
    <numFmt numFmtId="180" formatCode="0.00000%"/>
    <numFmt numFmtId="181" formatCode="0.000000%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#,##0.000000"/>
    <numFmt numFmtId="187" formatCode="#,##0.0000000"/>
    <numFmt numFmtId="188" formatCode="#,##0.00000000"/>
    <numFmt numFmtId="189" formatCode="0.0"/>
    <numFmt numFmtId="190" formatCode="#,##0.000\ &quot;Ft&quot;"/>
    <numFmt numFmtId="191" formatCode="[$-40E]yyyy\.\ mmmm\ d\.\,\ dddd"/>
  </numFmts>
  <fonts count="52">
    <font>
      <sz val="10"/>
      <name val="Arial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2" fillId="0" borderId="15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3" fillId="0" borderId="11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Pénznem 2" xfId="59"/>
    <cellStyle name="Rossz" xfId="60"/>
    <cellStyle name="Semleges" xfId="61"/>
    <cellStyle name="Számítás" xfId="62"/>
    <cellStyle name="Percent" xfId="63"/>
    <cellStyle name="Százalék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2"/>
  <sheetViews>
    <sheetView tabSelected="1" zoomScale="86" zoomScaleNormal="86" zoomScalePageLayoutView="0" workbookViewId="0" topLeftCell="A1">
      <selection activeCell="X34" sqref="X34"/>
    </sheetView>
  </sheetViews>
  <sheetFormatPr defaultColWidth="9.140625" defaultRowHeight="12.75"/>
  <cols>
    <col min="1" max="1" width="3.140625" style="6" customWidth="1"/>
    <col min="2" max="2" width="45.57421875" style="6" customWidth="1"/>
    <col min="3" max="3" width="14.00390625" style="6" customWidth="1"/>
    <col min="4" max="4" width="15.8515625" style="13" customWidth="1"/>
    <col min="5" max="5" width="10.57421875" style="6" bestFit="1" customWidth="1"/>
    <col min="6" max="6" width="16.421875" style="8" customWidth="1"/>
    <col min="7" max="7" width="13.57421875" style="6" customWidth="1"/>
    <col min="8" max="8" width="15.7109375" style="6" hidden="1" customWidth="1"/>
    <col min="9" max="9" width="8.421875" style="6" hidden="1" customWidth="1"/>
    <col min="10" max="10" width="15.7109375" style="6" hidden="1" customWidth="1"/>
    <col min="11" max="11" width="8.7109375" style="6" hidden="1" customWidth="1"/>
    <col min="12" max="12" width="15.7109375" style="6" hidden="1" customWidth="1"/>
    <col min="13" max="13" width="9.28125" style="6" hidden="1" customWidth="1"/>
    <col min="14" max="14" width="15.140625" style="6" hidden="1" customWidth="1"/>
    <col min="15" max="15" width="16.421875" style="6" hidden="1" customWidth="1"/>
    <col min="16" max="16" width="15.140625" style="6" customWidth="1"/>
    <col min="17" max="17" width="11.140625" style="6" bestFit="1" customWidth="1"/>
    <col min="18" max="18" width="15.140625" style="6" bestFit="1" customWidth="1"/>
    <col min="19" max="19" width="10.57421875" style="6" bestFit="1" customWidth="1"/>
    <col min="20" max="20" width="11.421875" style="6" bestFit="1" customWidth="1"/>
    <col min="21" max="16384" width="9.140625" style="6" customWidth="1"/>
  </cols>
  <sheetData>
    <row r="1" spans="1:18" ht="11.25">
      <c r="A1" s="3"/>
      <c r="B1" s="3"/>
      <c r="C1" s="4"/>
      <c r="D1" s="11"/>
      <c r="E1" s="4"/>
      <c r="F1" s="5"/>
      <c r="G1" s="5"/>
      <c r="H1" s="5"/>
      <c r="I1" s="5"/>
      <c r="J1" s="5"/>
      <c r="K1" s="5"/>
      <c r="L1" s="5"/>
      <c r="M1" s="5"/>
      <c r="O1" s="5"/>
      <c r="R1" s="5"/>
    </row>
    <row r="2" spans="9:18" s="16" customFormat="1" ht="12.75">
      <c r="I2" s="79" t="s">
        <v>61</v>
      </c>
      <c r="J2" s="79"/>
      <c r="Q2" s="80" t="s">
        <v>62</v>
      </c>
      <c r="R2" s="80"/>
    </row>
    <row r="3" spans="1:18" s="17" customFormat="1" ht="18.75" customHeight="1">
      <c r="A3" s="82" t="s">
        <v>63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</row>
    <row r="4" spans="1:16" s="16" customFormat="1" ht="12.75">
      <c r="A4" s="81" t="s">
        <v>65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8" ht="12" thickBot="1">
      <c r="A5" s="3"/>
      <c r="B5" s="3"/>
      <c r="C5" s="4"/>
      <c r="D5" s="11"/>
      <c r="E5" s="4"/>
      <c r="F5" s="5"/>
      <c r="G5" s="5"/>
      <c r="H5" s="7" t="s">
        <v>9</v>
      </c>
      <c r="I5" s="7"/>
      <c r="J5" s="7" t="s">
        <v>9</v>
      </c>
      <c r="K5" s="7"/>
      <c r="L5" s="7" t="s">
        <v>9</v>
      </c>
      <c r="M5" s="7"/>
      <c r="N5" s="7" t="s">
        <v>55</v>
      </c>
      <c r="O5" s="7"/>
      <c r="P5" s="7" t="s">
        <v>64</v>
      </c>
      <c r="Q5" s="7"/>
      <c r="R5" s="7" t="s">
        <v>64</v>
      </c>
    </row>
    <row r="6" spans="1:18" ht="11.25">
      <c r="A6" s="71" t="s">
        <v>10</v>
      </c>
      <c r="B6" s="72"/>
      <c r="C6" s="75" t="s">
        <v>11</v>
      </c>
      <c r="D6" s="19"/>
      <c r="E6" s="18"/>
      <c r="F6" s="20"/>
      <c r="G6" s="21"/>
      <c r="H6" s="22" t="s">
        <v>48</v>
      </c>
      <c r="I6" s="22"/>
      <c r="J6" s="22" t="s">
        <v>49</v>
      </c>
      <c r="K6" s="22"/>
      <c r="L6" s="22" t="s">
        <v>51</v>
      </c>
      <c r="M6" s="22"/>
      <c r="N6" s="22" t="s">
        <v>53</v>
      </c>
      <c r="O6" s="22"/>
      <c r="P6" s="22" t="s">
        <v>54</v>
      </c>
      <c r="Q6" s="22"/>
      <c r="R6" s="23" t="s">
        <v>58</v>
      </c>
    </row>
    <row r="7" spans="1:18" ht="12" thickBot="1">
      <c r="A7" s="73"/>
      <c r="B7" s="74"/>
      <c r="C7" s="76"/>
      <c r="D7" s="27" t="s">
        <v>46</v>
      </c>
      <c r="E7" s="26"/>
      <c r="F7" s="28" t="s">
        <v>50</v>
      </c>
      <c r="G7" s="29" t="s">
        <v>0</v>
      </c>
      <c r="H7" s="30" t="s">
        <v>12</v>
      </c>
      <c r="I7" s="30" t="s">
        <v>13</v>
      </c>
      <c r="J7" s="30" t="s">
        <v>12</v>
      </c>
      <c r="K7" s="30" t="s">
        <v>13</v>
      </c>
      <c r="L7" s="30" t="s">
        <v>12</v>
      </c>
      <c r="M7" s="30" t="s">
        <v>13</v>
      </c>
      <c r="N7" s="30" t="s">
        <v>12</v>
      </c>
      <c r="O7" s="30" t="s">
        <v>13</v>
      </c>
      <c r="P7" s="30" t="s">
        <v>12</v>
      </c>
      <c r="Q7" s="30" t="s">
        <v>13</v>
      </c>
      <c r="R7" s="31" t="s">
        <v>12</v>
      </c>
    </row>
    <row r="8" spans="1:18" s="2" customFormat="1" ht="10.5">
      <c r="A8" s="77" t="s">
        <v>14</v>
      </c>
      <c r="B8" s="78"/>
      <c r="C8" s="53"/>
      <c r="D8" s="54"/>
      <c r="E8" s="53"/>
      <c r="F8" s="22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5"/>
    </row>
    <row r="9" spans="1:18" s="2" customFormat="1" ht="10.5">
      <c r="A9" s="24"/>
      <c r="B9" s="25" t="s">
        <v>15</v>
      </c>
      <c r="C9" s="32"/>
      <c r="D9" s="33"/>
      <c r="E9" s="32"/>
      <c r="F9" s="29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4"/>
    </row>
    <row r="10" spans="1:24" ht="11.25">
      <c r="A10" s="35"/>
      <c r="B10" s="36" t="s">
        <v>47</v>
      </c>
      <c r="C10" s="37">
        <f>120000000/507000000</f>
        <v>0.23668639053254437</v>
      </c>
      <c r="D10" s="38" t="s">
        <v>32</v>
      </c>
      <c r="E10" s="39"/>
      <c r="F10" s="40">
        <v>120000</v>
      </c>
      <c r="G10" s="40">
        <v>120000</v>
      </c>
      <c r="H10" s="40">
        <v>105123000</v>
      </c>
      <c r="I10" s="40">
        <v>-8967000</v>
      </c>
      <c r="J10" s="40">
        <f aca="true" t="shared" si="0" ref="J10:J19">+H10+I10</f>
        <v>96156000</v>
      </c>
      <c r="K10" s="40">
        <v>-6721000</v>
      </c>
      <c r="L10" s="40">
        <f>J10+K10</f>
        <v>89435000</v>
      </c>
      <c r="M10" s="40">
        <v>-3164000</v>
      </c>
      <c r="N10" s="40">
        <f aca="true" t="shared" si="1" ref="N10:N19">+L10+M10</f>
        <v>86271000</v>
      </c>
      <c r="O10" s="40">
        <v>-1301538</v>
      </c>
      <c r="P10" s="40">
        <v>84969</v>
      </c>
      <c r="Q10" s="40">
        <v>-4729</v>
      </c>
      <c r="R10" s="41">
        <f>+P10+Q10</f>
        <v>80240</v>
      </c>
      <c r="V10" s="1"/>
      <c r="X10" s="15"/>
    </row>
    <row r="11" spans="1:18" ht="11.25">
      <c r="A11" s="35"/>
      <c r="B11" s="36"/>
      <c r="C11" s="37"/>
      <c r="D11" s="38"/>
      <c r="E11" s="39"/>
      <c r="F11" s="40"/>
      <c r="G11" s="40"/>
      <c r="H11" s="40"/>
      <c r="I11" s="40"/>
      <c r="J11" s="40">
        <f t="shared" si="0"/>
        <v>0</v>
      </c>
      <c r="K11" s="40"/>
      <c r="L11" s="40">
        <f aca="true" t="shared" si="2" ref="L11:L19">J11+K11</f>
        <v>0</v>
      </c>
      <c r="M11" s="40"/>
      <c r="N11" s="40">
        <f t="shared" si="1"/>
        <v>0</v>
      </c>
      <c r="O11" s="40"/>
      <c r="P11" s="40">
        <f aca="true" t="shared" si="3" ref="P11:P17">+N11+O11</f>
        <v>0</v>
      </c>
      <c r="Q11" s="40">
        <v>0</v>
      </c>
      <c r="R11" s="41">
        <f aca="true" t="shared" si="4" ref="R11:R47">+P11+Q11</f>
        <v>0</v>
      </c>
    </row>
    <row r="12" spans="1:18" ht="11.25">
      <c r="A12" s="35"/>
      <c r="B12" s="36"/>
      <c r="C12" s="39"/>
      <c r="D12" s="42"/>
      <c r="E12" s="39"/>
      <c r="F12" s="40"/>
      <c r="G12" s="40"/>
      <c r="H12" s="40"/>
      <c r="I12" s="40"/>
      <c r="J12" s="40">
        <f t="shared" si="0"/>
        <v>0</v>
      </c>
      <c r="K12" s="40"/>
      <c r="L12" s="40">
        <f t="shared" si="2"/>
        <v>0</v>
      </c>
      <c r="M12" s="40"/>
      <c r="N12" s="40">
        <f t="shared" si="1"/>
        <v>0</v>
      </c>
      <c r="O12" s="40"/>
      <c r="P12" s="40">
        <f t="shared" si="3"/>
        <v>0</v>
      </c>
      <c r="Q12" s="40">
        <v>0</v>
      </c>
      <c r="R12" s="41">
        <f t="shared" si="4"/>
        <v>0</v>
      </c>
    </row>
    <row r="13" spans="1:18" ht="11.25">
      <c r="A13" s="35"/>
      <c r="B13" s="36" t="s">
        <v>1</v>
      </c>
      <c r="C13" s="39">
        <f>2000000/20750000</f>
        <v>0.0963855421686747</v>
      </c>
      <c r="D13" s="42" t="s">
        <v>33</v>
      </c>
      <c r="E13" s="39"/>
      <c r="F13" s="40">
        <v>186</v>
      </c>
      <c r="G13" s="40">
        <v>2000</v>
      </c>
      <c r="H13" s="40">
        <v>186000</v>
      </c>
      <c r="I13" s="40">
        <v>0</v>
      </c>
      <c r="J13" s="40">
        <f t="shared" si="0"/>
        <v>186000</v>
      </c>
      <c r="K13" s="40">
        <v>0</v>
      </c>
      <c r="L13" s="40">
        <f t="shared" si="2"/>
        <v>186000</v>
      </c>
      <c r="M13" s="40">
        <v>-153000</v>
      </c>
      <c r="N13" s="40">
        <f t="shared" si="1"/>
        <v>33000</v>
      </c>
      <c r="O13" s="40">
        <v>-33000</v>
      </c>
      <c r="P13" s="40">
        <f t="shared" si="3"/>
        <v>0</v>
      </c>
      <c r="Q13" s="40">
        <v>0</v>
      </c>
      <c r="R13" s="41">
        <f t="shared" si="4"/>
        <v>0</v>
      </c>
    </row>
    <row r="14" spans="1:18" ht="11.25">
      <c r="A14" s="35"/>
      <c r="B14" s="36" t="s">
        <v>16</v>
      </c>
      <c r="C14" s="39" t="s">
        <v>17</v>
      </c>
      <c r="D14" s="42" t="s">
        <v>34</v>
      </c>
      <c r="E14" s="39"/>
      <c r="F14" s="40">
        <v>24321</v>
      </c>
      <c r="G14" s="40">
        <v>24321</v>
      </c>
      <c r="H14" s="40">
        <v>0</v>
      </c>
      <c r="I14" s="40">
        <v>0</v>
      </c>
      <c r="J14" s="40">
        <f t="shared" si="0"/>
        <v>0</v>
      </c>
      <c r="K14" s="40">
        <v>0</v>
      </c>
      <c r="L14" s="40">
        <f t="shared" si="2"/>
        <v>0</v>
      </c>
      <c r="M14" s="40"/>
      <c r="N14" s="40">
        <f t="shared" si="1"/>
        <v>0</v>
      </c>
      <c r="O14" s="40"/>
      <c r="P14" s="40">
        <f t="shared" si="3"/>
        <v>0</v>
      </c>
      <c r="Q14" s="40">
        <v>0</v>
      </c>
      <c r="R14" s="41">
        <f t="shared" si="4"/>
        <v>0</v>
      </c>
    </row>
    <row r="15" spans="1:18" ht="11.25">
      <c r="A15" s="35"/>
      <c r="B15" s="36"/>
      <c r="C15" s="39"/>
      <c r="D15" s="42"/>
      <c r="E15" s="39"/>
      <c r="F15" s="40"/>
      <c r="G15" s="40"/>
      <c r="H15" s="40"/>
      <c r="I15" s="40"/>
      <c r="J15" s="40">
        <f t="shared" si="0"/>
        <v>0</v>
      </c>
      <c r="K15" s="40"/>
      <c r="L15" s="40">
        <f t="shared" si="2"/>
        <v>0</v>
      </c>
      <c r="M15" s="40"/>
      <c r="N15" s="40">
        <f t="shared" si="1"/>
        <v>0</v>
      </c>
      <c r="O15" s="40"/>
      <c r="P15" s="40">
        <f t="shared" si="3"/>
        <v>0</v>
      </c>
      <c r="Q15" s="40">
        <v>0</v>
      </c>
      <c r="R15" s="41">
        <f t="shared" si="4"/>
        <v>0</v>
      </c>
    </row>
    <row r="16" spans="1:18" ht="11.25">
      <c r="A16" s="35"/>
      <c r="B16" s="25" t="s">
        <v>18</v>
      </c>
      <c r="C16" s="36"/>
      <c r="D16" s="42"/>
      <c r="E16" s="36"/>
      <c r="F16" s="40"/>
      <c r="G16" s="40"/>
      <c r="H16" s="40"/>
      <c r="I16" s="40"/>
      <c r="J16" s="40">
        <f t="shared" si="0"/>
        <v>0</v>
      </c>
      <c r="K16" s="40"/>
      <c r="L16" s="40">
        <f t="shared" si="2"/>
        <v>0</v>
      </c>
      <c r="M16" s="40"/>
      <c r="N16" s="40">
        <f t="shared" si="1"/>
        <v>0</v>
      </c>
      <c r="O16" s="40"/>
      <c r="P16" s="40">
        <f t="shared" si="3"/>
        <v>0</v>
      </c>
      <c r="Q16" s="40">
        <v>0</v>
      </c>
      <c r="R16" s="41">
        <f t="shared" si="4"/>
        <v>0</v>
      </c>
    </row>
    <row r="17" spans="1:18" ht="11.25">
      <c r="A17" s="35"/>
      <c r="B17" s="36" t="s">
        <v>19</v>
      </c>
      <c r="C17" s="39" t="s">
        <v>17</v>
      </c>
      <c r="D17" s="38" t="s">
        <v>35</v>
      </c>
      <c r="E17" s="43">
        <v>0.198113</v>
      </c>
      <c r="F17" s="44">
        <v>210</v>
      </c>
      <c r="G17" s="44">
        <v>210</v>
      </c>
      <c r="H17" s="40">
        <v>0</v>
      </c>
      <c r="I17" s="40">
        <v>0</v>
      </c>
      <c r="J17" s="40">
        <f t="shared" si="0"/>
        <v>0</v>
      </c>
      <c r="K17" s="40">
        <v>0</v>
      </c>
      <c r="L17" s="40">
        <f t="shared" si="2"/>
        <v>0</v>
      </c>
      <c r="M17" s="40"/>
      <c r="N17" s="40">
        <f t="shared" si="1"/>
        <v>0</v>
      </c>
      <c r="O17" s="40"/>
      <c r="P17" s="40">
        <f t="shared" si="3"/>
        <v>0</v>
      </c>
      <c r="Q17" s="40">
        <v>0</v>
      </c>
      <c r="R17" s="41">
        <f t="shared" si="4"/>
        <v>0</v>
      </c>
    </row>
    <row r="18" spans="1:18" ht="11.25">
      <c r="A18" s="35"/>
      <c r="B18" s="36" t="s">
        <v>20</v>
      </c>
      <c r="C18" s="39">
        <v>0.0096</v>
      </c>
      <c r="D18" s="42" t="s">
        <v>36</v>
      </c>
      <c r="E18" s="39"/>
      <c r="F18" s="44">
        <v>5410</v>
      </c>
      <c r="G18" s="44">
        <v>6590</v>
      </c>
      <c r="H18" s="40">
        <f>4678299+291</f>
        <v>4678590</v>
      </c>
      <c r="I18" s="40"/>
      <c r="J18" s="40">
        <f t="shared" si="0"/>
        <v>4678590</v>
      </c>
      <c r="K18" s="40">
        <v>-145000</v>
      </c>
      <c r="L18" s="40">
        <f t="shared" si="2"/>
        <v>4533590</v>
      </c>
      <c r="M18" s="40">
        <v>-122000</v>
      </c>
      <c r="N18" s="40">
        <f t="shared" si="1"/>
        <v>4411590</v>
      </c>
      <c r="O18" s="40">
        <v>998701</v>
      </c>
      <c r="P18" s="40">
        <v>5410</v>
      </c>
      <c r="Q18" s="40">
        <v>0</v>
      </c>
      <c r="R18" s="41">
        <f t="shared" si="4"/>
        <v>5410</v>
      </c>
    </row>
    <row r="19" spans="1:18" ht="11.25">
      <c r="A19" s="35"/>
      <c r="B19" s="36" t="s">
        <v>31</v>
      </c>
      <c r="C19" s="39">
        <v>0.511923</v>
      </c>
      <c r="D19" s="42"/>
      <c r="E19" s="39"/>
      <c r="F19" s="44">
        <v>13639</v>
      </c>
      <c r="G19" s="44">
        <v>13639</v>
      </c>
      <c r="H19" s="40">
        <v>13639000</v>
      </c>
      <c r="I19" s="40">
        <v>0</v>
      </c>
      <c r="J19" s="40">
        <f t="shared" si="0"/>
        <v>13639000</v>
      </c>
      <c r="K19" s="40">
        <v>0</v>
      </c>
      <c r="L19" s="40">
        <f t="shared" si="2"/>
        <v>13639000</v>
      </c>
      <c r="M19" s="40"/>
      <c r="N19" s="40">
        <f t="shared" si="1"/>
        <v>13639000</v>
      </c>
      <c r="O19" s="40"/>
      <c r="P19" s="40">
        <v>13639</v>
      </c>
      <c r="Q19" s="40">
        <v>0</v>
      </c>
      <c r="R19" s="41">
        <f t="shared" si="4"/>
        <v>13639</v>
      </c>
    </row>
    <row r="20" spans="1:18" ht="12" thickBot="1">
      <c r="A20" s="35"/>
      <c r="B20" s="36"/>
      <c r="C20" s="39"/>
      <c r="D20" s="42"/>
      <c r="E20" s="39"/>
      <c r="F20" s="44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1:20" ht="11.25">
      <c r="A21" s="68"/>
      <c r="B21" s="53" t="s">
        <v>21</v>
      </c>
      <c r="C21" s="62"/>
      <c r="D21" s="63"/>
      <c r="E21" s="62"/>
      <c r="F21" s="22">
        <f>SUM(F10:F20)</f>
        <v>163766</v>
      </c>
      <c r="G21" s="22">
        <f>SUM(G10:G19)</f>
        <v>166760</v>
      </c>
      <c r="H21" s="22">
        <f aca="true" t="shared" si="5" ref="H21:O21">SUM(H10:H20)</f>
        <v>123626590</v>
      </c>
      <c r="I21" s="22">
        <f>SUM(I10:I20)</f>
        <v>-8967000</v>
      </c>
      <c r="J21" s="22">
        <f t="shared" si="5"/>
        <v>114659590</v>
      </c>
      <c r="K21" s="22">
        <f t="shared" si="5"/>
        <v>-6866000</v>
      </c>
      <c r="L21" s="22">
        <f t="shared" si="5"/>
        <v>107793590</v>
      </c>
      <c r="M21" s="22">
        <f t="shared" si="5"/>
        <v>-3439000</v>
      </c>
      <c r="N21" s="22">
        <f t="shared" si="5"/>
        <v>104354590</v>
      </c>
      <c r="O21" s="22">
        <f t="shared" si="5"/>
        <v>-335837</v>
      </c>
      <c r="P21" s="22">
        <f>SUM(P10:P20)</f>
        <v>104018</v>
      </c>
      <c r="Q21" s="22">
        <f>SUM(Q10:Q20)</f>
        <v>-4729</v>
      </c>
      <c r="R21" s="23">
        <f>SUM(R10:R20)</f>
        <v>99289</v>
      </c>
      <c r="T21" s="14"/>
    </row>
    <row r="22" spans="1:20" ht="11.25">
      <c r="A22" s="35"/>
      <c r="B22" s="32"/>
      <c r="C22" s="36"/>
      <c r="D22" s="42"/>
      <c r="E22" s="36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5"/>
      <c r="T22" s="14"/>
    </row>
    <row r="23" spans="1:18" ht="11.25">
      <c r="A23" s="46" t="s">
        <v>22</v>
      </c>
      <c r="B23" s="36"/>
      <c r="C23" s="36"/>
      <c r="D23" s="42"/>
      <c r="E23" s="3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1:18" ht="11.25">
      <c r="A24" s="35"/>
      <c r="B24" s="25" t="s">
        <v>15</v>
      </c>
      <c r="C24" s="36"/>
      <c r="D24" s="42"/>
      <c r="E24" s="3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1:18" ht="11.25">
      <c r="A25" s="35"/>
      <c r="B25" s="36" t="s">
        <v>2</v>
      </c>
      <c r="C25" s="39">
        <v>1</v>
      </c>
      <c r="D25" s="42" t="s">
        <v>37</v>
      </c>
      <c r="E25" s="39"/>
      <c r="F25" s="40">
        <f>283039</f>
        <v>283039</v>
      </c>
      <c r="G25" s="40">
        <v>200000</v>
      </c>
      <c r="H25" s="40">
        <v>283039000</v>
      </c>
      <c r="I25" s="40">
        <v>0</v>
      </c>
      <c r="J25" s="40">
        <f>+H25+I25</f>
        <v>283039000</v>
      </c>
      <c r="K25" s="40">
        <v>0</v>
      </c>
      <c r="L25" s="40">
        <f>+J25+K25</f>
        <v>283039000</v>
      </c>
      <c r="M25" s="40"/>
      <c r="N25" s="40">
        <f aca="true" t="shared" si="6" ref="N25:N31">+L25+M25</f>
        <v>283039000</v>
      </c>
      <c r="O25" s="40"/>
      <c r="P25" s="40">
        <v>283039</v>
      </c>
      <c r="Q25" s="40">
        <v>0</v>
      </c>
      <c r="R25" s="41">
        <f t="shared" si="4"/>
        <v>283039</v>
      </c>
    </row>
    <row r="26" spans="1:18" ht="11.25">
      <c r="A26" s="35"/>
      <c r="B26" s="25" t="s">
        <v>18</v>
      </c>
      <c r="C26" s="36"/>
      <c r="D26" s="42"/>
      <c r="E26" s="36"/>
      <c r="F26" s="40"/>
      <c r="G26" s="40"/>
      <c r="H26" s="40"/>
      <c r="I26" s="40"/>
      <c r="J26" s="40">
        <f aca="true" t="shared" si="7" ref="J26:J33">+H26+I26</f>
        <v>0</v>
      </c>
      <c r="K26" s="40"/>
      <c r="L26" s="40">
        <f aca="true" t="shared" si="8" ref="L26:L33">+J26+K26</f>
        <v>0</v>
      </c>
      <c r="M26" s="40"/>
      <c r="N26" s="40"/>
      <c r="O26" s="40"/>
      <c r="P26" s="40"/>
      <c r="Q26" s="40"/>
      <c r="R26" s="41">
        <f t="shared" si="4"/>
        <v>0</v>
      </c>
    </row>
    <row r="27" spans="1:18" ht="11.25">
      <c r="A27" s="35"/>
      <c r="B27" s="36" t="s">
        <v>3</v>
      </c>
      <c r="C27" s="39">
        <v>1</v>
      </c>
      <c r="D27" s="42" t="s">
        <v>38</v>
      </c>
      <c r="E27" s="39"/>
      <c r="F27" s="44">
        <v>112870</v>
      </c>
      <c r="G27" s="44">
        <v>16000</v>
      </c>
      <c r="H27" s="40">
        <v>112870000</v>
      </c>
      <c r="I27" s="40">
        <v>0</v>
      </c>
      <c r="J27" s="40">
        <f t="shared" si="7"/>
        <v>112870000</v>
      </c>
      <c r="K27" s="40">
        <v>0</v>
      </c>
      <c r="L27" s="40">
        <f t="shared" si="8"/>
        <v>112870000</v>
      </c>
      <c r="M27" s="40"/>
      <c r="N27" s="40">
        <f t="shared" si="6"/>
        <v>112870000</v>
      </c>
      <c r="O27" s="40"/>
      <c r="P27" s="40">
        <v>112870</v>
      </c>
      <c r="Q27" s="40">
        <v>0</v>
      </c>
      <c r="R27" s="41">
        <f t="shared" si="4"/>
        <v>112870</v>
      </c>
    </row>
    <row r="28" spans="1:18" ht="11.25">
      <c r="A28" s="35"/>
      <c r="B28" s="36" t="s">
        <v>4</v>
      </c>
      <c r="C28" s="39">
        <v>1</v>
      </c>
      <c r="D28" s="42" t="s">
        <v>39</v>
      </c>
      <c r="E28" s="39"/>
      <c r="F28" s="44">
        <v>3000</v>
      </c>
      <c r="G28" s="44">
        <v>3000</v>
      </c>
      <c r="H28" s="40">
        <v>3000000</v>
      </c>
      <c r="I28" s="40">
        <v>0</v>
      </c>
      <c r="J28" s="40">
        <f t="shared" si="7"/>
        <v>3000000</v>
      </c>
      <c r="K28" s="40">
        <v>0</v>
      </c>
      <c r="L28" s="40">
        <f t="shared" si="8"/>
        <v>3000000</v>
      </c>
      <c r="M28" s="40"/>
      <c r="N28" s="40">
        <f t="shared" si="6"/>
        <v>3000000</v>
      </c>
      <c r="O28" s="40"/>
      <c r="P28" s="40">
        <v>3000</v>
      </c>
      <c r="Q28" s="40">
        <v>0</v>
      </c>
      <c r="R28" s="41">
        <f t="shared" si="4"/>
        <v>3000</v>
      </c>
    </row>
    <row r="29" spans="1:24" ht="12.75">
      <c r="A29" s="35"/>
      <c r="B29" s="36" t="s">
        <v>5</v>
      </c>
      <c r="C29" s="39">
        <v>1</v>
      </c>
      <c r="D29" s="42" t="s">
        <v>40</v>
      </c>
      <c r="E29" s="39"/>
      <c r="F29" s="44">
        <f>2492177</f>
        <v>2492177</v>
      </c>
      <c r="G29" s="44">
        <v>2492177</v>
      </c>
      <c r="H29" s="40">
        <v>2275287000</v>
      </c>
      <c r="I29" s="40">
        <v>0</v>
      </c>
      <c r="J29" s="40">
        <f t="shared" si="7"/>
        <v>2275287000</v>
      </c>
      <c r="K29" s="40">
        <v>0</v>
      </c>
      <c r="L29" s="40">
        <f t="shared" si="8"/>
        <v>2275287000</v>
      </c>
      <c r="M29" s="40">
        <v>-33013000</v>
      </c>
      <c r="N29" s="40">
        <f t="shared" si="6"/>
        <v>2242274000</v>
      </c>
      <c r="O29" s="40">
        <v>-27774000</v>
      </c>
      <c r="P29" s="40">
        <v>2214500</v>
      </c>
      <c r="Q29" s="40">
        <v>-27317</v>
      </c>
      <c r="R29" s="41">
        <f t="shared" si="4"/>
        <v>2187183</v>
      </c>
      <c r="V29" s="1"/>
      <c r="W29"/>
      <c r="X29" s="15"/>
    </row>
    <row r="30" spans="1:18" ht="11.25">
      <c r="A30" s="35"/>
      <c r="B30" s="36" t="s">
        <v>6</v>
      </c>
      <c r="C30" s="39">
        <v>1</v>
      </c>
      <c r="D30" s="42" t="s">
        <v>41</v>
      </c>
      <c r="E30" s="39"/>
      <c r="F30" s="44">
        <v>100000</v>
      </c>
      <c r="G30" s="44">
        <v>100000</v>
      </c>
      <c r="H30" s="40">
        <v>100000000</v>
      </c>
      <c r="I30" s="40">
        <v>0</v>
      </c>
      <c r="J30" s="40">
        <f t="shared" si="7"/>
        <v>100000000</v>
      </c>
      <c r="K30" s="40">
        <v>0</v>
      </c>
      <c r="L30" s="40">
        <f t="shared" si="8"/>
        <v>100000000</v>
      </c>
      <c r="M30" s="40"/>
      <c r="N30" s="40">
        <f t="shared" si="6"/>
        <v>100000000</v>
      </c>
      <c r="O30" s="40"/>
      <c r="P30" s="40">
        <v>100000</v>
      </c>
      <c r="Q30" s="40">
        <v>0</v>
      </c>
      <c r="R30" s="41">
        <f t="shared" si="4"/>
        <v>100000</v>
      </c>
    </row>
    <row r="31" spans="1:18" ht="11.25">
      <c r="A31" s="35"/>
      <c r="B31" s="36" t="s">
        <v>7</v>
      </c>
      <c r="C31" s="39">
        <v>1</v>
      </c>
      <c r="D31" s="42" t="s">
        <v>42</v>
      </c>
      <c r="E31" s="39"/>
      <c r="F31" s="44">
        <v>3000</v>
      </c>
      <c r="G31" s="44">
        <v>3000</v>
      </c>
      <c r="H31" s="40">
        <v>3000000</v>
      </c>
      <c r="I31" s="40"/>
      <c r="J31" s="40">
        <f t="shared" si="7"/>
        <v>3000000</v>
      </c>
      <c r="K31" s="40"/>
      <c r="L31" s="40">
        <f t="shared" si="8"/>
        <v>3000000</v>
      </c>
      <c r="M31" s="40"/>
      <c r="N31" s="40">
        <f t="shared" si="6"/>
        <v>3000000</v>
      </c>
      <c r="O31" s="40"/>
      <c r="P31" s="40">
        <v>3000</v>
      </c>
      <c r="Q31" s="40">
        <v>0</v>
      </c>
      <c r="R31" s="41">
        <f t="shared" si="4"/>
        <v>3000</v>
      </c>
    </row>
    <row r="32" spans="1:18" ht="11.25">
      <c r="A32" s="35"/>
      <c r="B32" s="36" t="s">
        <v>56</v>
      </c>
      <c r="C32" s="39">
        <v>1</v>
      </c>
      <c r="D32" s="42" t="s">
        <v>57</v>
      </c>
      <c r="E32" s="39"/>
      <c r="F32" s="44">
        <v>3000</v>
      </c>
      <c r="G32" s="44">
        <v>3000</v>
      </c>
      <c r="H32" s="40"/>
      <c r="I32" s="40"/>
      <c r="J32" s="40"/>
      <c r="K32" s="40"/>
      <c r="L32" s="40"/>
      <c r="M32" s="40"/>
      <c r="N32" s="40"/>
      <c r="O32" s="40"/>
      <c r="P32" s="40">
        <f>+N32+O32</f>
        <v>0</v>
      </c>
      <c r="Q32" s="40">
        <v>3000</v>
      </c>
      <c r="R32" s="41">
        <f t="shared" si="4"/>
        <v>3000</v>
      </c>
    </row>
    <row r="33" spans="1:18" ht="11.25">
      <c r="A33" s="35"/>
      <c r="B33" s="36" t="s">
        <v>8</v>
      </c>
      <c r="C33" s="39"/>
      <c r="D33" s="42"/>
      <c r="E33" s="39"/>
      <c r="F33" s="44">
        <v>200</v>
      </c>
      <c r="G33" s="44">
        <v>200</v>
      </c>
      <c r="H33" s="40">
        <v>200000</v>
      </c>
      <c r="I33" s="40">
        <v>0</v>
      </c>
      <c r="J33" s="40">
        <f t="shared" si="7"/>
        <v>200000</v>
      </c>
      <c r="K33" s="40">
        <v>0</v>
      </c>
      <c r="L33" s="40">
        <f t="shared" si="8"/>
        <v>200000</v>
      </c>
      <c r="M33" s="40"/>
      <c r="N33" s="40">
        <f>+L33+M33</f>
        <v>200000</v>
      </c>
      <c r="O33" s="40"/>
      <c r="P33" s="40">
        <v>200</v>
      </c>
      <c r="Q33" s="40">
        <v>0</v>
      </c>
      <c r="R33" s="41">
        <f t="shared" si="4"/>
        <v>200</v>
      </c>
    </row>
    <row r="34" spans="1:20" ht="12" thickBot="1">
      <c r="A34" s="56"/>
      <c r="B34" s="57" t="s">
        <v>21</v>
      </c>
      <c r="C34" s="65"/>
      <c r="D34" s="59"/>
      <c r="E34" s="65"/>
      <c r="F34" s="66">
        <f aca="true" t="shared" si="9" ref="F34:M34">SUM(F25:F33)</f>
        <v>2997286</v>
      </c>
      <c r="G34" s="66">
        <f t="shared" si="9"/>
        <v>2817377</v>
      </c>
      <c r="H34" s="66">
        <f t="shared" si="9"/>
        <v>2777396000</v>
      </c>
      <c r="I34" s="66">
        <v>0</v>
      </c>
      <c r="J34" s="66">
        <f t="shared" si="9"/>
        <v>2777396000</v>
      </c>
      <c r="K34" s="66">
        <f t="shared" si="9"/>
        <v>0</v>
      </c>
      <c r="L34" s="66">
        <f t="shared" si="9"/>
        <v>2777396000</v>
      </c>
      <c r="M34" s="66">
        <f t="shared" si="9"/>
        <v>-33013000</v>
      </c>
      <c r="N34" s="66">
        <f>SUM(N25:N33)</f>
        <v>2744383000</v>
      </c>
      <c r="O34" s="66">
        <f>SUM(O25:O33)</f>
        <v>-27774000</v>
      </c>
      <c r="P34" s="66">
        <f>SUM(P25:P33)</f>
        <v>2716609</v>
      </c>
      <c r="Q34" s="66">
        <f>SUM(Q25:Q33)</f>
        <v>-24317</v>
      </c>
      <c r="R34" s="67">
        <f>SUM(R25:R33)</f>
        <v>2692292</v>
      </c>
      <c r="T34" s="14"/>
    </row>
    <row r="35" spans="1:18" ht="11.25">
      <c r="A35" s="68"/>
      <c r="B35" s="53"/>
      <c r="C35" s="69"/>
      <c r="D35" s="63"/>
      <c r="E35" s="69"/>
      <c r="F35" s="70"/>
      <c r="G35" s="21"/>
      <c r="H35" s="70"/>
      <c r="I35" s="70"/>
      <c r="J35" s="70"/>
      <c r="K35" s="70"/>
      <c r="L35" s="70"/>
      <c r="M35" s="70"/>
      <c r="N35" s="21"/>
      <c r="O35" s="21"/>
      <c r="P35" s="21"/>
      <c r="Q35" s="21"/>
      <c r="R35" s="64"/>
    </row>
    <row r="36" spans="1:18" ht="11.25">
      <c r="A36" s="46" t="s">
        <v>23</v>
      </c>
      <c r="B36" s="36"/>
      <c r="C36" s="36"/>
      <c r="D36" s="42"/>
      <c r="E36" s="3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1"/>
    </row>
    <row r="37" spans="1:18" ht="11.25">
      <c r="A37" s="35"/>
      <c r="B37" s="25" t="s">
        <v>18</v>
      </c>
      <c r="C37" s="36"/>
      <c r="D37" s="42"/>
      <c r="E37" s="36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1:18" ht="11.25">
      <c r="A38" s="35"/>
      <c r="B38" s="36" t="s">
        <v>59</v>
      </c>
      <c r="C38" s="39">
        <v>1</v>
      </c>
      <c r="D38" s="42" t="s">
        <v>43</v>
      </c>
      <c r="E38" s="39"/>
      <c r="F38" s="44">
        <v>3000</v>
      </c>
      <c r="G38" s="44">
        <v>3000</v>
      </c>
      <c r="H38" s="40">
        <v>2923000</v>
      </c>
      <c r="I38" s="40">
        <v>0</v>
      </c>
      <c r="J38" s="40">
        <f>+H38+I38</f>
        <v>2923000</v>
      </c>
      <c r="K38" s="40">
        <v>0</v>
      </c>
      <c r="L38" s="40">
        <f>+J38+K38</f>
        <v>2923000</v>
      </c>
      <c r="M38" s="40"/>
      <c r="N38" s="40">
        <f>+L38+M38</f>
        <v>2923000</v>
      </c>
      <c r="O38" s="40">
        <v>77000</v>
      </c>
      <c r="P38" s="40">
        <v>3000</v>
      </c>
      <c r="Q38" s="40">
        <v>0</v>
      </c>
      <c r="R38" s="41">
        <f t="shared" si="4"/>
        <v>3000</v>
      </c>
    </row>
    <row r="39" spans="1:24" ht="12.75">
      <c r="A39" s="35"/>
      <c r="B39" s="36" t="s">
        <v>60</v>
      </c>
      <c r="C39" s="39">
        <v>0.25</v>
      </c>
      <c r="D39" s="42" t="s">
        <v>44</v>
      </c>
      <c r="E39" s="39"/>
      <c r="F39" s="44">
        <v>750</v>
      </c>
      <c r="G39" s="44">
        <v>750</v>
      </c>
      <c r="H39" s="40">
        <v>750000</v>
      </c>
      <c r="I39" s="40">
        <v>0</v>
      </c>
      <c r="J39" s="40">
        <f>+H39+I39</f>
        <v>750000</v>
      </c>
      <c r="K39" s="40">
        <v>0</v>
      </c>
      <c r="L39" s="40">
        <f>+J39+K39</f>
        <v>750000</v>
      </c>
      <c r="M39" s="40"/>
      <c r="N39" s="40">
        <f>+L39+M39</f>
        <v>750000</v>
      </c>
      <c r="O39" s="40"/>
      <c r="P39" s="40">
        <v>750</v>
      </c>
      <c r="Q39" s="40">
        <v>-376</v>
      </c>
      <c r="R39" s="41">
        <f t="shared" si="4"/>
        <v>374</v>
      </c>
      <c r="V39" s="1"/>
      <c r="W39"/>
      <c r="X39" s="15"/>
    </row>
    <row r="40" spans="1:18" ht="11.25">
      <c r="A40" s="35"/>
      <c r="B40" s="36" t="s">
        <v>29</v>
      </c>
      <c r="C40" s="39">
        <v>1</v>
      </c>
      <c r="D40" s="42" t="s">
        <v>45</v>
      </c>
      <c r="E40" s="47"/>
      <c r="F40" s="44">
        <v>3000</v>
      </c>
      <c r="G40" s="44">
        <v>3000</v>
      </c>
      <c r="H40" s="40">
        <v>3000000</v>
      </c>
      <c r="I40" s="40">
        <v>0</v>
      </c>
      <c r="J40" s="40">
        <f>+H40+I40</f>
        <v>3000000</v>
      </c>
      <c r="K40" s="40">
        <v>0</v>
      </c>
      <c r="L40" s="40">
        <f>+J40+K40</f>
        <v>3000000</v>
      </c>
      <c r="M40" s="48"/>
      <c r="N40" s="40">
        <f>+L40+M40</f>
        <v>3000000</v>
      </c>
      <c r="O40" s="48"/>
      <c r="P40" s="40">
        <v>3000</v>
      </c>
      <c r="Q40" s="40">
        <v>0</v>
      </c>
      <c r="R40" s="41">
        <f t="shared" si="4"/>
        <v>3000</v>
      </c>
    </row>
    <row r="41" spans="1:18" ht="11.25">
      <c r="A41" s="35"/>
      <c r="B41" s="36"/>
      <c r="C41" s="39"/>
      <c r="D41" s="42"/>
      <c r="E41" s="39"/>
      <c r="F41" s="44"/>
      <c r="G41" s="44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1:20" ht="12" thickBot="1">
      <c r="A42" s="56"/>
      <c r="B42" s="57" t="s">
        <v>21</v>
      </c>
      <c r="C42" s="58"/>
      <c r="D42" s="59"/>
      <c r="E42" s="58"/>
      <c r="F42" s="60">
        <f>SUM(F38:F41)</f>
        <v>6750</v>
      </c>
      <c r="G42" s="60">
        <f>SUM(G38:G41)</f>
        <v>6750</v>
      </c>
      <c r="H42" s="60">
        <f>SUM(H38:H41)</f>
        <v>6673000</v>
      </c>
      <c r="I42" s="60">
        <v>0</v>
      </c>
      <c r="J42" s="60">
        <f aca="true" t="shared" si="10" ref="J42:R42">SUM(J38:J41)</f>
        <v>6673000</v>
      </c>
      <c r="K42" s="60">
        <f t="shared" si="10"/>
        <v>0</v>
      </c>
      <c r="L42" s="60">
        <f t="shared" si="10"/>
        <v>6673000</v>
      </c>
      <c r="M42" s="60">
        <f t="shared" si="10"/>
        <v>0</v>
      </c>
      <c r="N42" s="60">
        <f t="shared" si="10"/>
        <v>6673000</v>
      </c>
      <c r="O42" s="60">
        <f t="shared" si="10"/>
        <v>77000</v>
      </c>
      <c r="P42" s="60">
        <f t="shared" si="10"/>
        <v>6750</v>
      </c>
      <c r="Q42" s="60">
        <f t="shared" si="10"/>
        <v>-376</v>
      </c>
      <c r="R42" s="61">
        <f t="shared" si="10"/>
        <v>6374</v>
      </c>
      <c r="T42" s="14"/>
    </row>
    <row r="43" spans="1:18" ht="11.25">
      <c r="A43" s="35"/>
      <c r="B43" s="36"/>
      <c r="C43" s="36"/>
      <c r="D43" s="42"/>
      <c r="E43" s="36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1"/>
    </row>
    <row r="44" spans="1:18" ht="11.25">
      <c r="A44" s="46" t="s">
        <v>24</v>
      </c>
      <c r="B44" s="36"/>
      <c r="C44" s="36"/>
      <c r="D44" s="42"/>
      <c r="E44" s="36"/>
      <c r="F44" s="40"/>
      <c r="G44" s="40"/>
      <c r="H44" s="40"/>
      <c r="I44" s="40"/>
      <c r="J44" s="40"/>
      <c r="K44" s="40"/>
      <c r="L44" s="40"/>
      <c r="M44" s="48"/>
      <c r="N44" s="48"/>
      <c r="O44" s="48"/>
      <c r="P44" s="48"/>
      <c r="Q44" s="40"/>
      <c r="R44" s="41"/>
    </row>
    <row r="45" spans="1:18" ht="11.25">
      <c r="A45" s="35"/>
      <c r="B45" s="25" t="s">
        <v>25</v>
      </c>
      <c r="C45" s="36"/>
      <c r="D45" s="42"/>
      <c r="E45" s="36"/>
      <c r="F45" s="40"/>
      <c r="G45" s="40"/>
      <c r="H45" s="40"/>
      <c r="I45" s="40"/>
      <c r="J45" s="40"/>
      <c r="K45" s="40"/>
      <c r="L45" s="40"/>
      <c r="M45" s="48"/>
      <c r="N45" s="48"/>
      <c r="O45" s="48"/>
      <c r="P45" s="48"/>
      <c r="Q45" s="40"/>
      <c r="R45" s="41"/>
    </row>
    <row r="46" spans="1:19" ht="11.25">
      <c r="A46" s="35"/>
      <c r="B46" s="36" t="s">
        <v>30</v>
      </c>
      <c r="C46" s="39"/>
      <c r="D46" s="49" t="s">
        <v>26</v>
      </c>
      <c r="E46" s="50"/>
      <c r="F46" s="44">
        <v>6485</v>
      </c>
      <c r="G46" s="40">
        <v>3089</v>
      </c>
      <c r="H46" s="40">
        <v>2122143</v>
      </c>
      <c r="I46" s="40">
        <v>309000</v>
      </c>
      <c r="J46" s="40">
        <f>2122143+309000</f>
        <v>2431143</v>
      </c>
      <c r="K46" s="40">
        <v>287000</v>
      </c>
      <c r="L46" s="40">
        <f>+J46+K46</f>
        <v>2718143</v>
      </c>
      <c r="M46" s="40">
        <f>988657</f>
        <v>988657</v>
      </c>
      <c r="N46" s="40">
        <f>+L46+M46</f>
        <v>3706800</v>
      </c>
      <c r="O46" s="40">
        <v>1822510</v>
      </c>
      <c r="P46" s="40">
        <v>5529</v>
      </c>
      <c r="Q46" s="40">
        <v>0</v>
      </c>
      <c r="R46" s="41">
        <f t="shared" si="4"/>
        <v>5529</v>
      </c>
      <c r="S46" s="14"/>
    </row>
    <row r="47" spans="1:18" ht="11.25">
      <c r="A47" s="35"/>
      <c r="B47" s="36" t="s">
        <v>52</v>
      </c>
      <c r="C47" s="39"/>
      <c r="D47" s="49" t="s">
        <v>27</v>
      </c>
      <c r="E47" s="50"/>
      <c r="F47" s="44">
        <v>42456</v>
      </c>
      <c r="G47" s="40">
        <v>19200</v>
      </c>
      <c r="H47" s="40">
        <v>19200000</v>
      </c>
      <c r="I47" s="40">
        <v>0</v>
      </c>
      <c r="J47" s="40">
        <v>19200000</v>
      </c>
      <c r="K47" s="40">
        <v>23257000</v>
      </c>
      <c r="L47" s="40">
        <f>+J47+K47</f>
        <v>42457000</v>
      </c>
      <c r="M47" s="40">
        <v>0</v>
      </c>
      <c r="N47" s="40">
        <f>+L47+M47</f>
        <v>42457000</v>
      </c>
      <c r="O47" s="40">
        <v>0</v>
      </c>
      <c r="P47" s="40">
        <v>42457</v>
      </c>
      <c r="Q47" s="40">
        <v>0</v>
      </c>
      <c r="R47" s="41">
        <f t="shared" si="4"/>
        <v>42457</v>
      </c>
    </row>
    <row r="48" spans="1:20" ht="11.25">
      <c r="A48" s="35"/>
      <c r="B48" s="32" t="s">
        <v>21</v>
      </c>
      <c r="C48" s="36"/>
      <c r="D48" s="42"/>
      <c r="E48" s="36"/>
      <c r="F48" s="29">
        <f aca="true" t="shared" si="11" ref="F48:L48">SUM(F46:F47)</f>
        <v>48941</v>
      </c>
      <c r="G48" s="29">
        <f t="shared" si="11"/>
        <v>22289</v>
      </c>
      <c r="H48" s="29">
        <f t="shared" si="11"/>
        <v>21322143</v>
      </c>
      <c r="I48" s="29">
        <f>SUM(I46:I47)</f>
        <v>309000</v>
      </c>
      <c r="J48" s="29">
        <f t="shared" si="11"/>
        <v>21631143</v>
      </c>
      <c r="K48" s="29">
        <f t="shared" si="11"/>
        <v>23544000</v>
      </c>
      <c r="L48" s="29">
        <f t="shared" si="11"/>
        <v>45175143</v>
      </c>
      <c r="M48" s="29">
        <f aca="true" t="shared" si="12" ref="M48:R48">SUM(M46:M47)</f>
        <v>988657</v>
      </c>
      <c r="N48" s="29">
        <f t="shared" si="12"/>
        <v>46163800</v>
      </c>
      <c r="O48" s="29">
        <f t="shared" si="12"/>
        <v>1822510</v>
      </c>
      <c r="P48" s="29">
        <f t="shared" si="12"/>
        <v>47986</v>
      </c>
      <c r="Q48" s="29">
        <f t="shared" si="12"/>
        <v>0</v>
      </c>
      <c r="R48" s="45">
        <f t="shared" si="12"/>
        <v>47986</v>
      </c>
      <c r="T48" s="14"/>
    </row>
    <row r="49" spans="1:18" ht="12" thickBot="1">
      <c r="A49" s="35"/>
      <c r="B49" s="36"/>
      <c r="C49" s="36"/>
      <c r="D49" s="42"/>
      <c r="E49" s="36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2"/>
    </row>
    <row r="50" spans="1:20" s="2" customFormat="1" ht="12" thickBot="1">
      <c r="A50" s="9"/>
      <c r="B50" s="10" t="s">
        <v>28</v>
      </c>
      <c r="C50" s="10"/>
      <c r="D50" s="12"/>
      <c r="E50" s="10"/>
      <c r="F50" s="83">
        <f aca="true" t="shared" si="13" ref="F50:R50">SUM(F21,F34,F42,F48)</f>
        <v>3216743</v>
      </c>
      <c r="G50" s="83">
        <f t="shared" si="13"/>
        <v>3013176</v>
      </c>
      <c r="H50" s="83">
        <f t="shared" si="13"/>
        <v>2929017733</v>
      </c>
      <c r="I50" s="83">
        <f t="shared" si="13"/>
        <v>-8658000</v>
      </c>
      <c r="J50" s="83">
        <f t="shared" si="13"/>
        <v>2920359733</v>
      </c>
      <c r="K50" s="83">
        <f t="shared" si="13"/>
        <v>16678000</v>
      </c>
      <c r="L50" s="83">
        <f t="shared" si="13"/>
        <v>2937037733</v>
      </c>
      <c r="M50" s="83">
        <f t="shared" si="13"/>
        <v>-35463343</v>
      </c>
      <c r="N50" s="83">
        <f t="shared" si="13"/>
        <v>2901574390</v>
      </c>
      <c r="O50" s="83">
        <f t="shared" si="13"/>
        <v>-26210327</v>
      </c>
      <c r="P50" s="83">
        <f t="shared" si="13"/>
        <v>2875363</v>
      </c>
      <c r="Q50" s="83">
        <f t="shared" si="13"/>
        <v>-29422</v>
      </c>
      <c r="R50" s="84">
        <f t="shared" si="13"/>
        <v>2845941</v>
      </c>
      <c r="S50" s="3"/>
      <c r="T50" s="6"/>
    </row>
    <row r="51" spans="4:20" s="3" customFormat="1" ht="11.25">
      <c r="D51" s="11"/>
      <c r="F51" s="5"/>
      <c r="H51" s="8"/>
      <c r="I51" s="5"/>
      <c r="J51" s="8"/>
      <c r="K51" s="8"/>
      <c r="L51" s="8"/>
      <c r="M51" s="6"/>
      <c r="N51" s="6"/>
      <c r="O51" s="6"/>
      <c r="P51" s="6"/>
      <c r="S51" s="1"/>
      <c r="T51" s="2"/>
    </row>
    <row r="52" spans="13:16" ht="14.25" customHeight="1">
      <c r="M52" s="8"/>
      <c r="N52" s="14"/>
      <c r="O52" s="8"/>
      <c r="P52" s="14"/>
    </row>
    <row r="53" spans="10:16" ht="14.25" customHeight="1">
      <c r="J53" s="8"/>
      <c r="K53" s="8"/>
      <c r="L53" s="8"/>
      <c r="M53" s="8"/>
      <c r="N53" s="8"/>
      <c r="O53" s="8"/>
      <c r="P53" s="8"/>
    </row>
    <row r="54" spans="6:16" ht="14.25" customHeight="1">
      <c r="F54" s="3"/>
      <c r="J54" s="8"/>
      <c r="K54" s="8"/>
      <c r="L54" s="8"/>
      <c r="M54" s="8"/>
      <c r="N54" s="8"/>
      <c r="O54" s="8"/>
      <c r="P54" s="8"/>
    </row>
    <row r="55" spans="6:16" ht="14.25" customHeight="1">
      <c r="F55" s="3"/>
      <c r="J55" s="8"/>
      <c r="K55" s="8"/>
      <c r="L55" s="8"/>
      <c r="M55" s="8"/>
      <c r="N55" s="8"/>
      <c r="O55" s="8"/>
      <c r="P55" s="8"/>
    </row>
    <row r="56" spans="6:16" ht="14.25" customHeight="1">
      <c r="F56" s="3"/>
      <c r="J56" s="8"/>
      <c r="K56" s="8"/>
      <c r="L56" s="8"/>
      <c r="M56" s="8"/>
      <c r="N56" s="8"/>
      <c r="O56" s="8"/>
      <c r="P56" s="8"/>
    </row>
    <row r="57" spans="6:12" ht="14.25" customHeight="1">
      <c r="F57" s="3"/>
      <c r="J57" s="8"/>
      <c r="K57" s="8"/>
      <c r="L57" s="8"/>
    </row>
    <row r="58" spans="10:12" ht="14.25" customHeight="1">
      <c r="J58" s="8"/>
      <c r="K58" s="8"/>
      <c r="L58" s="8"/>
    </row>
    <row r="59" ht="14.25" customHeight="1">
      <c r="G59" s="8"/>
    </row>
    <row r="60" ht="14.25" customHeight="1"/>
    <row r="61" ht="14.25" customHeight="1"/>
    <row r="62" ht="14.25" customHeight="1">
      <c r="G62" s="8"/>
    </row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</sheetData>
  <sheetProtection/>
  <mergeCells count="7">
    <mergeCell ref="A6:B7"/>
    <mergeCell ref="C6:C7"/>
    <mergeCell ref="A8:B8"/>
    <mergeCell ref="I2:J2"/>
    <mergeCell ref="Q2:R2"/>
    <mergeCell ref="A4:P4"/>
    <mergeCell ref="A3:R3"/>
  </mergeCells>
  <printOptions/>
  <pageMargins left="0" right="0" top="0" bottom="0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ivanyi.andrea</dc:creator>
  <cp:keywords/>
  <dc:description/>
  <cp:lastModifiedBy>Harkai Gábor</cp:lastModifiedBy>
  <cp:lastPrinted>2020-02-26T09:47:50Z</cp:lastPrinted>
  <dcterms:created xsi:type="dcterms:W3CDTF">2014-02-17T14:54:30Z</dcterms:created>
  <dcterms:modified xsi:type="dcterms:W3CDTF">2020-06-11T13:58:00Z</dcterms:modified>
  <cp:category/>
  <cp:version/>
  <cp:contentType/>
  <cp:contentStatus/>
</cp:coreProperties>
</file>