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zárszámadás\"/>
    </mc:Choice>
  </mc:AlternateContent>
  <bookViews>
    <workbookView xWindow="0" yWindow="0" windowWidth="28800" windowHeight="12300"/>
  </bookViews>
  <sheets>
    <sheet name="kiadások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0" i="1"/>
  <c r="B11" i="1"/>
  <c r="B13" i="1"/>
  <c r="C14" i="1"/>
  <c r="D14" i="1"/>
  <c r="C15" i="1"/>
  <c r="C9" i="1" s="1"/>
  <c r="D15" i="1"/>
  <c r="E15" i="1" s="1"/>
  <c r="C16" i="1"/>
  <c r="C10" i="1" s="1"/>
  <c r="D16" i="1"/>
  <c r="E16" i="1" s="1"/>
  <c r="C17" i="1"/>
  <c r="C11" i="1" s="1"/>
  <c r="D17" i="1"/>
  <c r="D11" i="1" s="1"/>
  <c r="E11" i="1" s="1"/>
  <c r="E17" i="1"/>
  <c r="B19" i="1"/>
  <c r="C20" i="1"/>
  <c r="C19" i="1" s="1"/>
  <c r="D20" i="1"/>
  <c r="D19" i="1" s="1"/>
  <c r="E19" i="1" s="1"/>
  <c r="C21" i="1"/>
  <c r="D21" i="1"/>
  <c r="E21" i="1" s="1"/>
  <c r="C22" i="1"/>
  <c r="D22" i="1"/>
  <c r="E22" i="1" s="1"/>
  <c r="C23" i="1"/>
  <c r="D23" i="1"/>
  <c r="E23" i="1"/>
  <c r="B25" i="1"/>
  <c r="C28" i="1"/>
  <c r="C25" i="1" s="1"/>
  <c r="D28" i="1"/>
  <c r="D25" i="1" s="1"/>
  <c r="E25" i="1" s="1"/>
  <c r="E28" i="1"/>
  <c r="C29" i="1"/>
  <c r="D29" i="1"/>
  <c r="E29" i="1" s="1"/>
  <c r="C30" i="1"/>
  <c r="D30" i="1"/>
  <c r="E30" i="1" s="1"/>
  <c r="C31" i="1"/>
  <c r="D31" i="1"/>
  <c r="E31" i="1"/>
  <c r="C35" i="1"/>
  <c r="C34" i="1" s="1"/>
  <c r="C33" i="1" s="1"/>
  <c r="D35" i="1"/>
  <c r="D34" i="1" s="1"/>
  <c r="C36" i="1"/>
  <c r="D36" i="1"/>
  <c r="E36" i="1" s="1"/>
  <c r="C37" i="1"/>
  <c r="D37" i="1"/>
  <c r="E37" i="1" s="1"/>
  <c r="C38" i="1"/>
  <c r="D38" i="1"/>
  <c r="E38" i="1"/>
  <c r="B39" i="1"/>
  <c r="B34" i="1" s="1"/>
  <c r="C39" i="1"/>
  <c r="D39" i="1"/>
  <c r="E39" i="1"/>
  <c r="C45" i="1"/>
  <c r="C44" i="1" s="1"/>
  <c r="C43" i="1" s="1"/>
  <c r="B46" i="1"/>
  <c r="B44" i="1" s="1"/>
  <c r="B43" i="1" s="1"/>
  <c r="C46" i="1"/>
  <c r="E46" i="1" s="1"/>
  <c r="B47" i="1"/>
  <c r="C47" i="1"/>
  <c r="E47" i="1"/>
  <c r="E48" i="1"/>
  <c r="C49" i="1"/>
  <c r="E49" i="1"/>
  <c r="E50" i="1"/>
  <c r="E51" i="1"/>
  <c r="E52" i="1"/>
  <c r="C53" i="1"/>
  <c r="E53" i="1"/>
  <c r="C54" i="1"/>
  <c r="E54" i="1" s="1"/>
  <c r="C55" i="1"/>
  <c r="D55" i="1"/>
  <c r="E55" i="1" s="1"/>
  <c r="E56" i="1"/>
  <c r="C57" i="1"/>
  <c r="E57" i="1"/>
  <c r="E58" i="1"/>
  <c r="E59" i="1"/>
  <c r="E60" i="1"/>
  <c r="E61" i="1"/>
  <c r="E63" i="1"/>
  <c r="B64" i="1"/>
  <c r="D64" i="1"/>
  <c r="C65" i="1"/>
  <c r="C64" i="1" s="1"/>
  <c r="D65" i="1"/>
  <c r="E65" i="1"/>
  <c r="B66" i="1"/>
  <c r="D66" i="1"/>
  <c r="C67" i="1"/>
  <c r="C66" i="1" s="1"/>
  <c r="E66" i="1" s="1"/>
  <c r="E67" i="1"/>
  <c r="C68" i="1"/>
  <c r="D68" i="1"/>
  <c r="E68" i="1" s="1"/>
  <c r="E69" i="1"/>
  <c r="D72" i="1"/>
  <c r="D71" i="1" s="1"/>
  <c r="B73" i="1"/>
  <c r="B72" i="1" s="1"/>
  <c r="B71" i="1" s="1"/>
  <c r="C73" i="1"/>
  <c r="E73" i="1" s="1"/>
  <c r="E74" i="1"/>
  <c r="C75" i="1"/>
  <c r="E75" i="1"/>
  <c r="E76" i="1"/>
  <c r="E77" i="1"/>
  <c r="E78" i="1"/>
  <c r="E79" i="1"/>
  <c r="B80" i="1"/>
  <c r="C80" i="1"/>
  <c r="D80" i="1"/>
  <c r="E80" i="1"/>
  <c r="E81" i="1"/>
  <c r="B83" i="1"/>
  <c r="C84" i="1"/>
  <c r="C83" i="1" s="1"/>
  <c r="C85" i="1"/>
  <c r="B89" i="1"/>
  <c r="C89" i="1"/>
  <c r="D89" i="1"/>
  <c r="E89" i="1" s="1"/>
  <c r="E90" i="1"/>
  <c r="E91" i="1"/>
  <c r="E92" i="1"/>
  <c r="D96" i="1"/>
  <c r="B114" i="1"/>
  <c r="C114" i="1"/>
  <c r="D114" i="1"/>
  <c r="E114" i="1" s="1"/>
  <c r="B117" i="1"/>
  <c r="C117" i="1"/>
  <c r="D117" i="1"/>
  <c r="E117" i="1" s="1"/>
  <c r="B121" i="1"/>
  <c r="C121" i="1"/>
  <c r="D121" i="1"/>
  <c r="E121" i="1" s="1"/>
  <c r="B124" i="1"/>
  <c r="B123" i="1" s="1"/>
  <c r="B130" i="1" s="1"/>
  <c r="C124" i="1"/>
  <c r="C123" i="1" s="1"/>
  <c r="C130" i="1" s="1"/>
  <c r="D124" i="1"/>
  <c r="E124" i="1" s="1"/>
  <c r="B125" i="1"/>
  <c r="C125" i="1"/>
  <c r="D125" i="1"/>
  <c r="E125" i="1" s="1"/>
  <c r="B129" i="1"/>
  <c r="B127" i="1" s="1"/>
  <c r="C129" i="1"/>
  <c r="C127" i="1" s="1"/>
  <c r="D129" i="1"/>
  <c r="E129" i="1" s="1"/>
  <c r="B8" i="1" l="1"/>
  <c r="B7" i="1" s="1"/>
  <c r="B33" i="1"/>
  <c r="E64" i="1"/>
  <c r="D8" i="1"/>
  <c r="E34" i="1"/>
  <c r="D33" i="1"/>
  <c r="E33" i="1" s="1"/>
  <c r="B41" i="1"/>
  <c r="B118" i="1" s="1"/>
  <c r="B116" i="1" s="1"/>
  <c r="C8" i="1"/>
  <c r="C7" i="1" s="1"/>
  <c r="D44" i="1"/>
  <c r="E35" i="1"/>
  <c r="E20" i="1"/>
  <c r="E14" i="1"/>
  <c r="D13" i="1"/>
  <c r="D10" i="1"/>
  <c r="E10" i="1" s="1"/>
  <c r="D9" i="1"/>
  <c r="E9" i="1" s="1"/>
  <c r="D127" i="1"/>
  <c r="E127" i="1" s="1"/>
  <c r="C72" i="1"/>
  <c r="C71" i="1" s="1"/>
  <c r="C41" i="1" s="1"/>
  <c r="C118" i="1" s="1"/>
  <c r="C116" i="1" s="1"/>
  <c r="E45" i="1"/>
  <c r="C13" i="1"/>
  <c r="D123" i="1"/>
  <c r="E72" i="1" l="1"/>
  <c r="E71" i="1"/>
  <c r="C87" i="1"/>
  <c r="C94" i="1" s="1"/>
  <c r="C102" i="1" s="1"/>
  <c r="C113" i="1"/>
  <c r="C119" i="1" s="1"/>
  <c r="C132" i="1" s="1"/>
  <c r="C115" i="1"/>
  <c r="E123" i="1"/>
  <c r="D130" i="1"/>
  <c r="E130" i="1" s="1"/>
  <c r="E13" i="1"/>
  <c r="E44" i="1"/>
  <c r="D43" i="1"/>
  <c r="E8" i="1"/>
  <c r="D7" i="1"/>
  <c r="B87" i="1"/>
  <c r="B94" i="1" s="1"/>
  <c r="B102" i="1" s="1"/>
  <c r="B113" i="1"/>
  <c r="B119" i="1" s="1"/>
  <c r="B115" i="1"/>
  <c r="E7" i="1" l="1"/>
  <c r="D113" i="1"/>
  <c r="D115" i="1"/>
  <c r="E115" i="1" s="1"/>
  <c r="E43" i="1"/>
  <c r="D41" i="1"/>
  <c r="E113" i="1" l="1"/>
  <c r="E41" i="1"/>
  <c r="D87" i="1"/>
  <c r="D118" i="1"/>
  <c r="E87" i="1" l="1"/>
  <c r="D94" i="1"/>
  <c r="E118" i="1"/>
  <c r="D116" i="1"/>
  <c r="E116" i="1" l="1"/>
  <c r="D119" i="1"/>
  <c r="E94" i="1"/>
  <c r="D102" i="1"/>
  <c r="E102" i="1" s="1"/>
  <c r="E119" i="1" l="1"/>
  <c r="D133" i="1"/>
</calcChain>
</file>

<file path=xl/sharedStrings.xml><?xml version="1.0" encoding="utf-8"?>
<sst xmlns="http://schemas.openxmlformats.org/spreadsheetml/2006/main" count="108" uniqueCount="103">
  <si>
    <t>VIII. A 2018. ÉVI KÖLTSÉGVETÉSI MARADVÁNY  ÖSSZEGE (III.+VII.)</t>
  </si>
  <si>
    <t>EGYENLEG</t>
  </si>
  <si>
    <t>VII. A KÖLTSÉGVETÉSI MARADVÁNY  ÉS A FINASZÍROZÁSI MŰVELETEK EGYÜTTES EGYENLEGE (IV.+V.+VI.)</t>
  </si>
  <si>
    <t>2. Felhalmozási célú hitel visszafizetése pénzintézetnek</t>
  </si>
  <si>
    <t>1. Felhalmozási célú hitel felvétele pénzintézettől</t>
  </si>
  <si>
    <t>VI.  FELHALMOZÁSI CÉLÚ FINANSZÍROZÁSI MŰVELETEK EGYENLEGE (1.-2.)</t>
  </si>
  <si>
    <t>2. Működési célú   finanszírozási kiadások</t>
  </si>
  <si>
    <t>1. Működési célú finanszírozási bevételek</t>
  </si>
  <si>
    <t>V.  MÜKÖDÉSI CÉLÚ FINANSZÍROZÁSI MŰVELETEK EGYENLEGE (1.-2.):</t>
  </si>
  <si>
    <t>IV. KÖLTSÉGVETÉSI MARADVÁNY</t>
  </si>
  <si>
    <t>III. A KÖLTSÉGVETÉS EGYENLEGE A MÜKÖDÉSI ÉS FELMOZÁSI BEVÉTELEK ÉS KIADÁSOK  ÉS TARTALÉKOK  ALAPJÁN (I+II):</t>
  </si>
  <si>
    <t xml:space="preserve">2. Felhalmozási célú kiadások  összesen: </t>
  </si>
  <si>
    <t xml:space="preserve">1. Felhalmozási célú bevételek összesen: </t>
  </si>
  <si>
    <t>II. A  KÖLTSÉGVETÉS EGYENLEGE A FELHALMOZÁSI BEVÉTELEK, KIADÁSOK  ALAPJÁN(1. -2.):</t>
  </si>
  <si>
    <t xml:space="preserve">2. Működési célú kiadások és  tartalékok összesen: </t>
  </si>
  <si>
    <t xml:space="preserve">1. Működési célú bevételek összesen: </t>
  </si>
  <si>
    <t>I. A KÖLTSÉGVETÉS EGYENLEGE A MÜKÖDÉSI BEVÉTELEK,  KIADÁSOK   ÉS A TARTALÉKOK ALAPJÁN(1. -2.):</t>
  </si>
  <si>
    <t xml:space="preserve">                                       Költségvetés egyenlegének finanszírozási módja</t>
  </si>
  <si>
    <t>KIADÁSOK ÉS MARADVÁNY EGYÜTTES ÖSSZEGE (I.+I.I+III.+IV.+V.)</t>
  </si>
  <si>
    <t>4. Nagyszénási Önkormányzati Óvoda és Könyvtár</t>
  </si>
  <si>
    <t>3. Gondozási Központ</t>
  </si>
  <si>
    <t>2. Polgármesteri Hivatal</t>
  </si>
  <si>
    <t>1. Nagyszénás Nagyközség Önkormányzata</t>
  </si>
  <si>
    <t>V. Maradvány összege 2017.12.31.</t>
  </si>
  <si>
    <t>KIADÁSOK MINDÖSSZESEN (I.+II.+III.+IV.)</t>
  </si>
  <si>
    <t>3. Magyar Államkötvény vásárlása</t>
  </si>
  <si>
    <t>2. Termálvíz-hasznosítási program fejlesztési hitelének visszafizetése</t>
  </si>
  <si>
    <t xml:space="preserve">1. ÁHT-n belüli megelőlegezés visszafizetése </t>
  </si>
  <si>
    <t>IV. BELFÖLDI FINANSZÍROZÁSI KIADÁSOK</t>
  </si>
  <si>
    <t>MŰKÖDÉSI ÉS FELHALMOZÁSI CÉLÚ  KIADÁSOK ÉS TARTALÉKOK  ÖSSZESEN: (I+II+III)</t>
  </si>
  <si>
    <t xml:space="preserve">2. Fejlesztési céltartalék </t>
  </si>
  <si>
    <t xml:space="preserve">1. Általános tartalék </t>
  </si>
  <si>
    <t>III. ÖNKORMÁNYZATI TARTALÉKOK</t>
  </si>
  <si>
    <t>2.2.1. Továbbszámlázott tavalyi felújítás</t>
  </si>
  <si>
    <t>2.2. Nagyszénási Önkormányzati Óvoda és Könyvtár</t>
  </si>
  <si>
    <t>2.1.7. NAKK színpad felújítás</t>
  </si>
  <si>
    <t>2.1.6. Damjanich utcai útfelújítás</t>
  </si>
  <si>
    <t>2.1.5. Parkfürdő büfé felújítása</t>
  </si>
  <si>
    <t>2.1.4. I. világháborús emlékmű felújítása</t>
  </si>
  <si>
    <t>2.1.3. Havária jellegű ivóvíz-hálózat felújítási munkák</t>
  </si>
  <si>
    <t>2.1.2. Idősek Klubja kazáncsere</t>
  </si>
  <si>
    <t>2.1.1. Ivóvízhálózat rekonstrukciós munkák (tervezett)</t>
  </si>
  <si>
    <t>2.1. Nagyszénás Nagyközség Önkormányzata</t>
  </si>
  <si>
    <t>2. Felújítási kiadások</t>
  </si>
  <si>
    <t>1.4.1. Kisértékű tárgyieszköz beruházás</t>
  </si>
  <si>
    <t>1.4. Polgármesteri hivatal</t>
  </si>
  <si>
    <t>1.3.1. Kisértékű tárgyieszköz beruházás</t>
  </si>
  <si>
    <t>1.3. Nagyszénási Önkormányzati Óvoda és Könyvtár</t>
  </si>
  <si>
    <t>1.2.1. Kisértékű tárgyieszköz beruházás</t>
  </si>
  <si>
    <t>1.2. Gondozási Központ</t>
  </si>
  <si>
    <t>1.1.19. Települési Arculati Kézikönyv</t>
  </si>
  <si>
    <t>1.1.18. Parkfürdő szivattyú beruházás</t>
  </si>
  <si>
    <t>1.1.17. Parkfürdő mobilgarázs</t>
  </si>
  <si>
    <t>1.1.16. Műfüves pálya önrész</t>
  </si>
  <si>
    <t>1.1.15. Járdaépítés közfoglalkoztatási támogatásból</t>
  </si>
  <si>
    <t>1.1.14. Parkfürdő lábtenisz-pálya építése</t>
  </si>
  <si>
    <t>1.1.13. Közfoglalkoztatás kisértékű tárgyi eszközök beszerzése</t>
  </si>
  <si>
    <t>1.1.12. Közfoglalkoztatás hímzőgép, szalagfűrész beszerzés</t>
  </si>
  <si>
    <t>1.1.11. Piactéri beruházás közfoglalkoztatási támogatásból</t>
  </si>
  <si>
    <t>1.1.10. Czabán Samu Általános Iskola energetikai fejlesztés</t>
  </si>
  <si>
    <t>1.1.9. Útburkolat kialakítás (Hársfaköz, Fenyő köz, Akác köz, Füzfaköz)</t>
  </si>
  <si>
    <t>1.1.8. ASP pályázat nagyértékű informatikai beszerzései</t>
  </si>
  <si>
    <t>1.1.7. Birkózó terem bővítése</t>
  </si>
  <si>
    <t>1.1.6. Napelempark KÁT-engedély beszerzése</t>
  </si>
  <si>
    <t>1.1.5. Parkfürdő gyermek játszótér kialakítása</t>
  </si>
  <si>
    <t>1.1.4. Szennyvízhálózat fejlesztése</t>
  </si>
  <si>
    <t>1.1.3. Távfűtővezeték kiépítése tervezési díj</t>
  </si>
  <si>
    <t>1.1.2. Fürdő személyi emelő 2. részlet</t>
  </si>
  <si>
    <t>1.1.1. Kisértékű tárgyieszköz beruházás</t>
  </si>
  <si>
    <t>1.1. Nagyszénás Nagyközség Önkormányzata</t>
  </si>
  <si>
    <t>1. Beruházási kiadások</t>
  </si>
  <si>
    <t>II. FELHALMOZÁSI, FELÚJÍTÁSI KIADÁSOK</t>
  </si>
  <si>
    <t>4.1.5. egyéb átadott pénzeszköz</t>
  </si>
  <si>
    <t>4.1.4. eseti  pénzbeli ellátások</t>
  </si>
  <si>
    <t xml:space="preserve">4.1.3. rendszeres pénzbeli ellátások </t>
  </si>
  <si>
    <t>4.1.2. egyéb szervezetek támogatása</t>
  </si>
  <si>
    <t>4.1.1. társadalmi szervek támogatása</t>
  </si>
  <si>
    <t xml:space="preserve">4.1. Nagyszénás Nagyközség Önkormányzata </t>
  </si>
  <si>
    <t>4. Működési célú pénzeszköz átadás, egyéb támogatás ÁHT-n kívülre</t>
  </si>
  <si>
    <t>3.4. Nagyszénási Önkormányzati Óvoda és Könyvtár</t>
  </si>
  <si>
    <t>3.3. Gondozási Központ</t>
  </si>
  <si>
    <t>3.2. Polgármesteri Hivatal</t>
  </si>
  <si>
    <t>3.1. Nagyszénás Nagyközség Önkormányzata</t>
  </si>
  <si>
    <t>szakmai készlet, szakmai szolgáltatások, különféle kiadások, befizetések, ÁFA)</t>
  </si>
  <si>
    <t>(közműköltség, irodaszer, nyomtatvány, foglalkozás eü, belső ell., étkeztetés költsége,</t>
  </si>
  <si>
    <t xml:space="preserve">3. Dologi kiadások </t>
  </si>
  <si>
    <t>2.4. Nagyszénási Önkormányzati Óvoda és Könyvtár</t>
  </si>
  <si>
    <t>2.3. Gondozási Központ</t>
  </si>
  <si>
    <t>2.2. Polgármesteri Hivatal</t>
  </si>
  <si>
    <t>2. Munkaadókat terhelő járulékok</t>
  </si>
  <si>
    <t>1.4. Nagyszénási Önkormányzati Óvoda és Könyvtár</t>
  </si>
  <si>
    <t>1.3. Gondozási Központ</t>
  </si>
  <si>
    <t>1.2. Polgármesteri Hivatal</t>
  </si>
  <si>
    <t xml:space="preserve">1. Személyi juttatások </t>
  </si>
  <si>
    <t>1.Nagyszénás Nagyközség Önkormányzata</t>
  </si>
  <si>
    <t>I. ÖNKORMÁNYZAT KÖLTSÉGVETÉS MŰKÖDÉSI KIADÁSAI</t>
  </si>
  <si>
    <t>Telj.%-a</t>
  </si>
  <si>
    <t>Teljesítés</t>
  </si>
  <si>
    <t>Módosított</t>
  </si>
  <si>
    <t>Eredeti</t>
  </si>
  <si>
    <t>Előirányzat</t>
  </si>
  <si>
    <t>2017. évi költségvetési kiadások (adatok Ft-ban)</t>
  </si>
  <si>
    <t>2. melléklet az 5/2018. (IV.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</si>
</sst>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0.0"/>
  </numFmts>
  <fonts count="2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FF0000"/>
      <name val="Arial CE"/>
      <family val="2"/>
      <charset val="238"/>
    </font>
    <font>
      <sz val="8"/>
      <color rgb="FF00B050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9" fontId="3" fillId="0" borderId="0" applyFill="0" applyBorder="0" applyAlignment="0" applyProtection="0"/>
    <xf numFmtId="0" fontId="6" fillId="0" borderId="0"/>
    <xf numFmtId="0" fontId="1" fillId="0" borderId="0"/>
  </cellStyleXfs>
  <cellXfs count="91">
    <xf numFmtId="0" fontId="0" fillId="0" borderId="0" xfId="0"/>
    <xf numFmtId="0" fontId="1" fillId="0" borderId="0" xfId="0" applyFont="1"/>
    <xf numFmtId="3" fontId="2" fillId="0" borderId="0" xfId="0" applyNumberFormat="1" applyFont="1"/>
    <xf numFmtId="10" fontId="4" fillId="2" borderId="1" xfId="2" applyNumberFormat="1" applyFont="1" applyFill="1" applyBorder="1"/>
    <xf numFmtId="3" fontId="5" fillId="3" borderId="2" xfId="0" applyNumberFormat="1" applyFont="1" applyFill="1" applyBorder="1"/>
    <xf numFmtId="3" fontId="7" fillId="3" borderId="2" xfId="3" applyNumberFormat="1" applyFont="1" applyFill="1" applyBorder="1" applyAlignment="1">
      <alignment wrapText="1"/>
    </xf>
    <xf numFmtId="3" fontId="2" fillId="0" borderId="3" xfId="0" applyNumberFormat="1" applyFont="1" applyBorder="1"/>
    <xf numFmtId="3" fontId="0" fillId="0" borderId="0" xfId="0" applyNumberFormat="1"/>
    <xf numFmtId="4" fontId="2" fillId="0" borderId="0" xfId="0" applyNumberFormat="1" applyFont="1"/>
    <xf numFmtId="3" fontId="8" fillId="0" borderId="2" xfId="0" applyNumberFormat="1" applyFont="1" applyBorder="1"/>
    <xf numFmtId="3" fontId="9" fillId="0" borderId="2" xfId="0" applyNumberFormat="1" applyFont="1" applyBorder="1"/>
    <xf numFmtId="3" fontId="2" fillId="0" borderId="0" xfId="1" applyNumberFormat="1" applyFont="1"/>
    <xf numFmtId="3" fontId="9" fillId="0" borderId="0" xfId="0" applyNumberFormat="1" applyFont="1"/>
    <xf numFmtId="3" fontId="5" fillId="3" borderId="3" xfId="0" applyNumberFormat="1" applyFont="1" applyFill="1" applyBorder="1"/>
    <xf numFmtId="3" fontId="7" fillId="4" borderId="4" xfId="0" applyNumberFormat="1" applyFont="1" applyFill="1" applyBorder="1" applyAlignment="1">
      <alignment wrapText="1"/>
    </xf>
    <xf numFmtId="3" fontId="8" fillId="0" borderId="0" xfId="0" applyNumberFormat="1" applyFont="1"/>
    <xf numFmtId="3" fontId="7" fillId="4" borderId="4" xfId="0" applyNumberFormat="1" applyFont="1" applyFill="1" applyBorder="1"/>
    <xf numFmtId="3" fontId="7" fillId="4" borderId="5" xfId="0" applyNumberFormat="1" applyFont="1" applyFill="1" applyBorder="1"/>
    <xf numFmtId="3" fontId="5" fillId="0" borderId="0" xfId="1" applyNumberFormat="1" applyFont="1" applyFill="1" applyBorder="1" applyAlignment="1" applyProtection="1"/>
    <xf numFmtId="3" fontId="5" fillId="0" borderId="0" xfId="4" applyNumberFormat="1" applyFont="1" applyFill="1" applyBorder="1" applyAlignment="1">
      <alignment wrapText="1"/>
    </xf>
    <xf numFmtId="3" fontId="5" fillId="3" borderId="2" xfId="1" applyNumberFormat="1" applyFont="1" applyFill="1" applyBorder="1" applyAlignment="1" applyProtection="1"/>
    <xf numFmtId="3" fontId="5" fillId="3" borderId="5" xfId="4" applyNumberFormat="1" applyFont="1" applyFill="1" applyBorder="1" applyAlignment="1">
      <alignment vertical="center" wrapText="1"/>
    </xf>
    <xf numFmtId="3" fontId="2" fillId="0" borderId="2" xfId="1" applyNumberFormat="1" applyFont="1" applyFill="1" applyBorder="1" applyAlignment="1" applyProtection="1"/>
    <xf numFmtId="3" fontId="10" fillId="0" borderId="0" xfId="0" applyNumberFormat="1" applyFont="1" applyFill="1" applyBorder="1"/>
    <xf numFmtId="3" fontId="2" fillId="0" borderId="0" xfId="1" applyNumberFormat="1" applyFont="1" applyFill="1" applyBorder="1" applyAlignment="1" applyProtection="1"/>
    <xf numFmtId="3" fontId="5" fillId="3" borderId="2" xfId="4" applyNumberFormat="1" applyFont="1" applyFill="1" applyBorder="1"/>
    <xf numFmtId="3" fontId="5" fillId="3" borderId="5" xfId="4" applyNumberFormat="1" applyFont="1" applyFill="1" applyBorder="1" applyAlignment="1">
      <alignment wrapText="1"/>
    </xf>
    <xf numFmtId="165" fontId="1" fillId="0" borderId="0" xfId="1" applyNumberFormat="1"/>
    <xf numFmtId="3" fontId="2" fillId="0" borderId="2" xfId="0" applyNumberFormat="1" applyFont="1" applyBorder="1"/>
    <xf numFmtId="3" fontId="11" fillId="0" borderId="0" xfId="0" applyNumberFormat="1" applyFont="1" applyAlignment="1"/>
    <xf numFmtId="3" fontId="12" fillId="0" borderId="0" xfId="0" applyNumberFormat="1" applyFont="1"/>
    <xf numFmtId="3" fontId="4" fillId="2" borderId="3" xfId="0" applyNumberFormat="1" applyFont="1" applyFill="1" applyBorder="1"/>
    <xf numFmtId="3" fontId="4" fillId="4" borderId="6" xfId="0" applyNumberFormat="1" applyFont="1" applyFill="1" applyBorder="1"/>
    <xf numFmtId="0" fontId="7" fillId="4" borderId="4" xfId="0" applyFont="1" applyFill="1" applyBorder="1"/>
    <xf numFmtId="10" fontId="2" fillId="5" borderId="7" xfId="2" applyNumberFormat="1" applyFont="1" applyFill="1" applyBorder="1"/>
    <xf numFmtId="0" fontId="2" fillId="0" borderId="0" xfId="0" applyFont="1"/>
    <xf numFmtId="0" fontId="7" fillId="0" borderId="0" xfId="0" applyFont="1" applyFill="1" applyBorder="1"/>
    <xf numFmtId="166" fontId="2" fillId="0" borderId="0" xfId="0" applyNumberFormat="1" applyFont="1" applyFill="1" applyBorder="1"/>
    <xf numFmtId="3" fontId="8" fillId="0" borderId="0" xfId="0" applyNumberFormat="1" applyFont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166" fontId="2" fillId="3" borderId="3" xfId="0" applyNumberFormat="1" applyFont="1" applyFill="1" applyBorder="1"/>
    <xf numFmtId="3" fontId="4" fillId="2" borderId="3" xfId="1" applyNumberFormat="1" applyFont="1" applyFill="1" applyBorder="1"/>
    <xf numFmtId="3" fontId="2" fillId="2" borderId="3" xfId="0" applyNumberFormat="1" applyFont="1" applyFill="1" applyBorder="1"/>
    <xf numFmtId="3" fontId="4" fillId="3" borderId="3" xfId="0" applyNumberFormat="1" applyFont="1" applyFill="1" applyBorder="1"/>
    <xf numFmtId="0" fontId="7" fillId="4" borderId="5" xfId="0" applyFont="1" applyFill="1" applyBorder="1"/>
    <xf numFmtId="3" fontId="13" fillId="0" borderId="0" xfId="0" applyNumberFormat="1" applyFont="1" applyFill="1" applyBorder="1"/>
    <xf numFmtId="3" fontId="14" fillId="0" borderId="0" xfId="0" applyNumberFormat="1" applyFont="1" applyFill="1" applyBorder="1"/>
    <xf numFmtId="3" fontId="7" fillId="0" borderId="0" xfId="0" applyNumberFormat="1" applyFont="1" applyFill="1" applyBorder="1"/>
    <xf numFmtId="3" fontId="15" fillId="0" borderId="0" xfId="0" applyNumberFormat="1" applyFont="1"/>
    <xf numFmtId="4" fontId="7" fillId="4" borderId="6" xfId="0" applyNumberFormat="1" applyFont="1" applyFill="1" applyBorder="1"/>
    <xf numFmtId="3" fontId="7" fillId="4" borderId="6" xfId="0" applyNumberFormat="1" applyFont="1" applyFill="1" applyBorder="1"/>
    <xf numFmtId="3" fontId="2" fillId="0" borderId="0" xfId="1" applyNumberFormat="1" applyFont="1" applyFill="1" applyBorder="1" applyAlignment="1" applyProtection="1">
      <alignment horizontal="right"/>
    </xf>
    <xf numFmtId="3" fontId="10" fillId="0" borderId="0" xfId="0" applyNumberFormat="1" applyFont="1" applyFill="1" applyBorder="1" applyAlignment="1">
      <alignment vertical="top" wrapText="1"/>
    </xf>
    <xf numFmtId="3" fontId="2" fillId="0" borderId="0" xfId="1" applyNumberFormat="1" applyFont="1" applyAlignment="1">
      <alignment horizontal="right"/>
    </xf>
    <xf numFmtId="3" fontId="4" fillId="4" borderId="2" xfId="1" applyNumberFormat="1" applyFont="1" applyFill="1" applyBorder="1" applyAlignment="1">
      <alignment horizontal="right"/>
    </xf>
    <xf numFmtId="3" fontId="7" fillId="4" borderId="8" xfId="0" applyNumberFormat="1" applyFont="1" applyFill="1" applyBorder="1"/>
    <xf numFmtId="3" fontId="5" fillId="0" borderId="2" xfId="1" applyNumberFormat="1" applyFont="1" applyFill="1" applyBorder="1" applyAlignment="1" applyProtection="1"/>
    <xf numFmtId="3" fontId="7" fillId="0" borderId="2" xfId="0" applyNumberFormat="1" applyFont="1" applyFill="1" applyBorder="1"/>
    <xf numFmtId="3" fontId="5" fillId="3" borderId="3" xfId="1" applyNumberFormat="1" applyFont="1" applyFill="1" applyBorder="1" applyAlignment="1" applyProtection="1"/>
    <xf numFmtId="3" fontId="7" fillId="4" borderId="3" xfId="0" applyNumberFormat="1" applyFont="1" applyFill="1" applyBorder="1"/>
    <xf numFmtId="164" fontId="1" fillId="0" borderId="0" xfId="1"/>
    <xf numFmtId="3" fontId="4" fillId="4" borderId="2" xfId="0" applyNumberFormat="1" applyFont="1" applyFill="1" applyBorder="1"/>
    <xf numFmtId="3" fontId="7" fillId="4" borderId="9" xfId="0" applyNumberFormat="1" applyFont="1" applyFill="1" applyBorder="1"/>
    <xf numFmtId="3" fontId="16" fillId="0" borderId="0" xfId="0" applyNumberFormat="1" applyFont="1"/>
    <xf numFmtId="3" fontId="17" fillId="0" borderId="0" xfId="0" applyNumberFormat="1" applyFont="1" applyFill="1" applyBorder="1"/>
    <xf numFmtId="3" fontId="2" fillId="0" borderId="0" xfId="0" applyNumberFormat="1" applyFont="1" applyAlignment="1">
      <alignment wrapText="1"/>
    </xf>
    <xf numFmtId="4" fontId="16" fillId="0" borderId="0" xfId="0" applyNumberFormat="1" applyFont="1"/>
    <xf numFmtId="3" fontId="16" fillId="0" borderId="0" xfId="0" applyNumberFormat="1" applyFont="1" applyFill="1"/>
    <xf numFmtId="3" fontId="18" fillId="0" borderId="0" xfId="0" applyNumberFormat="1" applyFont="1"/>
    <xf numFmtId="3" fontId="4" fillId="0" borderId="0" xfId="0" applyNumberFormat="1" applyFont="1"/>
    <xf numFmtId="3" fontId="16" fillId="0" borderId="0" xfId="0" applyNumberFormat="1" applyFont="1" applyFill="1" applyBorder="1"/>
    <xf numFmtId="3" fontId="7" fillId="4" borderId="10" xfId="0" applyNumberFormat="1" applyFont="1" applyFill="1" applyBorder="1"/>
    <xf numFmtId="4" fontId="19" fillId="0" borderId="0" xfId="0" applyNumberFormat="1" applyFont="1"/>
    <xf numFmtId="3" fontId="19" fillId="0" borderId="0" xfId="0" applyNumberFormat="1" applyFont="1"/>
    <xf numFmtId="3" fontId="20" fillId="0" borderId="0" xfId="0" applyNumberFormat="1" applyFont="1"/>
    <xf numFmtId="3" fontId="4" fillId="4" borderId="11" xfId="0" applyNumberFormat="1" applyFont="1" applyFill="1" applyBorder="1"/>
    <xf numFmtId="3" fontId="9" fillId="0" borderId="0" xfId="0" applyNumberFormat="1" applyFont="1" applyBorder="1"/>
    <xf numFmtId="3" fontId="10" fillId="0" borderId="0" xfId="0" applyNumberFormat="1" applyFont="1" applyBorder="1"/>
    <xf numFmtId="3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3" fontId="9" fillId="0" borderId="0" xfId="3" applyNumberFormat="1" applyFont="1"/>
    <xf numFmtId="3" fontId="10" fillId="0" borderId="0" xfId="3" applyNumberFormat="1" applyFont="1" applyAlignment="1"/>
    <xf numFmtId="3" fontId="10" fillId="0" borderId="0" xfId="3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0" xfId="0" applyNumberFormat="1" applyAlignment="1"/>
    <xf numFmtId="3" fontId="22" fillId="0" borderId="0" xfId="0" applyNumberFormat="1" applyFont="1" applyAlignment="1">
      <alignment horizontal="right"/>
    </xf>
  </cellXfs>
  <cellStyles count="5">
    <cellStyle name="Ezres" xfId="1" builtinId="3"/>
    <cellStyle name="Normál" xfId="0" builtinId="0"/>
    <cellStyle name="Normál_2011_költségvetés-I. fordulós anyag-alap" xfId="4"/>
    <cellStyle name="Normál_ktgvetés2007_végleges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002_2017.%20&#233;vi%20z&#225;rsz&#225;mad&#225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2017.%20&#233;vi%20k&#246;lts&#233;gvet&#233;s/Indul&#243;%20k&#246;lts&#233;gvet&#233;s/2017.%20&#233;vi%20k&#246;lts&#233;gvet&#233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</sheetNames>
    <sheetDataSet>
      <sheetData sheetId="0">
        <row r="83">
          <cell r="B83">
            <v>596147333</v>
          </cell>
          <cell r="C83">
            <v>672832385</v>
          </cell>
          <cell r="D83">
            <v>661500676</v>
          </cell>
        </row>
        <row r="102">
          <cell r="C102">
            <v>243393180</v>
          </cell>
          <cell r="D102">
            <v>221485680</v>
          </cell>
        </row>
        <row r="106">
          <cell r="B106">
            <v>25000000</v>
          </cell>
          <cell r="C106">
            <v>327023361</v>
          </cell>
          <cell r="D106">
            <v>327023361</v>
          </cell>
        </row>
        <row r="111">
          <cell r="B111">
            <v>73297234</v>
          </cell>
          <cell r="C111">
            <v>73253127</v>
          </cell>
          <cell r="D111">
            <v>73253127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3_melléklet"/>
      <sheetName val="4_ melléklet"/>
      <sheetName val="5_melléklet"/>
      <sheetName val="6_melléklet"/>
      <sheetName val="kisértékű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</sheetNames>
    <sheetDataSet>
      <sheetData sheetId="0"/>
      <sheetData sheetId="1"/>
      <sheetData sheetId="2">
        <row r="13">
          <cell r="C13">
            <v>5600000</v>
          </cell>
          <cell r="D13">
            <v>5159000</v>
          </cell>
        </row>
        <row r="19">
          <cell r="C19">
            <v>60352270</v>
          </cell>
          <cell r="D19">
            <v>60150856</v>
          </cell>
        </row>
        <row r="28">
          <cell r="C28">
            <v>6500000</v>
          </cell>
          <cell r="D28">
            <v>1706081</v>
          </cell>
        </row>
        <row r="32">
          <cell r="C32">
            <v>7503000</v>
          </cell>
          <cell r="D32">
            <v>7317914</v>
          </cell>
        </row>
        <row r="39">
          <cell r="C39">
            <v>1541951</v>
          </cell>
          <cell r="D39">
            <v>1541951</v>
          </cell>
        </row>
        <row r="44">
          <cell r="C44">
            <v>5960000</v>
          </cell>
        </row>
        <row r="46">
          <cell r="D46">
            <v>5965000</v>
          </cell>
        </row>
      </sheetData>
      <sheetData sheetId="3">
        <row r="238">
          <cell r="C238">
            <v>91435489</v>
          </cell>
          <cell r="D238">
            <v>89442350</v>
          </cell>
        </row>
        <row r="239">
          <cell r="C239">
            <v>15887536</v>
          </cell>
          <cell r="D239">
            <v>15480822</v>
          </cell>
        </row>
        <row r="240">
          <cell r="C240">
            <v>87429631.090000004</v>
          </cell>
          <cell r="D240">
            <v>85998523</v>
          </cell>
        </row>
        <row r="356">
          <cell r="C356">
            <v>64603058</v>
          </cell>
          <cell r="D356">
            <v>64596375</v>
          </cell>
        </row>
        <row r="357">
          <cell r="C357">
            <v>16052932</v>
          </cell>
          <cell r="D357">
            <v>15231066</v>
          </cell>
        </row>
        <row r="358">
          <cell r="C358">
            <v>34343043</v>
          </cell>
          <cell r="D358">
            <v>33069466</v>
          </cell>
        </row>
        <row r="654">
          <cell r="C654">
            <v>101026831</v>
          </cell>
          <cell r="D654">
            <v>100397331</v>
          </cell>
        </row>
        <row r="655">
          <cell r="C655">
            <v>21098382</v>
          </cell>
          <cell r="D655">
            <v>20944181</v>
          </cell>
        </row>
        <row r="656">
          <cell r="C656">
            <v>33530082</v>
          </cell>
          <cell r="D656">
            <v>31901634</v>
          </cell>
        </row>
        <row r="791">
          <cell r="C791">
            <v>72030220</v>
          </cell>
          <cell r="D791">
            <v>70828854</v>
          </cell>
        </row>
        <row r="792">
          <cell r="C792">
            <v>15878136</v>
          </cell>
          <cell r="D792">
            <v>15510994</v>
          </cell>
        </row>
        <row r="793">
          <cell r="C793">
            <v>58307758</v>
          </cell>
          <cell r="D793">
            <v>55567603</v>
          </cell>
        </row>
      </sheetData>
      <sheetData sheetId="4"/>
      <sheetData sheetId="5">
        <row r="11">
          <cell r="D11">
            <v>2830697</v>
          </cell>
        </row>
        <row r="26">
          <cell r="D26">
            <v>1026120</v>
          </cell>
        </row>
        <row r="32">
          <cell r="D32">
            <v>1132800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egyenlegek"/>
      <sheetName val="kisértékű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6">
          <cell r="B36">
            <v>1496210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2"/>
  <sheetViews>
    <sheetView tabSelected="1" workbookViewId="0">
      <selection activeCell="A2" sqref="A2"/>
    </sheetView>
  </sheetViews>
  <sheetFormatPr defaultColWidth="11.5703125" defaultRowHeight="12.75" x14ac:dyDescent="0.2"/>
  <cols>
    <col min="1" max="1" width="50.42578125" customWidth="1"/>
    <col min="2" max="2" width="9.7109375" customWidth="1"/>
    <col min="3" max="3" width="12" customWidth="1"/>
    <col min="4" max="4" width="11.5703125" customWidth="1"/>
    <col min="5" max="5" width="8" customWidth="1"/>
    <col min="6" max="6" width="19.42578125" customWidth="1"/>
    <col min="7" max="7" width="14.85546875" customWidth="1"/>
    <col min="8" max="8" width="16" customWidth="1"/>
    <col min="9" max="9" width="20.28515625" customWidth="1"/>
    <col min="10" max="10" width="19.5703125" customWidth="1"/>
    <col min="11" max="21" width="11.5703125" customWidth="1"/>
    <col min="22" max="22" width="12.7109375" customWidth="1"/>
    <col min="23" max="23" width="11.5703125" customWidth="1"/>
  </cols>
  <sheetData>
    <row r="1" spans="1:6" x14ac:dyDescent="0.2">
      <c r="A1" s="90" t="s">
        <v>102</v>
      </c>
      <c r="B1" s="90"/>
      <c r="C1" s="90"/>
      <c r="D1" s="90"/>
      <c r="E1" s="90"/>
      <c r="F1" s="89"/>
    </row>
    <row r="2" spans="1:6" x14ac:dyDescent="0.2">
      <c r="A2" s="2"/>
      <c r="B2" s="88"/>
      <c r="C2" s="88"/>
      <c r="D2" s="88"/>
      <c r="E2" s="88"/>
      <c r="F2" s="88"/>
    </row>
    <row r="3" spans="1:6" x14ac:dyDescent="0.2">
      <c r="A3" s="87" t="s">
        <v>101</v>
      </c>
      <c r="B3" s="87"/>
      <c r="C3" s="87"/>
      <c r="D3" s="87"/>
      <c r="E3" s="87"/>
      <c r="F3" s="2"/>
    </row>
    <row r="4" spans="1:6" x14ac:dyDescent="0.2">
      <c r="A4" s="86"/>
      <c r="B4" s="86"/>
      <c r="C4" s="86"/>
      <c r="D4" s="2"/>
      <c r="E4" s="2"/>
      <c r="F4" s="2"/>
    </row>
    <row r="5" spans="1:6" x14ac:dyDescent="0.2">
      <c r="A5" s="86"/>
      <c r="B5" s="85" t="s">
        <v>100</v>
      </c>
      <c r="C5" s="85"/>
      <c r="D5" s="84"/>
      <c r="E5" s="83"/>
      <c r="F5" s="2"/>
    </row>
    <row r="6" spans="1:6" ht="13.5" thickBot="1" x14ac:dyDescent="0.25">
      <c r="A6" s="2"/>
      <c r="B6" s="82" t="s">
        <v>99</v>
      </c>
      <c r="C6" s="81" t="s">
        <v>98</v>
      </c>
      <c r="D6" s="81" t="s">
        <v>97</v>
      </c>
      <c r="E6" s="81" t="s">
        <v>96</v>
      </c>
      <c r="F6" s="2"/>
    </row>
    <row r="7" spans="1:6" ht="13.5" thickBot="1" x14ac:dyDescent="0.25">
      <c r="A7" s="16" t="s">
        <v>95</v>
      </c>
      <c r="B7" s="78">
        <f>B8+B9+B10+B11</f>
        <v>635398932</v>
      </c>
      <c r="C7" s="78">
        <f>C8+C9+C10+C11</f>
        <v>699080319.09000003</v>
      </c>
      <c r="D7" s="53">
        <f>SUM(D8:D11)</f>
        <v>680810001</v>
      </c>
      <c r="E7" s="52">
        <f>D7/C7*100</f>
        <v>97.38652089165052</v>
      </c>
      <c r="F7" s="2"/>
    </row>
    <row r="8" spans="1:6" x14ac:dyDescent="0.2">
      <c r="A8" s="80" t="s">
        <v>94</v>
      </c>
      <c r="B8" s="2">
        <f>B14+B20+B28+B34</f>
        <v>235487149</v>
      </c>
      <c r="C8" s="2">
        <f>C14+C20+C28+C34</f>
        <v>282209877.09000003</v>
      </c>
      <c r="D8" s="2">
        <f>D14+D20+D28+D34</f>
        <v>272762497</v>
      </c>
      <c r="E8" s="8">
        <f>D8/C8*100</f>
        <v>96.652356683112416</v>
      </c>
      <c r="F8" s="2"/>
    </row>
    <row r="9" spans="1:6" x14ac:dyDescent="0.2">
      <c r="A9" s="79" t="s">
        <v>21</v>
      </c>
      <c r="B9" s="2">
        <f>B15+B21+B29</f>
        <v>109314394</v>
      </c>
      <c r="C9" s="2">
        <f>C15+C21+C29</f>
        <v>114999033</v>
      </c>
      <c r="D9" s="2">
        <f>D15+D21+D29</f>
        <v>112896907</v>
      </c>
      <c r="E9" s="8">
        <f>D9/C9*100</f>
        <v>98.172048977142268</v>
      </c>
      <c r="F9" s="2"/>
    </row>
    <row r="10" spans="1:6" x14ac:dyDescent="0.2">
      <c r="A10" s="79" t="s">
        <v>20</v>
      </c>
      <c r="B10" s="2">
        <f>B16+B22+B30</f>
        <v>140350249</v>
      </c>
      <c r="C10" s="2">
        <f>C16+C22+C30</f>
        <v>155655295</v>
      </c>
      <c r="D10" s="2">
        <f>D16+D22+D30</f>
        <v>153243146</v>
      </c>
      <c r="E10" s="8">
        <f>D10/C10*100</f>
        <v>98.450326408748253</v>
      </c>
      <c r="F10" s="2"/>
    </row>
    <row r="11" spans="1:6" x14ac:dyDescent="0.2">
      <c r="A11" s="79" t="s">
        <v>19</v>
      </c>
      <c r="B11" s="2">
        <f>B17+B23+B31</f>
        <v>150247140</v>
      </c>
      <c r="C11" s="2">
        <f>C17+C23+C31</f>
        <v>146216114</v>
      </c>
      <c r="D11" s="2">
        <f>D17+D23+D31</f>
        <v>141907451</v>
      </c>
      <c r="E11" s="8">
        <f>D11/C11*100</f>
        <v>97.053222875284462</v>
      </c>
      <c r="F11" s="2"/>
    </row>
    <row r="12" spans="1:6" ht="11.25" customHeight="1" thickBot="1" x14ac:dyDescent="0.25">
      <c r="A12" s="12"/>
      <c r="B12" s="2"/>
      <c r="C12" s="2"/>
      <c r="D12" s="2"/>
      <c r="E12" s="2"/>
      <c r="F12" s="2"/>
    </row>
    <row r="13" spans="1:6" ht="13.5" thickBot="1" x14ac:dyDescent="0.25">
      <c r="A13" s="16" t="s">
        <v>93</v>
      </c>
      <c r="B13" s="78">
        <f>SUM(B14:B17)</f>
        <v>285186187</v>
      </c>
      <c r="C13" s="78">
        <f>SUM(C14:C17)</f>
        <v>329095598</v>
      </c>
      <c r="D13" s="53">
        <f>SUM(D14:D17)</f>
        <v>325264910</v>
      </c>
      <c r="E13" s="52">
        <f>D13/C13*100</f>
        <v>98.835995369345525</v>
      </c>
      <c r="F13" s="2"/>
    </row>
    <row r="14" spans="1:6" x14ac:dyDescent="0.2">
      <c r="A14" s="80" t="s">
        <v>69</v>
      </c>
      <c r="B14" s="2">
        <v>64878623</v>
      </c>
      <c r="C14" s="2">
        <f>'[2]5_melléklet'!C238</f>
        <v>91435489</v>
      </c>
      <c r="D14" s="2">
        <f>'[2]5_melléklet'!D238</f>
        <v>89442350</v>
      </c>
      <c r="E14" s="8">
        <f>D14/C14*100</f>
        <v>97.820169146795948</v>
      </c>
      <c r="F14" s="2"/>
    </row>
    <row r="15" spans="1:6" x14ac:dyDescent="0.2">
      <c r="A15" s="79" t="s">
        <v>92</v>
      </c>
      <c r="B15" s="2">
        <v>62770819</v>
      </c>
      <c r="C15" s="2">
        <f>'[2]5_melléklet'!C356</f>
        <v>64603058</v>
      </c>
      <c r="D15" s="2">
        <f>'[2]5_melléklet'!D356</f>
        <v>64596375</v>
      </c>
      <c r="E15" s="8">
        <f>D15/C15*100</f>
        <v>99.989655288453989</v>
      </c>
      <c r="F15" s="2"/>
    </row>
    <row r="16" spans="1:6" x14ac:dyDescent="0.2">
      <c r="A16" s="79" t="s">
        <v>91</v>
      </c>
      <c r="B16" s="2">
        <v>87302518</v>
      </c>
      <c r="C16" s="2">
        <f>'[2]5_melléklet'!C654</f>
        <v>101026831</v>
      </c>
      <c r="D16" s="2">
        <f>'[2]5_melléklet'!D654</f>
        <v>100397331</v>
      </c>
      <c r="E16" s="8">
        <f>D16/C16*100</f>
        <v>99.376898202419113</v>
      </c>
      <c r="F16" s="2"/>
    </row>
    <row r="17" spans="1:7" x14ac:dyDescent="0.2">
      <c r="A17" s="79" t="s">
        <v>90</v>
      </c>
      <c r="B17" s="2">
        <v>70234227</v>
      </c>
      <c r="C17" s="2">
        <f>'[2]5_melléklet'!C791</f>
        <v>72030220</v>
      </c>
      <c r="D17" s="2">
        <f>'[2]5_melléklet'!D791</f>
        <v>70828854</v>
      </c>
      <c r="E17" s="8">
        <f>D17/C17*100</f>
        <v>98.332136150632337</v>
      </c>
      <c r="F17" s="2"/>
    </row>
    <row r="18" spans="1:7" ht="9" customHeight="1" thickBot="1" x14ac:dyDescent="0.25">
      <c r="A18" s="12"/>
      <c r="B18" s="2"/>
      <c r="C18" s="2"/>
      <c r="D18" s="2"/>
      <c r="E18" s="2"/>
      <c r="F18" s="2"/>
    </row>
    <row r="19" spans="1:7" ht="13.5" thickBot="1" x14ac:dyDescent="0.25">
      <c r="A19" s="16" t="s">
        <v>89</v>
      </c>
      <c r="B19" s="78">
        <f>SUM(B20:B23)</f>
        <v>65035317</v>
      </c>
      <c r="C19" s="78">
        <f>SUM(C20:C23)</f>
        <v>68916986</v>
      </c>
      <c r="D19" s="53">
        <f>SUM(D20:D23)</f>
        <v>67167063</v>
      </c>
      <c r="E19" s="52">
        <f>D19/C19*100</f>
        <v>97.460824824811695</v>
      </c>
      <c r="F19" s="2"/>
    </row>
    <row r="20" spans="1:7" x14ac:dyDescent="0.2">
      <c r="A20" s="80" t="s">
        <v>42</v>
      </c>
      <c r="B20" s="2">
        <v>12642506</v>
      </c>
      <c r="C20" s="2">
        <f>'[2]5_melléklet'!C239</f>
        <v>15887536</v>
      </c>
      <c r="D20" s="2">
        <f>'[2]5_melléklet'!D239</f>
        <v>15480822</v>
      </c>
      <c r="E20" s="8">
        <f>D20/C20*100</f>
        <v>97.440043566227004</v>
      </c>
      <c r="F20" s="2"/>
    </row>
    <row r="21" spans="1:7" x14ac:dyDescent="0.2">
      <c r="A21" s="79" t="s">
        <v>88</v>
      </c>
      <c r="B21" s="2">
        <v>15631295</v>
      </c>
      <c r="C21" s="2">
        <f>'[2]5_melléklet'!C357</f>
        <v>16052932</v>
      </c>
      <c r="D21" s="2">
        <f>'[2]5_melléklet'!D357</f>
        <v>15231066</v>
      </c>
      <c r="E21" s="8">
        <f>D21/C21*100</f>
        <v>94.880274830791038</v>
      </c>
      <c r="F21" s="2"/>
    </row>
    <row r="22" spans="1:7" x14ac:dyDescent="0.2">
      <c r="A22" s="79" t="s">
        <v>87</v>
      </c>
      <c r="B22" s="2">
        <v>19813511</v>
      </c>
      <c r="C22" s="2">
        <f>'[2]5_melléklet'!C655</f>
        <v>21098382</v>
      </c>
      <c r="D22" s="2">
        <f>'[2]5_melléklet'!D655</f>
        <v>20944181</v>
      </c>
      <c r="E22" s="8">
        <f>D22/C22*100</f>
        <v>99.26913352881752</v>
      </c>
      <c r="F22" s="2"/>
    </row>
    <row r="23" spans="1:7" x14ac:dyDescent="0.2">
      <c r="A23" s="79" t="s">
        <v>86</v>
      </c>
      <c r="B23" s="2">
        <v>16948005</v>
      </c>
      <c r="C23" s="2">
        <f>'[2]5_melléklet'!C792</f>
        <v>15878136</v>
      </c>
      <c r="D23" s="2">
        <f>'[2]5_melléklet'!D792</f>
        <v>15510994</v>
      </c>
      <c r="E23" s="8">
        <f>D23/C23*100</f>
        <v>97.687751257452376</v>
      </c>
      <c r="F23" s="2"/>
    </row>
    <row r="24" spans="1:7" ht="9" customHeight="1" thickBot="1" x14ac:dyDescent="0.25">
      <c r="A24" s="12"/>
      <c r="B24" s="2"/>
      <c r="C24" s="2"/>
      <c r="D24" s="2"/>
      <c r="E24" s="2"/>
      <c r="F24" s="2"/>
    </row>
    <row r="25" spans="1:7" ht="13.5" thickBot="1" x14ac:dyDescent="0.25">
      <c r="A25" s="16" t="s">
        <v>85</v>
      </c>
      <c r="B25" s="78">
        <f>SUM(B28:B31)</f>
        <v>202961668</v>
      </c>
      <c r="C25" s="78">
        <f>SUM(C28:C31)</f>
        <v>213610514.09</v>
      </c>
      <c r="D25" s="53">
        <f>SUM(D28:D31)</f>
        <v>206537226</v>
      </c>
      <c r="E25" s="52">
        <f>D25/C25*100</f>
        <v>96.688698531468432</v>
      </c>
      <c r="F25" s="2"/>
    </row>
    <row r="26" spans="1:7" x14ac:dyDescent="0.2">
      <c r="A26" s="12" t="s">
        <v>84</v>
      </c>
      <c r="B26" s="2"/>
      <c r="C26" s="2"/>
      <c r="D26" s="2"/>
      <c r="E26" s="2"/>
      <c r="F26" s="2"/>
    </row>
    <row r="27" spans="1:7" x14ac:dyDescent="0.2">
      <c r="A27" s="12" t="s">
        <v>83</v>
      </c>
      <c r="B27" s="2"/>
      <c r="C27" s="2"/>
      <c r="D27" s="2"/>
      <c r="E27" s="2"/>
      <c r="F27" s="2"/>
    </row>
    <row r="28" spans="1:7" x14ac:dyDescent="0.2">
      <c r="A28" s="80" t="s">
        <v>82</v>
      </c>
      <c r="B28" s="2">
        <v>75750260</v>
      </c>
      <c r="C28" s="2">
        <f>'[2]5_melléklet'!C240</f>
        <v>87429631.090000004</v>
      </c>
      <c r="D28" s="2">
        <f>'[2]5_melléklet'!D240</f>
        <v>85998523</v>
      </c>
      <c r="E28" s="8">
        <f>D28/C28*100</f>
        <v>98.363131501119085</v>
      </c>
      <c r="F28" s="2"/>
    </row>
    <row r="29" spans="1:7" x14ac:dyDescent="0.2">
      <c r="A29" s="79" t="s">
        <v>81</v>
      </c>
      <c r="B29" s="2">
        <v>30912280</v>
      </c>
      <c r="C29" s="2">
        <f>'[2]5_melléklet'!C358</f>
        <v>34343043</v>
      </c>
      <c r="D29" s="2">
        <f>'[2]5_melléklet'!D358</f>
        <v>33069466</v>
      </c>
      <c r="E29" s="8">
        <f>D29/C29*100</f>
        <v>96.291601183971963</v>
      </c>
      <c r="F29" s="11"/>
      <c r="G29" s="27"/>
    </row>
    <row r="30" spans="1:7" x14ac:dyDescent="0.2">
      <c r="A30" s="79" t="s">
        <v>80</v>
      </c>
      <c r="B30" s="2">
        <v>33234220</v>
      </c>
      <c r="C30" s="2">
        <f>'[2]5_melléklet'!C656</f>
        <v>33530082</v>
      </c>
      <c r="D30" s="2">
        <f>'[2]5_melléklet'!D656</f>
        <v>31901634</v>
      </c>
      <c r="E30" s="8">
        <f>D30/C30*100</f>
        <v>95.143322345588061</v>
      </c>
      <c r="F30" s="11"/>
      <c r="G30" s="27"/>
    </row>
    <row r="31" spans="1:7" x14ac:dyDescent="0.2">
      <c r="A31" s="79" t="s">
        <v>79</v>
      </c>
      <c r="B31" s="2">
        <v>63064908</v>
      </c>
      <c r="C31" s="2">
        <f>'[2]5_melléklet'!C793</f>
        <v>58307758</v>
      </c>
      <c r="D31" s="2">
        <f>'[2]5_melléklet'!D793</f>
        <v>55567603</v>
      </c>
      <c r="E31" s="8">
        <f>D31/C31*100</f>
        <v>95.300531020246055</v>
      </c>
      <c r="F31" s="2"/>
      <c r="G31" s="27"/>
    </row>
    <row r="32" spans="1:7" ht="8.25" customHeight="1" thickBot="1" x14ac:dyDescent="0.25">
      <c r="A32" s="12"/>
      <c r="B32" s="2"/>
      <c r="C32" s="2"/>
      <c r="D32" s="2"/>
      <c r="E32" s="2"/>
      <c r="F32" s="2"/>
    </row>
    <row r="33" spans="1:7" ht="13.5" thickBot="1" x14ac:dyDescent="0.25">
      <c r="A33" s="16" t="s">
        <v>78</v>
      </c>
      <c r="B33" s="78">
        <f>B34</f>
        <v>82215760</v>
      </c>
      <c r="C33" s="78">
        <f>C34</f>
        <v>87457221</v>
      </c>
      <c r="D33" s="53">
        <f>D34</f>
        <v>81840802</v>
      </c>
      <c r="E33" s="52">
        <f>D33/C33*100</f>
        <v>93.57809574123101</v>
      </c>
      <c r="F33" s="11"/>
    </row>
    <row r="34" spans="1:7" x14ac:dyDescent="0.2">
      <c r="A34" s="77" t="s">
        <v>77</v>
      </c>
      <c r="B34" s="76">
        <f>SUM(B35:B40)</f>
        <v>82215760</v>
      </c>
      <c r="C34" s="76">
        <f>SUM(C35:C40)</f>
        <v>87457221</v>
      </c>
      <c r="D34" s="76">
        <f>SUM(D35:D39)</f>
        <v>81840802</v>
      </c>
      <c r="E34" s="75">
        <f>D34/C34*100</f>
        <v>93.57809574123101</v>
      </c>
      <c r="F34" s="11"/>
    </row>
    <row r="35" spans="1:7" x14ac:dyDescent="0.2">
      <c r="A35" s="12" t="s">
        <v>76</v>
      </c>
      <c r="B35" s="2">
        <v>5600000</v>
      </c>
      <c r="C35" s="2">
        <f>'[2]4_ melléklet'!C13</f>
        <v>5600000</v>
      </c>
      <c r="D35" s="2">
        <f>'[2]4_ melléklet'!D13</f>
        <v>5159000</v>
      </c>
      <c r="E35" s="8">
        <f>D35/C35*100</f>
        <v>92.125</v>
      </c>
      <c r="F35" s="11"/>
    </row>
    <row r="36" spans="1:7" x14ac:dyDescent="0.2">
      <c r="A36" s="12" t="s">
        <v>75</v>
      </c>
      <c r="B36" s="2">
        <v>60119550</v>
      </c>
      <c r="C36" s="2">
        <f>'[2]4_ melléklet'!C19</f>
        <v>60352270</v>
      </c>
      <c r="D36" s="2">
        <f>'[2]4_ melléklet'!D19</f>
        <v>60150856</v>
      </c>
      <c r="E36" s="8">
        <f>D36/C36*100</f>
        <v>99.666269388044554</v>
      </c>
      <c r="F36" s="11"/>
    </row>
    <row r="37" spans="1:7" x14ac:dyDescent="0.2">
      <c r="A37" s="12" t="s">
        <v>74</v>
      </c>
      <c r="B37" s="2">
        <v>6500000</v>
      </c>
      <c r="C37" s="2">
        <f>'[2]4_ melléklet'!C28</f>
        <v>6500000</v>
      </c>
      <c r="D37" s="2">
        <f>'[2]4_ melléklet'!D28</f>
        <v>1706081</v>
      </c>
      <c r="E37" s="8">
        <f>D37/C37*100</f>
        <v>26.247399999999999</v>
      </c>
      <c r="F37" s="11"/>
    </row>
    <row r="38" spans="1:7" x14ac:dyDescent="0.2">
      <c r="A38" s="12" t="s">
        <v>73</v>
      </c>
      <c r="B38" s="2">
        <v>8500000</v>
      </c>
      <c r="C38" s="2">
        <f>'[2]4_ melléklet'!C32+'[2]4_ melléklet'!C44</f>
        <v>13463000</v>
      </c>
      <c r="D38" s="2">
        <f>'[2]4_ melléklet'!D32+'[2]4_ melléklet'!D46</f>
        <v>13282914</v>
      </c>
      <c r="E38" s="8">
        <f>D38/C38*100</f>
        <v>98.662363514818395</v>
      </c>
      <c r="F38" s="11"/>
    </row>
    <row r="39" spans="1:7" x14ac:dyDescent="0.2">
      <c r="A39" s="12" t="s">
        <v>72</v>
      </c>
      <c r="B39" s="2">
        <f>'[3]4_ melléklet'!B36</f>
        <v>1496210</v>
      </c>
      <c r="C39" s="2">
        <f>'[2]4_ melléklet'!C39</f>
        <v>1541951</v>
      </c>
      <c r="D39" s="2">
        <f>'[2]4_ melléklet'!D39</f>
        <v>1541951</v>
      </c>
      <c r="E39" s="8">
        <f>D39/C39*100</f>
        <v>100</v>
      </c>
      <c r="F39" s="2"/>
    </row>
    <row r="40" spans="1:7" ht="9" customHeight="1" thickBot="1" x14ac:dyDescent="0.25">
      <c r="A40" s="12"/>
      <c r="B40" s="12"/>
      <c r="C40" s="2"/>
      <c r="D40" s="2"/>
      <c r="E40" s="2"/>
      <c r="F40" s="2"/>
    </row>
    <row r="41" spans="1:7" ht="13.5" thickBot="1" x14ac:dyDescent="0.25">
      <c r="A41" s="74" t="s">
        <v>71</v>
      </c>
      <c r="B41" s="32">
        <f>B43+B71</f>
        <v>16045133</v>
      </c>
      <c r="C41" s="32">
        <f>C43+C71</f>
        <v>280081917</v>
      </c>
      <c r="D41" s="53">
        <f>D43+D71</f>
        <v>155999441</v>
      </c>
      <c r="E41" s="52">
        <f>D41/C41*100</f>
        <v>55.697791085884354</v>
      </c>
      <c r="F41" s="2"/>
    </row>
    <row r="42" spans="1:7" ht="9" customHeight="1" thickBot="1" x14ac:dyDescent="0.25">
      <c r="A42" s="10"/>
      <c r="B42" s="28"/>
      <c r="C42" s="28"/>
      <c r="D42" s="2"/>
      <c r="E42" s="2"/>
      <c r="F42" s="2"/>
    </row>
    <row r="43" spans="1:7" ht="13.5" thickBot="1" x14ac:dyDescent="0.25">
      <c r="A43" s="65" t="s">
        <v>70</v>
      </c>
      <c r="B43" s="64">
        <f>B44+B64+B66</f>
        <v>5006470</v>
      </c>
      <c r="C43" s="64">
        <f>C44+C64+C66+C68</f>
        <v>264638540</v>
      </c>
      <c r="D43" s="53">
        <f>D44+D64+D66+D68</f>
        <v>140556064</v>
      </c>
      <c r="E43" s="52">
        <f>D43/C43*100</f>
        <v>53.112469559422451</v>
      </c>
      <c r="F43" s="2"/>
    </row>
    <row r="44" spans="1:7" x14ac:dyDescent="0.2">
      <c r="A44" s="67" t="s">
        <v>69</v>
      </c>
      <c r="B44" s="73">
        <f>SUM(B45:B48)</f>
        <v>3487550</v>
      </c>
      <c r="C44" s="73">
        <f>SUM(C45:C63)</f>
        <v>262053325</v>
      </c>
      <c r="D44" s="66">
        <f>SUM(D45:D63)</f>
        <v>138475979</v>
      </c>
      <c r="E44" s="69">
        <f>D44/C44*100</f>
        <v>52.842672001967536</v>
      </c>
      <c r="F44" s="2"/>
      <c r="G44" s="7"/>
    </row>
    <row r="45" spans="1:7" x14ac:dyDescent="0.2">
      <c r="A45" s="2" t="s">
        <v>68</v>
      </c>
      <c r="B45" s="39">
        <v>508000</v>
      </c>
      <c r="C45" s="39">
        <f>[2]kisértékű!D11</f>
        <v>2830697</v>
      </c>
      <c r="D45" s="2">
        <v>2944773</v>
      </c>
      <c r="E45" s="8">
        <f>D45/C45*100</f>
        <v>104.02996152537696</v>
      </c>
      <c r="F45" s="2"/>
    </row>
    <row r="46" spans="1:7" x14ac:dyDescent="0.2">
      <c r="A46" s="2" t="s">
        <v>67</v>
      </c>
      <c r="B46" s="39">
        <f>365000*1.27</f>
        <v>463550</v>
      </c>
      <c r="C46" s="39">
        <f>365000*1.27</f>
        <v>463550</v>
      </c>
      <c r="D46" s="2">
        <v>463550</v>
      </c>
      <c r="E46" s="8">
        <f>D46/C46*100</f>
        <v>100</v>
      </c>
      <c r="F46" s="2"/>
    </row>
    <row r="47" spans="1:7" x14ac:dyDescent="0.2">
      <c r="A47" s="2" t="s">
        <v>66</v>
      </c>
      <c r="B47" s="39">
        <f>800000*1.27</f>
        <v>1016000</v>
      </c>
      <c r="C47" s="39">
        <f>(800000+1100000)*1.27</f>
        <v>2413000</v>
      </c>
      <c r="D47" s="2">
        <v>1333500</v>
      </c>
      <c r="E47" s="8">
        <f>D47/C47*100</f>
        <v>55.26315789473685</v>
      </c>
      <c r="F47" s="2"/>
    </row>
    <row r="48" spans="1:7" x14ac:dyDescent="0.2">
      <c r="A48" s="2" t="s">
        <v>65</v>
      </c>
      <c r="B48" s="2">
        <v>1500000</v>
      </c>
      <c r="C48" s="2">
        <v>1500000</v>
      </c>
      <c r="D48" s="2">
        <v>0</v>
      </c>
      <c r="E48" s="8">
        <f>D48/C48*100</f>
        <v>0</v>
      </c>
      <c r="F48" s="2"/>
    </row>
    <row r="49" spans="1:7" x14ac:dyDescent="0.2">
      <c r="A49" s="2" t="s">
        <v>64</v>
      </c>
      <c r="B49" s="2"/>
      <c r="C49" s="2">
        <f>800000+67410</f>
        <v>867410</v>
      </c>
      <c r="D49" s="2">
        <v>867410</v>
      </c>
      <c r="E49" s="8">
        <f>D49/C49*100</f>
        <v>100</v>
      </c>
      <c r="F49" s="2"/>
    </row>
    <row r="50" spans="1:7" x14ac:dyDescent="0.2">
      <c r="A50" s="2" t="s">
        <v>63</v>
      </c>
      <c r="B50" s="2"/>
      <c r="C50" s="2">
        <v>635000</v>
      </c>
      <c r="D50" s="2">
        <v>635000</v>
      </c>
      <c r="E50" s="8">
        <f>D50/C50*100</f>
        <v>100</v>
      </c>
      <c r="F50" s="2"/>
    </row>
    <row r="51" spans="1:7" x14ac:dyDescent="0.2">
      <c r="A51" s="2" t="s">
        <v>62</v>
      </c>
      <c r="B51" s="2"/>
      <c r="C51" s="2">
        <v>9952071</v>
      </c>
      <c r="D51" s="2">
        <v>9952072</v>
      </c>
      <c r="E51" s="8">
        <f>D51/C51*100</f>
        <v>100.00001004815982</v>
      </c>
      <c r="F51" s="11"/>
      <c r="G51" s="27"/>
    </row>
    <row r="52" spans="1:7" x14ac:dyDescent="0.2">
      <c r="A52" s="2" t="s">
        <v>61</v>
      </c>
      <c r="B52" s="2"/>
      <c r="C52" s="2">
        <v>1828400</v>
      </c>
      <c r="D52" s="2">
        <v>1824619</v>
      </c>
      <c r="E52" s="8">
        <f>D52/C52*100</f>
        <v>99.79320717567272</v>
      </c>
      <c r="F52" s="11"/>
      <c r="G52" s="27"/>
    </row>
    <row r="53" spans="1:7" x14ac:dyDescent="0.2">
      <c r="A53" s="2" t="s">
        <v>60</v>
      </c>
      <c r="B53" s="2"/>
      <c r="C53" s="2">
        <f>6010980+177800</f>
        <v>6188780</v>
      </c>
      <c r="D53" s="2">
        <v>6188780</v>
      </c>
      <c r="E53" s="8">
        <f>D53/C53*100</f>
        <v>100</v>
      </c>
      <c r="F53" s="11"/>
      <c r="G53" s="27"/>
    </row>
    <row r="54" spans="1:7" x14ac:dyDescent="0.2">
      <c r="A54" s="2" t="s">
        <v>59</v>
      </c>
      <c r="B54" s="2"/>
      <c r="C54" s="2">
        <f>-1778000+223795180</f>
        <v>222017180</v>
      </c>
      <c r="D54" s="2">
        <v>99155204</v>
      </c>
      <c r="E54" s="8">
        <f>D54/C54*100</f>
        <v>44.661050104320751</v>
      </c>
      <c r="F54" s="11"/>
      <c r="G54" s="27"/>
    </row>
    <row r="55" spans="1:7" x14ac:dyDescent="0.2">
      <c r="A55" s="68" t="s">
        <v>58</v>
      </c>
      <c r="B55" s="68"/>
      <c r="C55" s="2">
        <f>1483678+4240695</f>
        <v>5724373</v>
      </c>
      <c r="D55" s="2">
        <f>6211999+143424</f>
        <v>6355423</v>
      </c>
      <c r="E55" s="8">
        <f>D55/C55*100</f>
        <v>111.02391475887403</v>
      </c>
      <c r="F55" s="11"/>
      <c r="G55" s="27"/>
    </row>
    <row r="56" spans="1:7" x14ac:dyDescent="0.2">
      <c r="A56" s="68" t="s">
        <v>57</v>
      </c>
      <c r="B56" s="68"/>
      <c r="C56" s="2">
        <v>1123820</v>
      </c>
      <c r="D56" s="2">
        <v>1123820</v>
      </c>
      <c r="E56" s="8">
        <f>D56/C56*100</f>
        <v>100</v>
      </c>
      <c r="F56" s="11"/>
      <c r="G56" s="27"/>
    </row>
    <row r="57" spans="1:7" x14ac:dyDescent="0.2">
      <c r="A57" s="68" t="s">
        <v>56</v>
      </c>
      <c r="B57" s="68"/>
      <c r="C57" s="2">
        <f>1272729+2+38339</f>
        <v>1311070</v>
      </c>
      <c r="D57" s="2">
        <v>1311069</v>
      </c>
      <c r="E57" s="8">
        <f>D57/C57*100</f>
        <v>99.99992372642194</v>
      </c>
      <c r="F57" s="11"/>
      <c r="G57" s="27"/>
    </row>
    <row r="58" spans="1:7" x14ac:dyDescent="0.2">
      <c r="A58" s="68" t="s">
        <v>55</v>
      </c>
      <c r="B58" s="68"/>
      <c r="C58" s="2">
        <v>2539963</v>
      </c>
      <c r="D58" s="2">
        <v>2543143</v>
      </c>
      <c r="E58" s="8">
        <f>D58/C58*100</f>
        <v>100.12519867415392</v>
      </c>
      <c r="F58" s="11"/>
      <c r="G58" s="27"/>
    </row>
    <row r="59" spans="1:7" x14ac:dyDescent="0.2">
      <c r="A59" s="68" t="s">
        <v>54</v>
      </c>
      <c r="B59" s="68"/>
      <c r="C59" s="2">
        <v>1313485</v>
      </c>
      <c r="D59" s="2">
        <v>2032016</v>
      </c>
      <c r="E59" s="8">
        <f>D59/C59*100</f>
        <v>154.70416487436097</v>
      </c>
      <c r="F59" s="11"/>
      <c r="G59" s="27"/>
    </row>
    <row r="60" spans="1:7" x14ac:dyDescent="0.2">
      <c r="A60" s="68" t="s">
        <v>53</v>
      </c>
      <c r="B60" s="68"/>
      <c r="C60" s="2">
        <v>200000</v>
      </c>
      <c r="D60" s="2">
        <v>200000</v>
      </c>
      <c r="E60" s="8">
        <f>D60/C60*100</f>
        <v>100</v>
      </c>
      <c r="F60" s="11"/>
      <c r="G60" s="27"/>
    </row>
    <row r="61" spans="1:7" x14ac:dyDescent="0.2">
      <c r="A61" s="68" t="s">
        <v>52</v>
      </c>
      <c r="B61" s="68"/>
      <c r="C61" s="2">
        <v>144526</v>
      </c>
      <c r="D61" s="2">
        <v>113800</v>
      </c>
      <c r="E61" s="8">
        <f>D61/C61*100</f>
        <v>78.740157480314963</v>
      </c>
      <c r="F61" s="11"/>
      <c r="G61" s="27"/>
    </row>
    <row r="62" spans="1:7" x14ac:dyDescent="0.2">
      <c r="A62" s="68" t="s">
        <v>51</v>
      </c>
      <c r="B62" s="68"/>
      <c r="C62" s="2"/>
      <c r="D62" s="2">
        <v>431800</v>
      </c>
      <c r="E62" s="8"/>
      <c r="F62" s="11"/>
      <c r="G62" s="27"/>
    </row>
    <row r="63" spans="1:7" x14ac:dyDescent="0.2">
      <c r="A63" s="68" t="s">
        <v>50</v>
      </c>
      <c r="B63" s="68"/>
      <c r="C63" s="2">
        <v>1000000</v>
      </c>
      <c r="D63" s="2">
        <v>1000000</v>
      </c>
      <c r="E63" s="8">
        <f>D63/C63*100</f>
        <v>100</v>
      </c>
      <c r="F63" s="11"/>
      <c r="G63" s="27"/>
    </row>
    <row r="64" spans="1:7" x14ac:dyDescent="0.2">
      <c r="A64" s="71" t="s">
        <v>49</v>
      </c>
      <c r="B64" s="66">
        <f>SUM(B65)</f>
        <v>706120</v>
      </c>
      <c r="C64" s="66">
        <f>SUM(C65)</f>
        <v>1233178</v>
      </c>
      <c r="D64" s="72">
        <f>SUM(D65)</f>
        <v>783056</v>
      </c>
      <c r="E64" s="69">
        <f>D64/C64*100</f>
        <v>63.49902447173077</v>
      </c>
      <c r="F64" s="11"/>
      <c r="G64" s="27"/>
    </row>
    <row r="65" spans="1:7" x14ac:dyDescent="0.2">
      <c r="A65" s="2" t="s">
        <v>48</v>
      </c>
      <c r="B65" s="2">
        <v>706120</v>
      </c>
      <c r="C65" s="2">
        <f>[2]kisértékű!D26+207058</f>
        <v>1233178</v>
      </c>
      <c r="D65" s="2">
        <f>116878+419661+246517</f>
        <v>783056</v>
      </c>
      <c r="E65" s="8">
        <f>D65/C65*100</f>
        <v>63.49902447173077</v>
      </c>
      <c r="F65" s="11"/>
      <c r="G65" s="27"/>
    </row>
    <row r="66" spans="1:7" x14ac:dyDescent="0.2">
      <c r="A66" s="71" t="s">
        <v>47</v>
      </c>
      <c r="B66" s="66">
        <f>B67</f>
        <v>812800</v>
      </c>
      <c r="C66" s="66">
        <f>C67</f>
        <v>1132800</v>
      </c>
      <c r="D66" s="66">
        <f>D67</f>
        <v>1077792</v>
      </c>
      <c r="E66" s="69">
        <f>D66/C66*100</f>
        <v>95.144067796610159</v>
      </c>
      <c r="F66" s="11"/>
      <c r="G66" s="27"/>
    </row>
    <row r="67" spans="1:7" x14ac:dyDescent="0.2">
      <c r="A67" s="2" t="s">
        <v>46</v>
      </c>
      <c r="B67" s="2">
        <v>812800</v>
      </c>
      <c r="C67" s="2">
        <f>[2]kisértékű!D32</f>
        <v>1132800</v>
      </c>
      <c r="D67" s="2">
        <v>1077792</v>
      </c>
      <c r="E67" s="8">
        <f>D67/C67*100</f>
        <v>95.144067796610159</v>
      </c>
      <c r="F67" s="11"/>
      <c r="G67" s="27"/>
    </row>
    <row r="68" spans="1:7" x14ac:dyDescent="0.2">
      <c r="A68" s="71" t="s">
        <v>45</v>
      </c>
      <c r="B68" s="71"/>
      <c r="C68" s="66">
        <f>C69</f>
        <v>219237</v>
      </c>
      <c r="D68" s="66">
        <f>SUM(D69)</f>
        <v>219237</v>
      </c>
      <c r="E68" s="69">
        <f>D68/C68*100</f>
        <v>100</v>
      </c>
      <c r="F68" s="11"/>
      <c r="G68" s="27"/>
    </row>
    <row r="69" spans="1:7" x14ac:dyDescent="0.2">
      <c r="A69" s="2" t="s">
        <v>44</v>
      </c>
      <c r="B69" s="2"/>
      <c r="C69" s="2">
        <v>219237</v>
      </c>
      <c r="D69" s="2">
        <v>219237</v>
      </c>
      <c r="E69" s="8">
        <f>D69/C69*100</f>
        <v>100</v>
      </c>
      <c r="F69" s="11"/>
      <c r="G69" s="27"/>
    </row>
    <row r="70" spans="1:7" ht="9" customHeight="1" thickBot="1" x14ac:dyDescent="0.25">
      <c r="A70" s="2"/>
      <c r="B70" s="2"/>
      <c r="C70" s="2"/>
      <c r="D70" s="2"/>
      <c r="E70" s="2"/>
      <c r="F70" s="11"/>
      <c r="G70" s="27"/>
    </row>
    <row r="71" spans="1:7" ht="13.5" thickBot="1" x14ac:dyDescent="0.25">
      <c r="A71" s="46" t="s">
        <v>43</v>
      </c>
      <c r="B71" s="46">
        <f>B72+B80</f>
        <v>11038663</v>
      </c>
      <c r="C71" s="46">
        <f>C72+C80</f>
        <v>15443377</v>
      </c>
      <c r="D71" s="53">
        <f>D72+D80</f>
        <v>15443377</v>
      </c>
      <c r="E71" s="52">
        <f>D71/C71*100</f>
        <v>100</v>
      </c>
      <c r="F71" s="11"/>
      <c r="G71" s="27"/>
    </row>
    <row r="72" spans="1:7" x14ac:dyDescent="0.2">
      <c r="A72" s="67" t="s">
        <v>42</v>
      </c>
      <c r="B72" s="70">
        <f>SUM(B73:B78)</f>
        <v>10843113</v>
      </c>
      <c r="C72" s="70">
        <f>SUM(C73:C79)</f>
        <v>15247827</v>
      </c>
      <c r="D72" s="66">
        <f>SUM(D73:D79)</f>
        <v>15247827</v>
      </c>
      <c r="E72" s="69">
        <f>D72/C72*100</f>
        <v>100</v>
      </c>
      <c r="F72" s="11"/>
      <c r="G72" s="27"/>
    </row>
    <row r="73" spans="1:7" x14ac:dyDescent="0.2">
      <c r="A73" s="2" t="s">
        <v>41</v>
      </c>
      <c r="B73" s="2">
        <f>3204592+2188521</f>
        <v>5393113</v>
      </c>
      <c r="C73" s="2">
        <f>3204592+2188521</f>
        <v>5393113</v>
      </c>
      <c r="D73" s="2">
        <v>5393113</v>
      </c>
      <c r="E73" s="8">
        <f>D73/C73*100</f>
        <v>100</v>
      </c>
      <c r="F73" s="11"/>
      <c r="G73" s="27"/>
    </row>
    <row r="74" spans="1:7" x14ac:dyDescent="0.2">
      <c r="A74" s="2" t="s">
        <v>40</v>
      </c>
      <c r="B74" s="2">
        <v>450000</v>
      </c>
      <c r="C74" s="2">
        <v>450000</v>
      </c>
      <c r="D74" s="2">
        <v>450000</v>
      </c>
      <c r="E74" s="8">
        <f>D74/C74*100</f>
        <v>100</v>
      </c>
      <c r="F74" s="11"/>
      <c r="G74" s="27"/>
    </row>
    <row r="75" spans="1:7" x14ac:dyDescent="0.2">
      <c r="A75" s="2" t="s">
        <v>39</v>
      </c>
      <c r="C75" s="2">
        <f>962133+100330+183100</f>
        <v>1245563</v>
      </c>
      <c r="D75" s="2">
        <v>1245563</v>
      </c>
      <c r="E75" s="8">
        <f>D75/C75*100</f>
        <v>100</v>
      </c>
      <c r="F75" s="2"/>
    </row>
    <row r="76" spans="1:7" x14ac:dyDescent="0.2">
      <c r="A76" s="2" t="s">
        <v>38</v>
      </c>
      <c r="B76" s="2"/>
      <c r="C76" s="2">
        <v>1000000</v>
      </c>
      <c r="D76" s="2">
        <v>1000000</v>
      </c>
      <c r="E76" s="8">
        <f>D76/C76*100</f>
        <v>100</v>
      </c>
      <c r="F76" s="2"/>
    </row>
    <row r="77" spans="1:7" x14ac:dyDescent="0.2">
      <c r="A77" s="2" t="s">
        <v>37</v>
      </c>
      <c r="B77" s="2"/>
      <c r="C77" s="2">
        <v>7476</v>
      </c>
      <c r="D77" s="2">
        <v>7476</v>
      </c>
      <c r="E77" s="8">
        <f>D77/C77*100</f>
        <v>100</v>
      </c>
      <c r="F77" s="2"/>
    </row>
    <row r="78" spans="1:7" x14ac:dyDescent="0.2">
      <c r="A78" s="68" t="s">
        <v>36</v>
      </c>
      <c r="B78" s="2">
        <v>5000000</v>
      </c>
      <c r="C78" s="2">
        <v>6248400</v>
      </c>
      <c r="D78" s="2">
        <v>6248400</v>
      </c>
      <c r="E78" s="8">
        <f>D78/C78*100</f>
        <v>100</v>
      </c>
      <c r="F78" s="2"/>
    </row>
    <row r="79" spans="1:7" x14ac:dyDescent="0.2">
      <c r="A79" s="68" t="s">
        <v>35</v>
      </c>
      <c r="B79" s="68"/>
      <c r="C79" s="2">
        <v>903275</v>
      </c>
      <c r="D79" s="2">
        <v>903275</v>
      </c>
      <c r="E79" s="8">
        <f>D79/C79*100</f>
        <v>100</v>
      </c>
      <c r="F79" s="2"/>
    </row>
    <row r="80" spans="1:7" x14ac:dyDescent="0.2">
      <c r="A80" s="67" t="s">
        <v>34</v>
      </c>
      <c r="B80" s="66">
        <f>B81</f>
        <v>195550</v>
      </c>
      <c r="C80" s="66">
        <f>C81</f>
        <v>195550</v>
      </c>
      <c r="D80" s="66">
        <f>D81</f>
        <v>195550</v>
      </c>
      <c r="E80" s="8">
        <f>D80/C80*100</f>
        <v>100</v>
      </c>
      <c r="F80" s="2"/>
    </row>
    <row r="81" spans="1:22" x14ac:dyDescent="0.2">
      <c r="A81" s="2" t="s">
        <v>33</v>
      </c>
      <c r="B81" s="2">
        <v>195550</v>
      </c>
      <c r="C81" s="2">
        <v>195550</v>
      </c>
      <c r="D81" s="2">
        <v>195550</v>
      </c>
      <c r="E81" s="8">
        <f>D81/C81*100</f>
        <v>100</v>
      </c>
      <c r="F81" s="27"/>
      <c r="G81" s="27"/>
      <c r="H81" s="27"/>
      <c r="I81" s="27"/>
      <c r="J81" s="63"/>
    </row>
    <row r="82" spans="1:22" ht="13.5" thickBot="1" x14ac:dyDescent="0.25">
      <c r="A82" s="28"/>
      <c r="B82" s="28"/>
      <c r="C82" s="28"/>
      <c r="D82" s="2"/>
      <c r="E82" s="2"/>
      <c r="F82" s="27"/>
      <c r="G82" s="27"/>
      <c r="H82" s="27"/>
      <c r="I82" s="27"/>
      <c r="J82" s="63"/>
    </row>
    <row r="83" spans="1:22" ht="13.5" thickBot="1" x14ac:dyDescent="0.25">
      <c r="A83" s="65" t="s">
        <v>32</v>
      </c>
      <c r="B83" s="64">
        <f>B84+B85</f>
        <v>18000000</v>
      </c>
      <c r="C83" s="64">
        <f>C84+C85</f>
        <v>42339315</v>
      </c>
      <c r="D83" s="53"/>
      <c r="E83" s="52"/>
      <c r="F83" s="27"/>
      <c r="G83" s="27"/>
      <c r="H83" s="27"/>
      <c r="I83" s="27"/>
      <c r="J83" s="63"/>
    </row>
    <row r="84" spans="1:22" x14ac:dyDescent="0.2">
      <c r="A84" s="12" t="s">
        <v>31</v>
      </c>
      <c r="B84" s="24">
        <v>10000000</v>
      </c>
      <c r="C84" s="24">
        <f>10000000-38844-70452+312420-1080000-1036205-5263-1000000-1000000-60000-357238-3946508-67410+8098160+1614100-123190-262534-45741-1000000-2539963+4987500+1868364-6248400-916504-27152-1127332-1164469-761516+10000000-1494233+1158448-500000+966000+212520+5080000+1270000-312420+7800000-1270000-3105589+867454+1668753+12023361-49530</f>
        <v>38316587</v>
      </c>
      <c r="D84" s="2"/>
      <c r="E84" s="8"/>
      <c r="F84" s="27"/>
      <c r="G84" s="27"/>
      <c r="H84" s="27"/>
      <c r="I84" s="27"/>
      <c r="J84" s="63"/>
    </row>
    <row r="85" spans="1:22" x14ac:dyDescent="0.2">
      <c r="A85" s="12" t="s">
        <v>30</v>
      </c>
      <c r="B85" s="54">
        <v>8000000</v>
      </c>
      <c r="C85" s="54">
        <f>8000000-1397000-635000-952071-962133-1010980+1778000-100330-1075182-7476-183100+568000</f>
        <v>4022728</v>
      </c>
      <c r="D85" s="2"/>
      <c r="E85" s="8"/>
      <c r="F85" s="2"/>
    </row>
    <row r="86" spans="1:22" ht="13.5" thickBot="1" x14ac:dyDescent="0.25">
      <c r="A86" s="2"/>
      <c r="B86" s="28"/>
      <c r="C86" s="24"/>
      <c r="D86" s="2"/>
      <c r="E86" s="2"/>
      <c r="F86" s="2"/>
    </row>
    <row r="87" spans="1:22" ht="13.5" thickBot="1" x14ac:dyDescent="0.25">
      <c r="A87" s="16" t="s">
        <v>29</v>
      </c>
      <c r="B87" s="62">
        <f>B7+B41+B83</f>
        <v>669444065</v>
      </c>
      <c r="C87" s="61">
        <f>C7+C41+C83</f>
        <v>1021501551.09</v>
      </c>
      <c r="D87" s="53">
        <f>D83+D41+D7</f>
        <v>836809442</v>
      </c>
      <c r="E87" s="52">
        <f>D87/C87*100</f>
        <v>81.919546877542857</v>
      </c>
      <c r="F87" s="2"/>
      <c r="G87" s="7"/>
    </row>
    <row r="88" spans="1:22" ht="13.5" thickBot="1" x14ac:dyDescent="0.25">
      <c r="A88" s="60"/>
      <c r="B88" s="60"/>
      <c r="C88" s="59"/>
      <c r="D88" s="2"/>
      <c r="E88" s="2"/>
      <c r="F88" s="2"/>
    </row>
    <row r="89" spans="1:22" ht="13.5" thickBot="1" x14ac:dyDescent="0.25">
      <c r="A89" s="58" t="s">
        <v>28</v>
      </c>
      <c r="B89" s="57">
        <f>B90+B91</f>
        <v>25000502</v>
      </c>
      <c r="C89" s="57">
        <f>C90+C91+C92</f>
        <v>295000502</v>
      </c>
      <c r="D89" s="53">
        <f>D90+D91+D92</f>
        <v>290056502</v>
      </c>
      <c r="E89" s="52">
        <f>D89/C89*100</f>
        <v>98.324070648530622</v>
      </c>
      <c r="F89" s="2"/>
    </row>
    <row r="90" spans="1:22" x14ac:dyDescent="0.2">
      <c r="A90" s="12" t="s">
        <v>27</v>
      </c>
      <c r="B90" s="56">
        <v>10168502</v>
      </c>
      <c r="C90" s="56">
        <v>10168502</v>
      </c>
      <c r="D90" s="2">
        <v>10168502</v>
      </c>
      <c r="E90" s="8">
        <f>D90/C90*100</f>
        <v>100</v>
      </c>
      <c r="F90" s="2"/>
    </row>
    <row r="91" spans="1:22" ht="22.5" x14ac:dyDescent="0.2">
      <c r="A91" s="55" t="s">
        <v>26</v>
      </c>
      <c r="B91" s="54">
        <v>14832000</v>
      </c>
      <c r="C91" s="54">
        <v>14832000</v>
      </c>
      <c r="D91" s="2">
        <v>9888000</v>
      </c>
      <c r="E91" s="8">
        <f>D91/C91*100</f>
        <v>66.666666666666657</v>
      </c>
      <c r="F91" s="2"/>
    </row>
    <row r="92" spans="1:22" x14ac:dyDescent="0.2">
      <c r="A92" s="55" t="s">
        <v>25</v>
      </c>
      <c r="B92" s="55"/>
      <c r="C92" s="54">
        <v>270000000</v>
      </c>
      <c r="D92" s="2">
        <v>270000000</v>
      </c>
      <c r="E92" s="8">
        <f>D92/C92*100</f>
        <v>100</v>
      </c>
      <c r="F92" s="2"/>
    </row>
    <row r="93" spans="1:22" ht="13.5" thickBot="1" x14ac:dyDescent="0.25">
      <c r="A93" s="55"/>
      <c r="B93" s="55"/>
      <c r="C93" s="54"/>
      <c r="D93" s="2"/>
      <c r="E93" s="2"/>
      <c r="F93" s="2"/>
    </row>
    <row r="94" spans="1:22" ht="13.5" thickBot="1" x14ac:dyDescent="0.25">
      <c r="A94" s="16" t="s">
        <v>24</v>
      </c>
      <c r="B94" s="53">
        <f>B87+B89</f>
        <v>694444567</v>
      </c>
      <c r="C94" s="32">
        <f>C87+C89</f>
        <v>1316502053.0900002</v>
      </c>
      <c r="D94" s="53">
        <f>D87+D89</f>
        <v>1126865944</v>
      </c>
      <c r="E94" s="52">
        <f>D94/C94*100</f>
        <v>85.595456638681284</v>
      </c>
      <c r="F94" s="51"/>
      <c r="G94" s="7"/>
      <c r="H94" s="7"/>
      <c r="J94" s="27"/>
      <c r="V94" s="7"/>
    </row>
    <row r="95" spans="1:22" ht="13.5" thickBot="1" x14ac:dyDescent="0.25">
      <c r="A95" s="50"/>
      <c r="B95" s="49"/>
      <c r="C95" s="48"/>
      <c r="D95" s="2"/>
      <c r="E95" s="2"/>
      <c r="F95" s="2"/>
      <c r="J95" s="27"/>
      <c r="V95" s="7"/>
    </row>
    <row r="96" spans="1:22" ht="13.5" thickBot="1" x14ac:dyDescent="0.25">
      <c r="A96" s="47" t="s">
        <v>23</v>
      </c>
      <c r="B96" s="46"/>
      <c r="C96" s="45"/>
      <c r="D96" s="44">
        <f>SUM(D97:D100)</f>
        <v>156396900</v>
      </c>
      <c r="E96" s="43"/>
      <c r="F96" s="2"/>
      <c r="J96" s="27"/>
      <c r="V96" s="7"/>
    </row>
    <row r="97" spans="1:22" x14ac:dyDescent="0.2">
      <c r="A97" s="42" t="s">
        <v>22</v>
      </c>
      <c r="B97" s="40"/>
      <c r="C97" s="39"/>
      <c r="D97" s="38">
        <v>148168044</v>
      </c>
      <c r="E97" s="8"/>
      <c r="F97" s="2"/>
      <c r="J97" s="27"/>
      <c r="V97" s="7"/>
    </row>
    <row r="98" spans="1:22" x14ac:dyDescent="0.2">
      <c r="A98" s="41" t="s">
        <v>21</v>
      </c>
      <c r="B98" s="40"/>
      <c r="C98" s="39"/>
      <c r="D98" s="15">
        <v>3767857</v>
      </c>
      <c r="E98" s="37"/>
      <c r="F98" s="2"/>
      <c r="J98" s="27"/>
      <c r="V98" s="7"/>
    </row>
    <row r="99" spans="1:22" x14ac:dyDescent="0.2">
      <c r="A99" s="41" t="s">
        <v>20</v>
      </c>
      <c r="B99" s="40"/>
      <c r="C99" s="39"/>
      <c r="D99" s="38">
        <v>1228331</v>
      </c>
      <c r="E99" s="37"/>
      <c r="F99" s="2"/>
      <c r="J99" s="27"/>
      <c r="V99" s="7"/>
    </row>
    <row r="100" spans="1:22" x14ac:dyDescent="0.2">
      <c r="A100" s="41" t="s">
        <v>19</v>
      </c>
      <c r="B100" s="40"/>
      <c r="C100" s="39"/>
      <c r="D100" s="38">
        <v>3232668</v>
      </c>
      <c r="E100" s="37"/>
      <c r="F100" s="2"/>
      <c r="J100" s="27"/>
      <c r="V100" s="7"/>
    </row>
    <row r="101" spans="1:22" ht="13.5" thickBot="1" x14ac:dyDescent="0.25">
      <c r="A101" s="36"/>
      <c r="B101" s="24"/>
      <c r="C101" s="35"/>
      <c r="D101" s="2"/>
      <c r="E101" s="34"/>
      <c r="F101" s="2"/>
      <c r="J101" s="27"/>
      <c r="V101" s="7"/>
    </row>
    <row r="102" spans="1:22" ht="13.5" thickBot="1" x14ac:dyDescent="0.25">
      <c r="A102" s="33" t="s">
        <v>18</v>
      </c>
      <c r="B102" s="32">
        <f>B94</f>
        <v>694444567</v>
      </c>
      <c r="C102" s="32">
        <f>C94</f>
        <v>1316502053.0900002</v>
      </c>
      <c r="D102" s="31">
        <f>D94+D96</f>
        <v>1283262844</v>
      </c>
      <c r="E102" s="3">
        <f>(D102/C102)</f>
        <v>0.97475187447525546</v>
      </c>
      <c r="F102" s="2"/>
      <c r="J102" s="27"/>
      <c r="V102" s="7"/>
    </row>
    <row r="103" spans="1:22" x14ac:dyDescent="0.2">
      <c r="A103" s="2"/>
      <c r="B103" s="30"/>
      <c r="C103" s="30"/>
      <c r="D103" s="30"/>
      <c r="E103" s="30"/>
      <c r="F103" s="2"/>
      <c r="J103" s="27"/>
      <c r="V103" s="7"/>
    </row>
    <row r="104" spans="1:22" x14ac:dyDescent="0.2">
      <c r="A104" s="2"/>
      <c r="B104" s="2"/>
      <c r="C104" s="2"/>
      <c r="D104" s="2"/>
      <c r="E104" s="2"/>
      <c r="F104" s="2"/>
      <c r="J104" s="27"/>
      <c r="V104" s="7"/>
    </row>
    <row r="105" spans="1:22" x14ac:dyDescent="0.2">
      <c r="A105" s="2"/>
      <c r="B105" s="2"/>
      <c r="C105" s="2"/>
      <c r="D105" s="2"/>
      <c r="E105" s="2"/>
      <c r="F105" s="2"/>
      <c r="J105" s="27"/>
      <c r="V105" s="7"/>
    </row>
    <row r="106" spans="1:22" x14ac:dyDescent="0.2">
      <c r="A106" s="2"/>
      <c r="B106" s="2"/>
      <c r="C106" s="2"/>
      <c r="D106" s="2"/>
      <c r="E106" s="2"/>
      <c r="F106" s="2"/>
      <c r="J106" s="27"/>
      <c r="V106" s="7"/>
    </row>
    <row r="107" spans="1:22" x14ac:dyDescent="0.2">
      <c r="A107" s="2"/>
      <c r="B107" s="2"/>
      <c r="C107" s="2"/>
      <c r="D107" s="2"/>
      <c r="E107" s="2"/>
      <c r="F107" s="2"/>
      <c r="J107" s="27"/>
      <c r="V107" s="7"/>
    </row>
    <row r="108" spans="1:22" x14ac:dyDescent="0.2">
      <c r="A108" s="2"/>
      <c r="B108" s="2"/>
      <c r="C108" s="2"/>
      <c r="D108" s="2"/>
      <c r="E108" s="2"/>
      <c r="F108" s="2"/>
      <c r="J108" s="27"/>
      <c r="V108" s="7"/>
    </row>
    <row r="109" spans="1:22" x14ac:dyDescent="0.2">
      <c r="A109" s="2"/>
      <c r="B109" s="2"/>
      <c r="C109" s="2"/>
      <c r="D109" s="2"/>
      <c r="E109" s="2"/>
      <c r="F109" s="2"/>
      <c r="J109" s="27"/>
      <c r="V109" s="7"/>
    </row>
    <row r="110" spans="1:22" x14ac:dyDescent="0.2">
      <c r="A110" s="2"/>
      <c r="B110" s="2"/>
      <c r="C110" s="2"/>
      <c r="D110" s="2"/>
      <c r="E110" s="2"/>
      <c r="F110" s="2"/>
      <c r="J110" s="27"/>
      <c r="V110" s="7"/>
    </row>
    <row r="111" spans="1:22" x14ac:dyDescent="0.2">
      <c r="A111" s="29" t="s">
        <v>17</v>
      </c>
      <c r="B111" s="29"/>
      <c r="C111" s="29"/>
      <c r="D111" s="29"/>
      <c r="E111" s="29"/>
      <c r="F111" s="2"/>
      <c r="J111" s="27"/>
    </row>
    <row r="112" spans="1:22" ht="13.5" thickBot="1" x14ac:dyDescent="0.25">
      <c r="A112" s="28"/>
      <c r="B112" s="28"/>
      <c r="C112" s="28"/>
      <c r="D112" s="28"/>
      <c r="E112" s="2"/>
      <c r="F112" s="2"/>
      <c r="J112" s="27"/>
    </row>
    <row r="113" spans="1:10" ht="24" customHeight="1" thickBot="1" x14ac:dyDescent="0.25">
      <c r="A113" s="21" t="s">
        <v>16</v>
      </c>
      <c r="B113" s="25">
        <f>[1]bevételek!B83-kiadások!B7-kiadások!B83</f>
        <v>-57251599</v>
      </c>
      <c r="C113" s="25">
        <f>[1]bevételek!C83-kiadások!C7-kiadások!C83</f>
        <v>-68587249.090000033</v>
      </c>
      <c r="D113" s="25">
        <f>[1]bevételek!D83-kiadások!D7-kiadások!D83</f>
        <v>-19309325</v>
      </c>
      <c r="E113" s="3">
        <f>(D113/C113)</f>
        <v>0.28152936961595221</v>
      </c>
      <c r="F113" s="2"/>
      <c r="J113" s="27"/>
    </row>
    <row r="114" spans="1:10" x14ac:dyDescent="0.2">
      <c r="A114" s="23" t="s">
        <v>15</v>
      </c>
      <c r="B114" s="24">
        <f>[1]bevételek!B83</f>
        <v>596147333</v>
      </c>
      <c r="C114" s="24">
        <f>[1]bevételek!C83</f>
        <v>672832385</v>
      </c>
      <c r="D114" s="24">
        <f>[1]bevételek!D83</f>
        <v>661500676</v>
      </c>
      <c r="E114" s="8">
        <f>D114/C114*100</f>
        <v>98.315819919993899</v>
      </c>
      <c r="F114" s="2"/>
    </row>
    <row r="115" spans="1:10" ht="14.25" customHeight="1" thickBot="1" x14ac:dyDescent="0.25">
      <c r="A115" s="23" t="s">
        <v>14</v>
      </c>
      <c r="B115" s="22">
        <f>B7+B83</f>
        <v>653398932</v>
      </c>
      <c r="C115" s="22">
        <f>C7+C83</f>
        <v>741419634.09000003</v>
      </c>
      <c r="D115" s="22">
        <f>D7+D83</f>
        <v>680810001</v>
      </c>
      <c r="E115" s="8">
        <f>D115/C115*100</f>
        <v>91.825191793795597</v>
      </c>
      <c r="F115" s="2"/>
    </row>
    <row r="116" spans="1:10" ht="24.6" customHeight="1" thickBot="1" x14ac:dyDescent="0.25">
      <c r="A116" s="26" t="s">
        <v>13</v>
      </c>
      <c r="B116" s="25">
        <f>B117-B118</f>
        <v>-16045133</v>
      </c>
      <c r="C116" s="25">
        <f>C117-C118</f>
        <v>-36688737</v>
      </c>
      <c r="D116" s="25">
        <f>D117-D118</f>
        <v>65486239</v>
      </c>
      <c r="E116" s="3">
        <f>(D116/C116)</f>
        <v>-1.7849139641956058</v>
      </c>
      <c r="F116" s="2"/>
    </row>
    <row r="117" spans="1:10" x14ac:dyDescent="0.2">
      <c r="A117" s="23" t="s">
        <v>12</v>
      </c>
      <c r="B117" s="24">
        <f>[1]bevételek!B102</f>
        <v>0</v>
      </c>
      <c r="C117" s="24">
        <f>[1]bevételek!C102</f>
        <v>243393180</v>
      </c>
      <c r="D117" s="24">
        <f>[1]bevételek!D102</f>
        <v>221485680</v>
      </c>
      <c r="E117" s="8">
        <f>D117/C117*100</f>
        <v>90.999131528664861</v>
      </c>
      <c r="F117" s="2"/>
    </row>
    <row r="118" spans="1:10" ht="13.5" thickBot="1" x14ac:dyDescent="0.25">
      <c r="A118" s="23" t="s">
        <v>11</v>
      </c>
      <c r="B118" s="22">
        <f>B41</f>
        <v>16045133</v>
      </c>
      <c r="C118" s="22">
        <f>C41</f>
        <v>280081917</v>
      </c>
      <c r="D118" s="22">
        <f>D41</f>
        <v>155999441</v>
      </c>
      <c r="E118" s="8">
        <f>D118/C118*100</f>
        <v>55.697791085884354</v>
      </c>
      <c r="F118" s="2"/>
    </row>
    <row r="119" spans="1:10" ht="24" customHeight="1" thickBot="1" x14ac:dyDescent="0.25">
      <c r="A119" s="21" t="s">
        <v>10</v>
      </c>
      <c r="B119" s="20">
        <f>B113+B116</f>
        <v>-73296732</v>
      </c>
      <c r="C119" s="20">
        <f>C113+C116</f>
        <v>-105275986.09000003</v>
      </c>
      <c r="D119" s="20">
        <f>D113+D116</f>
        <v>46176914</v>
      </c>
      <c r="E119" s="3">
        <f>(D119/C119)</f>
        <v>-0.43862722844052521</v>
      </c>
      <c r="F119" s="2"/>
    </row>
    <row r="120" spans="1:10" ht="13.5" thickBot="1" x14ac:dyDescent="0.25">
      <c r="A120" s="19"/>
      <c r="B120" s="18"/>
      <c r="C120" s="18"/>
      <c r="D120" s="2"/>
      <c r="E120" s="2"/>
      <c r="F120" s="2"/>
    </row>
    <row r="121" spans="1:10" ht="13.5" thickBot="1" x14ac:dyDescent="0.25">
      <c r="A121" s="17" t="s">
        <v>9</v>
      </c>
      <c r="B121" s="13">
        <f>[1]bevételek!B111</f>
        <v>73297234</v>
      </c>
      <c r="C121" s="13">
        <f>[1]bevételek!C111</f>
        <v>73253127</v>
      </c>
      <c r="D121" s="13">
        <f>[1]bevételek!D111</f>
        <v>73253127</v>
      </c>
      <c r="E121" s="3">
        <f>(D121/C121)</f>
        <v>1</v>
      </c>
      <c r="F121" s="2"/>
    </row>
    <row r="122" spans="1:10" ht="13.5" thickBot="1" x14ac:dyDescent="0.25">
      <c r="A122" s="2"/>
      <c r="B122" s="2"/>
      <c r="C122" s="2"/>
      <c r="D122" s="2"/>
      <c r="E122" s="2"/>
      <c r="F122" s="2"/>
    </row>
    <row r="123" spans="1:10" ht="13.5" thickBot="1" x14ac:dyDescent="0.25">
      <c r="A123" s="16" t="s">
        <v>8</v>
      </c>
      <c r="B123" s="13">
        <f>B124-B125</f>
        <v>14831498</v>
      </c>
      <c r="C123" s="13">
        <f>C124-C125</f>
        <v>46854859</v>
      </c>
      <c r="D123" s="13">
        <f>D124-D125</f>
        <v>46854859</v>
      </c>
      <c r="E123" s="3">
        <f>(D123/C123)</f>
        <v>1</v>
      </c>
      <c r="F123" s="2"/>
    </row>
    <row r="124" spans="1:10" x14ac:dyDescent="0.2">
      <c r="A124" s="12" t="s">
        <v>7</v>
      </c>
      <c r="B124" s="15">
        <f>[1]bevételek!B106</f>
        <v>25000000</v>
      </c>
      <c r="C124" s="15">
        <f>[1]bevételek!C106</f>
        <v>327023361</v>
      </c>
      <c r="D124" s="15">
        <f>[1]bevételek!D106</f>
        <v>327023361</v>
      </c>
      <c r="E124" s="8">
        <f>D124/C124*100</f>
        <v>100</v>
      </c>
      <c r="F124" s="2"/>
    </row>
    <row r="125" spans="1:10" x14ac:dyDescent="0.2">
      <c r="A125" s="12" t="s">
        <v>6</v>
      </c>
      <c r="B125" s="15">
        <f>B90+B92</f>
        <v>10168502</v>
      </c>
      <c r="C125" s="15">
        <f>C90+C92</f>
        <v>280168502</v>
      </c>
      <c r="D125" s="15">
        <f>D90+D92</f>
        <v>280168502</v>
      </c>
      <c r="E125" s="8">
        <f>D125/C125*100</f>
        <v>100</v>
      </c>
      <c r="F125" s="2"/>
    </row>
    <row r="126" spans="1:10" ht="13.5" thickBot="1" x14ac:dyDescent="0.25">
      <c r="A126" s="12"/>
      <c r="B126" s="15"/>
      <c r="C126" s="15"/>
      <c r="D126" s="2"/>
      <c r="E126" s="2"/>
      <c r="F126" s="2"/>
    </row>
    <row r="127" spans="1:10" ht="26.45" customHeight="1" thickBot="1" x14ac:dyDescent="0.25">
      <c r="A127" s="14" t="s">
        <v>5</v>
      </c>
      <c r="B127" s="13">
        <f>B128-B129</f>
        <v>-14832000</v>
      </c>
      <c r="C127" s="13">
        <f>C128-C129</f>
        <v>-14832000</v>
      </c>
      <c r="D127" s="13">
        <f>D128-D129</f>
        <v>-9888000</v>
      </c>
      <c r="E127" s="3">
        <f>(D127/C127)</f>
        <v>0.66666666666666663</v>
      </c>
      <c r="F127" s="2"/>
    </row>
    <row r="128" spans="1:10" x14ac:dyDescent="0.2">
      <c r="A128" s="12" t="s">
        <v>4</v>
      </c>
      <c r="B128" s="11">
        <v>0</v>
      </c>
      <c r="C128" s="11">
        <v>0</v>
      </c>
      <c r="D128" s="11">
        <v>0</v>
      </c>
      <c r="E128" s="8"/>
      <c r="F128" s="2"/>
    </row>
    <row r="129" spans="1:15" ht="13.5" thickBot="1" x14ac:dyDescent="0.25">
      <c r="A129" s="10" t="s">
        <v>3</v>
      </c>
      <c r="B129" s="9">
        <f>B91</f>
        <v>14832000</v>
      </c>
      <c r="C129" s="9">
        <f>C91</f>
        <v>14832000</v>
      </c>
      <c r="D129" s="9">
        <f>D91</f>
        <v>9888000</v>
      </c>
      <c r="E129" s="8">
        <f>D129/C129*100</f>
        <v>66.666666666666657</v>
      </c>
      <c r="F129" s="2"/>
    </row>
    <row r="130" spans="1:15" ht="30" customHeight="1" thickBot="1" x14ac:dyDescent="0.25">
      <c r="A130" s="5" t="s">
        <v>2</v>
      </c>
      <c r="B130" s="4">
        <f>B121+B123+B127</f>
        <v>73296732</v>
      </c>
      <c r="C130" s="4">
        <f>C121+C123+C127</f>
        <v>105275986</v>
      </c>
      <c r="D130" s="4">
        <f>D121+D123+D127</f>
        <v>110219986</v>
      </c>
      <c r="E130" s="3">
        <f>(D130/C130)</f>
        <v>1.0469622768482074</v>
      </c>
      <c r="F130" s="2"/>
      <c r="O130" s="7"/>
    </row>
    <row r="131" spans="1:15" ht="13.5" thickBot="1" x14ac:dyDescent="0.25">
      <c r="A131" s="6"/>
      <c r="B131" s="6"/>
      <c r="C131" s="6"/>
      <c r="D131" s="6"/>
      <c r="E131" s="2"/>
      <c r="F131" s="2"/>
    </row>
    <row r="132" spans="1:15" ht="13.5" hidden="1" thickBot="1" x14ac:dyDescent="0.25">
      <c r="A132" s="2" t="s">
        <v>1</v>
      </c>
      <c r="B132" s="2"/>
      <c r="C132" s="2">
        <f>C119+C130</f>
        <v>-9.0000033378601074E-2</v>
      </c>
      <c r="D132" s="2"/>
      <c r="E132" s="2"/>
      <c r="F132" s="2"/>
    </row>
    <row r="133" spans="1:15" ht="23.25" thickBot="1" x14ac:dyDescent="0.25">
      <c r="A133" s="5" t="s">
        <v>0</v>
      </c>
      <c r="B133" s="4"/>
      <c r="C133" s="4"/>
      <c r="D133" s="4">
        <f>D119+D130</f>
        <v>156396900</v>
      </c>
      <c r="E133" s="3"/>
      <c r="F133" s="2"/>
    </row>
    <row r="134" spans="1:15" x14ac:dyDescent="0.2">
      <c r="A134" s="2"/>
      <c r="B134" s="2"/>
      <c r="C134" s="2"/>
      <c r="D134" s="2"/>
      <c r="E134" s="2"/>
      <c r="F134" s="2"/>
    </row>
    <row r="135" spans="1:15" x14ac:dyDescent="0.2">
      <c r="A135" s="2"/>
      <c r="B135" s="2"/>
      <c r="C135" s="2"/>
      <c r="D135" s="2"/>
      <c r="E135" s="2"/>
      <c r="F135" s="2"/>
    </row>
    <row r="136" spans="1:15" x14ac:dyDescent="0.2">
      <c r="A136" s="2"/>
      <c r="B136" s="2"/>
      <c r="C136" s="2"/>
      <c r="D136" s="2"/>
      <c r="E136" s="2"/>
      <c r="F136" s="2"/>
    </row>
    <row r="137" spans="1:15" x14ac:dyDescent="0.2">
      <c r="A137" s="2"/>
      <c r="B137" s="2"/>
      <c r="C137" s="2"/>
      <c r="D137" s="2"/>
      <c r="E137" s="2"/>
      <c r="F137" s="2"/>
    </row>
    <row r="138" spans="1:15" x14ac:dyDescent="0.2">
      <c r="A138" s="2"/>
      <c r="B138" s="2"/>
      <c r="C138" s="2"/>
      <c r="D138" s="2"/>
      <c r="E138" s="2"/>
      <c r="F138" s="2"/>
    </row>
    <row r="139" spans="1:15" x14ac:dyDescent="0.2">
      <c r="A139" s="2"/>
      <c r="B139" s="2"/>
      <c r="C139" s="2"/>
      <c r="D139" s="2"/>
      <c r="E139" s="2"/>
      <c r="F139" s="2"/>
    </row>
    <row r="140" spans="1:15" x14ac:dyDescent="0.2">
      <c r="A140" s="2"/>
      <c r="B140" s="2"/>
      <c r="C140" s="2"/>
      <c r="D140" s="2"/>
      <c r="E140" s="2"/>
      <c r="F140" s="2"/>
    </row>
    <row r="141" spans="1:15" x14ac:dyDescent="0.2">
      <c r="A141" s="2"/>
      <c r="B141" s="2"/>
      <c r="C141" s="2"/>
      <c r="D141" s="2"/>
      <c r="E141" s="2"/>
      <c r="F141" s="2"/>
    </row>
    <row r="142" spans="1:15" x14ac:dyDescent="0.2">
      <c r="A142" s="2"/>
      <c r="B142" s="2"/>
      <c r="C142" s="2"/>
      <c r="D142" s="2"/>
      <c r="E142" s="2"/>
      <c r="F142" s="2"/>
    </row>
    <row r="143" spans="1:15" x14ac:dyDescent="0.2">
      <c r="A143" s="2"/>
      <c r="B143" s="2"/>
      <c r="C143" s="2"/>
      <c r="D143" s="2"/>
      <c r="E143" s="2"/>
      <c r="F143" s="2"/>
    </row>
    <row r="144" spans="1:15" x14ac:dyDescent="0.2">
      <c r="A144" s="2"/>
      <c r="B144" s="2"/>
      <c r="C144" s="2"/>
      <c r="D144" s="2"/>
      <c r="E144" s="2"/>
      <c r="F144" s="2"/>
    </row>
    <row r="145" spans="1:6" x14ac:dyDescent="0.2">
      <c r="A145" s="2"/>
      <c r="B145" s="2"/>
      <c r="C145" s="2"/>
      <c r="D145" s="2"/>
      <c r="E145" s="2"/>
      <c r="F145" s="2"/>
    </row>
    <row r="146" spans="1:6" x14ac:dyDescent="0.2">
      <c r="A146" s="2"/>
      <c r="B146" s="2"/>
      <c r="C146" s="2"/>
      <c r="D146" s="2"/>
      <c r="E146" s="2"/>
      <c r="F146" s="2"/>
    </row>
    <row r="147" spans="1:6" x14ac:dyDescent="0.2">
      <c r="A147" s="2"/>
      <c r="B147" s="2"/>
      <c r="C147" s="2"/>
      <c r="D147" s="2"/>
      <c r="E147" s="2"/>
      <c r="F147" s="2"/>
    </row>
    <row r="148" spans="1:6" x14ac:dyDescent="0.2">
      <c r="A148" s="2"/>
      <c r="B148" s="2"/>
      <c r="C148" s="2"/>
      <c r="D148" s="2"/>
      <c r="E148" s="2"/>
      <c r="F148" s="2"/>
    </row>
    <row r="149" spans="1:6" x14ac:dyDescent="0.2">
      <c r="A149" s="2"/>
      <c r="B149" s="2"/>
      <c r="C149" s="2"/>
      <c r="D149" s="2"/>
      <c r="E149" s="2"/>
      <c r="F149" s="2"/>
    </row>
    <row r="150" spans="1:6" x14ac:dyDescent="0.2">
      <c r="A150" s="2"/>
      <c r="B150" s="2"/>
      <c r="C150" s="2"/>
      <c r="D150" s="2"/>
      <c r="E150" s="2"/>
      <c r="F150" s="2"/>
    </row>
    <row r="151" spans="1:6" x14ac:dyDescent="0.2">
      <c r="A151" s="2"/>
      <c r="B151" s="2"/>
      <c r="C151" s="2"/>
      <c r="D151" s="2"/>
      <c r="E151" s="2"/>
      <c r="F151" s="2"/>
    </row>
    <row r="152" spans="1:6" x14ac:dyDescent="0.2">
      <c r="A152" s="2"/>
      <c r="B152" s="2"/>
      <c r="C152" s="2"/>
      <c r="D152" s="2"/>
      <c r="E152" s="2"/>
      <c r="F152" s="2"/>
    </row>
    <row r="153" spans="1:6" x14ac:dyDescent="0.2">
      <c r="A153" s="2"/>
      <c r="B153" s="2"/>
      <c r="C153" s="2"/>
      <c r="D153" s="2"/>
      <c r="E153" s="2"/>
      <c r="F153" s="2"/>
    </row>
    <row r="154" spans="1:6" x14ac:dyDescent="0.2">
      <c r="A154" s="2"/>
      <c r="B154" s="2"/>
      <c r="C154" s="2"/>
      <c r="D154" s="2"/>
      <c r="E154" s="2"/>
      <c r="F154" s="2"/>
    </row>
    <row r="155" spans="1:6" x14ac:dyDescent="0.2">
      <c r="A155" s="2"/>
      <c r="B155" s="2"/>
      <c r="C155" s="2"/>
      <c r="D155" s="2"/>
      <c r="E155" s="2"/>
      <c r="F155" s="2"/>
    </row>
    <row r="156" spans="1:6" x14ac:dyDescent="0.2">
      <c r="A156" s="2"/>
      <c r="B156" s="2"/>
      <c r="C156" s="2"/>
      <c r="D156" s="2"/>
      <c r="E156" s="2"/>
      <c r="F156" s="2"/>
    </row>
    <row r="157" spans="1:6" x14ac:dyDescent="0.2">
      <c r="A157" s="2"/>
      <c r="B157" s="2"/>
      <c r="C157" s="2"/>
      <c r="D157" s="2"/>
      <c r="E157" s="2"/>
      <c r="F157" s="2"/>
    </row>
    <row r="158" spans="1:6" x14ac:dyDescent="0.2">
      <c r="A158" s="2"/>
      <c r="B158" s="2"/>
      <c r="C158" s="2"/>
      <c r="D158" s="2"/>
      <c r="E158" s="2"/>
      <c r="F158" s="2"/>
    </row>
    <row r="159" spans="1:6" x14ac:dyDescent="0.2">
      <c r="A159" s="2"/>
      <c r="B159" s="2"/>
      <c r="C159" s="2"/>
      <c r="D159" s="2"/>
      <c r="E159" s="2"/>
      <c r="F159" s="2"/>
    </row>
    <row r="160" spans="1:6" x14ac:dyDescent="0.2">
      <c r="A160" s="2"/>
      <c r="B160" s="2"/>
      <c r="C160" s="2"/>
      <c r="D160" s="2"/>
      <c r="E160" s="2"/>
      <c r="F160" s="2"/>
    </row>
    <row r="161" spans="1:6" x14ac:dyDescent="0.2">
      <c r="A161" s="2"/>
      <c r="B161" s="2"/>
      <c r="C161" s="2"/>
      <c r="D161" s="2"/>
      <c r="E161" s="2"/>
      <c r="F161" s="2"/>
    </row>
    <row r="162" spans="1:6" x14ac:dyDescent="0.2">
      <c r="A162" s="2"/>
      <c r="B162" s="2"/>
      <c r="C162" s="2"/>
      <c r="D162" s="2"/>
      <c r="E162" s="2"/>
      <c r="F162" s="2"/>
    </row>
    <row r="163" spans="1:6" x14ac:dyDescent="0.2">
      <c r="A163" s="2"/>
      <c r="B163" s="2"/>
      <c r="C163" s="2"/>
      <c r="D163" s="2"/>
      <c r="E163" s="2"/>
      <c r="F163" s="2"/>
    </row>
    <row r="164" spans="1:6" x14ac:dyDescent="0.2">
      <c r="A164" s="2"/>
      <c r="B164" s="2"/>
      <c r="C164" s="2"/>
      <c r="D164" s="2"/>
      <c r="E164" s="2"/>
      <c r="F164" s="2"/>
    </row>
    <row r="165" spans="1:6" x14ac:dyDescent="0.2">
      <c r="A165" s="2"/>
      <c r="B165" s="2"/>
      <c r="C165" s="2"/>
      <c r="D165" s="2"/>
      <c r="E165" s="2"/>
      <c r="F165" s="2"/>
    </row>
    <row r="166" spans="1:6" x14ac:dyDescent="0.2">
      <c r="A166" s="2"/>
      <c r="B166" s="2"/>
      <c r="C166" s="2"/>
      <c r="D166" s="2"/>
      <c r="E166" s="2"/>
      <c r="F166" s="2"/>
    </row>
    <row r="167" spans="1:6" x14ac:dyDescent="0.2">
      <c r="A167" s="2"/>
      <c r="B167" s="2"/>
      <c r="C167" s="2"/>
      <c r="D167" s="2"/>
      <c r="E167" s="2"/>
      <c r="F167" s="2"/>
    </row>
    <row r="168" spans="1:6" x14ac:dyDescent="0.2">
      <c r="A168" s="2"/>
      <c r="B168" s="2"/>
      <c r="C168" s="2"/>
      <c r="D168" s="2"/>
      <c r="E168" s="2"/>
      <c r="F168" s="2"/>
    </row>
    <row r="169" spans="1:6" x14ac:dyDescent="0.2">
      <c r="A169" s="2"/>
      <c r="B169" s="2"/>
      <c r="C169" s="2"/>
      <c r="D169" s="2"/>
      <c r="E169" s="2"/>
      <c r="F169" s="2"/>
    </row>
    <row r="170" spans="1:6" x14ac:dyDescent="0.2">
      <c r="A170" s="2"/>
      <c r="B170" s="2"/>
      <c r="C170" s="2"/>
      <c r="D170" s="2"/>
      <c r="E170" s="2"/>
      <c r="F170" s="2"/>
    </row>
    <row r="171" spans="1:6" x14ac:dyDescent="0.2">
      <c r="A171" s="2"/>
      <c r="B171" s="2"/>
      <c r="C171" s="2"/>
      <c r="D171" s="2"/>
      <c r="E171" s="2"/>
      <c r="F171" s="2"/>
    </row>
    <row r="172" spans="1:6" x14ac:dyDescent="0.2">
      <c r="A172" s="2"/>
      <c r="B172" s="2"/>
      <c r="C172" s="2"/>
      <c r="D172" s="2"/>
      <c r="E172" s="2"/>
      <c r="F172" s="2"/>
    </row>
    <row r="173" spans="1:6" x14ac:dyDescent="0.2">
      <c r="A173" s="2"/>
      <c r="B173" s="2"/>
      <c r="C173" s="2"/>
      <c r="D173" s="2"/>
      <c r="E173" s="2"/>
      <c r="F173" s="2"/>
    </row>
    <row r="174" spans="1:6" x14ac:dyDescent="0.2">
      <c r="A174" s="2"/>
      <c r="B174" s="2"/>
      <c r="C174" s="2"/>
      <c r="D174" s="2"/>
      <c r="E174" s="2"/>
      <c r="F174" s="2"/>
    </row>
    <row r="175" spans="1:6" x14ac:dyDescent="0.2">
      <c r="A175" s="2"/>
      <c r="B175" s="2"/>
      <c r="C175" s="2"/>
      <c r="D175" s="2"/>
      <c r="E175" s="2"/>
      <c r="F175" s="2"/>
    </row>
    <row r="176" spans="1:6" x14ac:dyDescent="0.2">
      <c r="A176" s="2"/>
      <c r="B176" s="2"/>
      <c r="C176" s="2"/>
      <c r="D176" s="2"/>
      <c r="E176" s="2"/>
      <c r="F176" s="2"/>
    </row>
    <row r="177" spans="1:6" x14ac:dyDescent="0.2">
      <c r="A177" s="2"/>
      <c r="B177" s="2"/>
      <c r="C177" s="2"/>
      <c r="D177" s="2"/>
      <c r="E177" s="2"/>
      <c r="F177" s="2"/>
    </row>
    <row r="178" spans="1:6" x14ac:dyDescent="0.2">
      <c r="A178" s="2"/>
      <c r="B178" s="2"/>
      <c r="C178" s="2"/>
      <c r="D178" s="2"/>
      <c r="E178" s="2"/>
      <c r="F178" s="2"/>
    </row>
    <row r="179" spans="1:6" x14ac:dyDescent="0.2">
      <c r="A179" s="2"/>
      <c r="B179" s="2"/>
      <c r="C179" s="2"/>
      <c r="D179" s="2"/>
      <c r="E179" s="2"/>
      <c r="F179" s="2"/>
    </row>
    <row r="180" spans="1:6" x14ac:dyDescent="0.2">
      <c r="A180" s="2"/>
      <c r="B180" s="2"/>
      <c r="C180" s="2"/>
      <c r="D180" s="2"/>
      <c r="E180" s="2"/>
      <c r="F180" s="2"/>
    </row>
    <row r="181" spans="1:6" x14ac:dyDescent="0.2">
      <c r="A181" s="2"/>
      <c r="B181" s="2"/>
      <c r="C181" s="2"/>
      <c r="D181" s="2"/>
      <c r="E181" s="2"/>
      <c r="F181" s="2"/>
    </row>
    <row r="182" spans="1:6" x14ac:dyDescent="0.2">
      <c r="A182" s="2"/>
      <c r="B182" s="2"/>
      <c r="C182" s="2"/>
      <c r="D182" s="2"/>
      <c r="E182" s="2"/>
      <c r="F182" s="2"/>
    </row>
    <row r="183" spans="1:6" x14ac:dyDescent="0.2">
      <c r="A183" s="2"/>
      <c r="B183" s="2"/>
      <c r="C183" s="2"/>
      <c r="D183" s="2"/>
      <c r="E183" s="2"/>
      <c r="F183" s="2"/>
    </row>
    <row r="184" spans="1:6" x14ac:dyDescent="0.2">
      <c r="A184" s="2"/>
      <c r="B184" s="2"/>
      <c r="C184" s="2"/>
      <c r="D184" s="2"/>
      <c r="E184" s="2"/>
      <c r="F184" s="2"/>
    </row>
    <row r="185" spans="1:6" x14ac:dyDescent="0.2">
      <c r="A185" s="2"/>
      <c r="B185" s="2"/>
      <c r="C185" s="2"/>
      <c r="D185" s="2"/>
      <c r="E185" s="2"/>
      <c r="F185" s="2"/>
    </row>
    <row r="186" spans="1:6" x14ac:dyDescent="0.2">
      <c r="A186" s="2"/>
      <c r="B186" s="2"/>
      <c r="C186" s="2"/>
      <c r="D186" s="2"/>
      <c r="E186" s="2"/>
      <c r="F186" s="2"/>
    </row>
    <row r="187" spans="1:6" x14ac:dyDescent="0.2">
      <c r="A187" s="2"/>
      <c r="B187" s="2"/>
      <c r="C187" s="2"/>
      <c r="D187" s="2"/>
      <c r="E187" s="2"/>
      <c r="F187" s="2"/>
    </row>
    <row r="188" spans="1:6" x14ac:dyDescent="0.2">
      <c r="A188" s="2"/>
      <c r="B188" s="2"/>
      <c r="C188" s="2"/>
      <c r="D188" s="2"/>
      <c r="E188" s="2"/>
      <c r="F188" s="2"/>
    </row>
    <row r="189" spans="1:6" x14ac:dyDescent="0.2">
      <c r="A189" s="2"/>
      <c r="B189" s="2"/>
      <c r="C189" s="2"/>
      <c r="D189" s="2"/>
      <c r="E189" s="2"/>
      <c r="F189" s="2"/>
    </row>
    <row r="190" spans="1:6" x14ac:dyDescent="0.2">
      <c r="A190" s="2"/>
      <c r="B190" s="2"/>
      <c r="C190" s="2"/>
      <c r="D190" s="2"/>
      <c r="E190" s="2"/>
      <c r="F190" s="2"/>
    </row>
    <row r="191" spans="1:6" x14ac:dyDescent="0.2">
      <c r="A191" s="2"/>
      <c r="B191" s="2"/>
      <c r="C191" s="2"/>
      <c r="D191" s="2"/>
      <c r="E191" s="2"/>
      <c r="F191" s="2"/>
    </row>
    <row r="192" spans="1:6" x14ac:dyDescent="0.2">
      <c r="A192" s="2"/>
      <c r="B192" s="2"/>
      <c r="C192" s="2"/>
      <c r="D192" s="2"/>
      <c r="E192" s="2"/>
      <c r="F192" s="2"/>
    </row>
    <row r="193" spans="1:6" x14ac:dyDescent="0.2">
      <c r="A193" s="2"/>
      <c r="B193" s="2"/>
      <c r="C193" s="2"/>
      <c r="D193" s="2"/>
      <c r="E193" s="2"/>
      <c r="F193" s="2"/>
    </row>
    <row r="194" spans="1:6" x14ac:dyDescent="0.2">
      <c r="A194" s="2"/>
      <c r="B194" s="2"/>
      <c r="C194" s="2"/>
      <c r="D194" s="2"/>
      <c r="E194" s="2"/>
      <c r="F194" s="2"/>
    </row>
    <row r="195" spans="1:6" x14ac:dyDescent="0.2">
      <c r="A195" s="2"/>
      <c r="B195" s="2"/>
      <c r="C195" s="2"/>
      <c r="D195" s="2"/>
      <c r="E195" s="2"/>
      <c r="F195" s="2"/>
    </row>
    <row r="196" spans="1:6" x14ac:dyDescent="0.2">
      <c r="A196" s="2"/>
      <c r="B196" s="2"/>
      <c r="C196" s="2"/>
      <c r="D196" s="2"/>
      <c r="E196" s="2"/>
      <c r="F196" s="2"/>
    </row>
    <row r="197" spans="1:6" x14ac:dyDescent="0.2">
      <c r="A197" s="2"/>
      <c r="B197" s="2"/>
      <c r="C197" s="2"/>
      <c r="D197" s="2"/>
      <c r="E197" s="2"/>
      <c r="F197" s="2"/>
    </row>
    <row r="198" spans="1:6" x14ac:dyDescent="0.2">
      <c r="A198" s="2"/>
      <c r="B198" s="2"/>
      <c r="C198" s="2"/>
      <c r="D198" s="2"/>
      <c r="E198" s="2"/>
      <c r="F198" s="2"/>
    </row>
    <row r="199" spans="1:6" x14ac:dyDescent="0.2">
      <c r="A199" s="2"/>
      <c r="B199" s="2"/>
      <c r="C199" s="2"/>
      <c r="D199" s="2"/>
      <c r="E199" s="2"/>
      <c r="F199" s="2"/>
    </row>
    <row r="200" spans="1:6" x14ac:dyDescent="0.2">
      <c r="A200" s="2"/>
      <c r="B200" s="2"/>
      <c r="C200" s="2"/>
      <c r="D200" s="2"/>
      <c r="E200" s="2"/>
      <c r="F200" s="2"/>
    </row>
    <row r="201" spans="1:6" x14ac:dyDescent="0.2">
      <c r="A201" s="2"/>
      <c r="B201" s="2"/>
      <c r="C201" s="2"/>
      <c r="D201" s="2"/>
      <c r="E201" s="2"/>
      <c r="F201" s="2"/>
    </row>
    <row r="202" spans="1:6" x14ac:dyDescent="0.2">
      <c r="A202" s="2"/>
      <c r="B202" s="2"/>
      <c r="C202" s="2"/>
      <c r="D202" s="2"/>
      <c r="E202" s="2"/>
      <c r="F202" s="2"/>
    </row>
    <row r="203" spans="1:6" x14ac:dyDescent="0.2">
      <c r="A203" s="2"/>
      <c r="B203" s="2"/>
      <c r="C203" s="2"/>
      <c r="D203" s="2"/>
      <c r="E203" s="2"/>
      <c r="F203" s="2"/>
    </row>
    <row r="204" spans="1:6" x14ac:dyDescent="0.2">
      <c r="A204" s="2"/>
      <c r="B204" s="2"/>
      <c r="C204" s="2"/>
      <c r="D204" s="2"/>
      <c r="E204" s="2"/>
      <c r="F204" s="2"/>
    </row>
    <row r="205" spans="1:6" x14ac:dyDescent="0.2">
      <c r="A205" s="2"/>
      <c r="B205" s="2"/>
      <c r="C205" s="2"/>
      <c r="D205" s="2"/>
      <c r="E205" s="2"/>
      <c r="F205" s="2"/>
    </row>
    <row r="206" spans="1:6" x14ac:dyDescent="0.2">
      <c r="A206" s="2"/>
      <c r="B206" s="2"/>
      <c r="C206" s="2"/>
      <c r="D206" s="2"/>
      <c r="E206" s="2"/>
      <c r="F206" s="2"/>
    </row>
    <row r="207" spans="1:6" x14ac:dyDescent="0.2">
      <c r="A207" s="2"/>
      <c r="B207" s="2"/>
      <c r="C207" s="2"/>
      <c r="D207" s="2"/>
      <c r="E207" s="2"/>
      <c r="F207" s="2"/>
    </row>
    <row r="208" spans="1:6" x14ac:dyDescent="0.2">
      <c r="A208" s="2"/>
      <c r="B208" s="2"/>
      <c r="C208" s="2"/>
      <c r="D208" s="2"/>
      <c r="E208" s="2"/>
      <c r="F208" s="2"/>
    </row>
    <row r="209" spans="1:6" x14ac:dyDescent="0.2">
      <c r="A209" s="2"/>
      <c r="B209" s="2"/>
      <c r="C209" s="2"/>
      <c r="D209" s="2"/>
      <c r="E209" s="2"/>
      <c r="F209" s="2"/>
    </row>
    <row r="210" spans="1:6" x14ac:dyDescent="0.2">
      <c r="A210" s="2"/>
      <c r="B210" s="2"/>
      <c r="C210" s="2"/>
      <c r="D210" s="2"/>
      <c r="E210" s="2"/>
      <c r="F210" s="2"/>
    </row>
    <row r="211" spans="1:6" x14ac:dyDescent="0.2">
      <c r="A211" s="2"/>
      <c r="B211" s="2"/>
      <c r="C211" s="2"/>
      <c r="D211" s="2"/>
      <c r="E211" s="2"/>
      <c r="F211" s="2"/>
    </row>
    <row r="212" spans="1:6" x14ac:dyDescent="0.2">
      <c r="A212" s="2"/>
      <c r="B212" s="2"/>
      <c r="C212" s="2"/>
      <c r="D212" s="2"/>
      <c r="E212" s="2"/>
      <c r="F212" s="2"/>
    </row>
    <row r="213" spans="1:6" x14ac:dyDescent="0.2">
      <c r="A213" s="2"/>
      <c r="B213" s="2"/>
      <c r="C213" s="2"/>
      <c r="D213" s="2"/>
      <c r="E213" s="2"/>
      <c r="F213" s="2"/>
    </row>
    <row r="214" spans="1:6" x14ac:dyDescent="0.2">
      <c r="A214" s="2"/>
      <c r="B214" s="2"/>
      <c r="C214" s="2"/>
      <c r="D214" s="2"/>
      <c r="E214" s="2"/>
      <c r="F214" s="2"/>
    </row>
    <row r="215" spans="1:6" x14ac:dyDescent="0.2">
      <c r="A215" s="2"/>
      <c r="B215" s="2"/>
      <c r="C215" s="2"/>
      <c r="D215" s="2"/>
      <c r="E215" s="2"/>
      <c r="F215" s="2"/>
    </row>
    <row r="216" spans="1:6" x14ac:dyDescent="0.2">
      <c r="A216" s="2"/>
      <c r="B216" s="2"/>
      <c r="C216" s="2"/>
      <c r="D216" s="2"/>
      <c r="E216" s="2"/>
      <c r="F216" s="2"/>
    </row>
    <row r="217" spans="1:6" x14ac:dyDescent="0.2">
      <c r="A217" s="2"/>
      <c r="B217" s="2"/>
      <c r="C217" s="2"/>
      <c r="D217" s="2"/>
      <c r="E217" s="2"/>
      <c r="F217" s="2"/>
    </row>
    <row r="218" spans="1:6" x14ac:dyDescent="0.2">
      <c r="A218" s="2"/>
      <c r="B218" s="2"/>
      <c r="C218" s="2"/>
      <c r="D218" s="2"/>
      <c r="E218" s="2"/>
      <c r="F218" s="2"/>
    </row>
    <row r="219" spans="1:6" x14ac:dyDescent="0.2">
      <c r="A219" s="2"/>
      <c r="B219" s="2"/>
      <c r="C219" s="2"/>
      <c r="D219" s="2"/>
      <c r="E219" s="2"/>
      <c r="F219" s="2"/>
    </row>
    <row r="220" spans="1:6" x14ac:dyDescent="0.2">
      <c r="A220" s="2"/>
      <c r="B220" s="2"/>
      <c r="C220" s="2"/>
      <c r="D220" s="2"/>
      <c r="E220" s="2"/>
      <c r="F220" s="2"/>
    </row>
    <row r="221" spans="1:6" x14ac:dyDescent="0.2">
      <c r="A221" s="2"/>
      <c r="B221" s="2"/>
      <c r="C221" s="2"/>
      <c r="D221" s="2"/>
      <c r="E221" s="2"/>
      <c r="F221" s="2"/>
    </row>
    <row r="222" spans="1:6" x14ac:dyDescent="0.2">
      <c r="A222" s="2"/>
      <c r="B222" s="2"/>
      <c r="C222" s="2"/>
      <c r="D222" s="2"/>
      <c r="E222" s="2"/>
      <c r="F222" s="2"/>
    </row>
    <row r="223" spans="1:6" x14ac:dyDescent="0.2">
      <c r="A223" s="2"/>
      <c r="B223" s="2"/>
      <c r="C223" s="2"/>
      <c r="D223" s="2"/>
      <c r="E223" s="2"/>
      <c r="F223" s="2"/>
    </row>
    <row r="224" spans="1:6" x14ac:dyDescent="0.2">
      <c r="A224" s="2"/>
      <c r="B224" s="2"/>
      <c r="C224" s="2"/>
      <c r="D224" s="2"/>
      <c r="E224" s="2"/>
      <c r="F224" s="2"/>
    </row>
    <row r="225" spans="1:6" x14ac:dyDescent="0.2">
      <c r="A225" s="2"/>
      <c r="B225" s="2"/>
      <c r="C225" s="2"/>
      <c r="D225" s="2"/>
      <c r="E225" s="2"/>
      <c r="F225" s="2"/>
    </row>
    <row r="226" spans="1:6" x14ac:dyDescent="0.2">
      <c r="A226" s="2"/>
      <c r="B226" s="2"/>
      <c r="C226" s="2"/>
      <c r="D226" s="2"/>
      <c r="E226" s="2"/>
      <c r="F226" s="2"/>
    </row>
    <row r="227" spans="1:6" x14ac:dyDescent="0.2">
      <c r="A227" s="2"/>
      <c r="B227" s="2"/>
      <c r="C227" s="2"/>
      <c r="D227" s="2"/>
      <c r="E227" s="2"/>
      <c r="F227" s="2"/>
    </row>
    <row r="228" spans="1:6" x14ac:dyDescent="0.2">
      <c r="A228" s="2"/>
      <c r="B228" s="2"/>
      <c r="C228" s="2"/>
      <c r="D228" s="2"/>
      <c r="E228" s="2"/>
      <c r="F228" s="2"/>
    </row>
    <row r="229" spans="1:6" x14ac:dyDescent="0.2">
      <c r="A229" s="2"/>
      <c r="B229" s="2"/>
      <c r="C229" s="2"/>
      <c r="D229" s="2"/>
      <c r="E229" s="2"/>
      <c r="F229" s="2"/>
    </row>
    <row r="230" spans="1:6" x14ac:dyDescent="0.2">
      <c r="A230" s="2"/>
      <c r="B230" s="2"/>
      <c r="C230" s="2"/>
      <c r="D230" s="2"/>
      <c r="E230" s="2"/>
      <c r="F230" s="2"/>
    </row>
    <row r="231" spans="1:6" x14ac:dyDescent="0.2">
      <c r="A231" s="2"/>
      <c r="B231" s="2"/>
      <c r="C231" s="2"/>
      <c r="D231" s="2"/>
      <c r="E231" s="2"/>
      <c r="F231" s="2"/>
    </row>
    <row r="232" spans="1:6" x14ac:dyDescent="0.2">
      <c r="A232" s="2"/>
      <c r="B232" s="2"/>
      <c r="C232" s="2"/>
      <c r="D232" s="2"/>
      <c r="E232" s="2"/>
      <c r="F232" s="2"/>
    </row>
    <row r="233" spans="1:6" x14ac:dyDescent="0.2">
      <c r="A233" s="2"/>
      <c r="B233" s="2"/>
      <c r="C233" s="2"/>
      <c r="D233" s="2"/>
      <c r="E233" s="2"/>
      <c r="F233" s="2"/>
    </row>
    <row r="234" spans="1:6" x14ac:dyDescent="0.2">
      <c r="A234" s="2"/>
      <c r="B234" s="2"/>
      <c r="C234" s="2"/>
      <c r="D234" s="2"/>
      <c r="E234" s="2"/>
      <c r="F234" s="2"/>
    </row>
    <row r="235" spans="1:6" x14ac:dyDescent="0.2">
      <c r="A235" s="2"/>
      <c r="B235" s="2"/>
      <c r="C235" s="2"/>
      <c r="D235" s="2"/>
      <c r="E235" s="2"/>
      <c r="F235" s="2"/>
    </row>
    <row r="236" spans="1:6" x14ac:dyDescent="0.2">
      <c r="A236" s="2"/>
      <c r="B236" s="2"/>
      <c r="C236" s="2"/>
      <c r="D236" s="2"/>
      <c r="E236" s="2"/>
      <c r="F236" s="2"/>
    </row>
    <row r="237" spans="1:6" x14ac:dyDescent="0.2">
      <c r="A237" s="2"/>
      <c r="B237" s="2"/>
      <c r="C237" s="2"/>
      <c r="D237" s="2"/>
      <c r="E237" s="2"/>
      <c r="F237" s="2"/>
    </row>
    <row r="238" spans="1:6" x14ac:dyDescent="0.2">
      <c r="A238" s="2"/>
      <c r="B238" s="2"/>
      <c r="C238" s="2"/>
      <c r="D238" s="2"/>
      <c r="E238" s="2"/>
      <c r="F238" s="2"/>
    </row>
    <row r="239" spans="1:6" x14ac:dyDescent="0.2">
      <c r="A239" s="2"/>
      <c r="B239" s="2"/>
      <c r="C239" s="2"/>
      <c r="D239" s="2"/>
      <c r="E239" s="2"/>
      <c r="F239" s="2"/>
    </row>
    <row r="240" spans="1:6" x14ac:dyDescent="0.2">
      <c r="A240" s="2"/>
      <c r="B240" s="2"/>
      <c r="C240" s="2"/>
      <c r="D240" s="2"/>
      <c r="E240" s="2"/>
      <c r="F240" s="2"/>
    </row>
    <row r="241" spans="1:6" x14ac:dyDescent="0.2">
      <c r="A241" s="2"/>
      <c r="B241" s="2"/>
      <c r="C241" s="2"/>
      <c r="D241" s="2"/>
      <c r="E241" s="2"/>
      <c r="F241" s="2"/>
    </row>
    <row r="242" spans="1:6" x14ac:dyDescent="0.2">
      <c r="A242" s="2"/>
      <c r="B242" s="2"/>
      <c r="C242" s="2"/>
      <c r="D242" s="2"/>
      <c r="E242" s="2"/>
      <c r="F242" s="2"/>
    </row>
    <row r="243" spans="1:6" x14ac:dyDescent="0.2">
      <c r="A243" s="2"/>
      <c r="B243" s="2"/>
      <c r="C243" s="2"/>
      <c r="D243" s="2"/>
      <c r="E243" s="2"/>
      <c r="F243" s="2"/>
    </row>
    <row r="244" spans="1:6" x14ac:dyDescent="0.2">
      <c r="A244" s="2"/>
      <c r="B244" s="2"/>
      <c r="C244" s="2"/>
      <c r="D244" s="2"/>
      <c r="E244" s="2"/>
      <c r="F244" s="2"/>
    </row>
    <row r="245" spans="1:6" x14ac:dyDescent="0.2">
      <c r="A245" s="2"/>
      <c r="B245" s="2"/>
      <c r="C245" s="2"/>
      <c r="D245" s="2"/>
      <c r="E245" s="2"/>
      <c r="F245" s="2"/>
    </row>
    <row r="246" spans="1:6" x14ac:dyDescent="0.2">
      <c r="A246" s="2"/>
      <c r="B246" s="2"/>
      <c r="C246" s="2"/>
      <c r="D246" s="2"/>
      <c r="E246" s="2"/>
      <c r="F246" s="2"/>
    </row>
    <row r="247" spans="1:6" x14ac:dyDescent="0.2">
      <c r="A247" s="2"/>
      <c r="B247" s="2"/>
      <c r="C247" s="2"/>
      <c r="D247" s="2"/>
      <c r="E247" s="2"/>
      <c r="F247" s="2"/>
    </row>
    <row r="248" spans="1:6" x14ac:dyDescent="0.2">
      <c r="A248" s="2"/>
      <c r="B248" s="2"/>
      <c r="C248" s="2"/>
      <c r="D248" s="2"/>
      <c r="E248" s="2"/>
      <c r="F248" s="2"/>
    </row>
    <row r="249" spans="1:6" x14ac:dyDescent="0.2">
      <c r="A249" s="2"/>
      <c r="B249" s="2"/>
      <c r="C249" s="2"/>
      <c r="D249" s="2"/>
      <c r="E249" s="2"/>
      <c r="F249" s="2"/>
    </row>
    <row r="250" spans="1:6" x14ac:dyDescent="0.2">
      <c r="A250" s="2"/>
      <c r="B250" s="2"/>
      <c r="C250" s="2"/>
      <c r="D250" s="2"/>
      <c r="E250" s="2"/>
      <c r="F250" s="2"/>
    </row>
    <row r="251" spans="1:6" x14ac:dyDescent="0.2">
      <c r="A251" s="2"/>
      <c r="B251" s="2"/>
      <c r="C251" s="2"/>
      <c r="D251" s="2"/>
      <c r="E251" s="2"/>
      <c r="F251" s="2"/>
    </row>
    <row r="252" spans="1:6" x14ac:dyDescent="0.2">
      <c r="A252" s="2"/>
      <c r="B252" s="2"/>
      <c r="C252" s="2"/>
      <c r="D252" s="2"/>
      <c r="E252" s="2"/>
      <c r="F252" s="2"/>
    </row>
    <row r="253" spans="1:6" x14ac:dyDescent="0.2">
      <c r="A253" s="2"/>
      <c r="B253" s="2"/>
      <c r="C253" s="2"/>
      <c r="D253" s="2"/>
      <c r="E253" s="2"/>
      <c r="F253" s="2"/>
    </row>
    <row r="254" spans="1:6" x14ac:dyDescent="0.2">
      <c r="A254" s="2"/>
      <c r="B254" s="2"/>
      <c r="C254" s="2"/>
      <c r="D254" s="2"/>
      <c r="E254" s="2"/>
      <c r="F254" s="2"/>
    </row>
    <row r="255" spans="1:6" x14ac:dyDescent="0.2">
      <c r="A255" s="2"/>
      <c r="B255" s="2"/>
      <c r="C255" s="2"/>
      <c r="D255" s="2"/>
      <c r="E255" s="2"/>
      <c r="F255" s="2"/>
    </row>
    <row r="256" spans="1:6" x14ac:dyDescent="0.2">
      <c r="A256" s="2"/>
      <c r="B256" s="2"/>
      <c r="C256" s="2"/>
      <c r="D256" s="2"/>
      <c r="E256" s="2"/>
      <c r="F256" s="2"/>
    </row>
    <row r="257" spans="1:6" x14ac:dyDescent="0.2">
      <c r="A257" s="2"/>
      <c r="B257" s="2"/>
      <c r="C257" s="2"/>
      <c r="D257" s="2"/>
      <c r="E257" s="2"/>
      <c r="F257" s="2"/>
    </row>
    <row r="258" spans="1:6" x14ac:dyDescent="0.2">
      <c r="A258" s="2"/>
      <c r="B258" s="2"/>
      <c r="C258" s="2"/>
      <c r="D258" s="2"/>
      <c r="E258" s="2"/>
      <c r="F258" s="2"/>
    </row>
    <row r="259" spans="1:6" x14ac:dyDescent="0.2">
      <c r="A259" s="2"/>
      <c r="B259" s="2"/>
      <c r="C259" s="2"/>
      <c r="D259" s="2"/>
      <c r="E259" s="2"/>
      <c r="F259" s="2"/>
    </row>
    <row r="260" spans="1:6" x14ac:dyDescent="0.2">
      <c r="A260" s="2"/>
      <c r="B260" s="2"/>
      <c r="C260" s="2"/>
      <c r="D260" s="2"/>
      <c r="E260" s="2"/>
      <c r="F260" s="2"/>
    </row>
    <row r="261" spans="1:6" x14ac:dyDescent="0.2">
      <c r="A261" s="2"/>
      <c r="B261" s="2"/>
      <c r="C261" s="2"/>
      <c r="D261" s="2"/>
      <c r="E261" s="2"/>
      <c r="F261" s="2"/>
    </row>
    <row r="262" spans="1:6" x14ac:dyDescent="0.2">
      <c r="A262" s="2"/>
      <c r="B262" s="2"/>
      <c r="C262" s="2"/>
      <c r="D262" s="2"/>
      <c r="E262" s="2"/>
      <c r="F262" s="2"/>
    </row>
    <row r="263" spans="1:6" x14ac:dyDescent="0.2">
      <c r="A263" s="2"/>
      <c r="B263" s="2"/>
      <c r="C263" s="2"/>
      <c r="D263" s="2"/>
      <c r="E263" s="2"/>
      <c r="F263" s="2"/>
    </row>
    <row r="264" spans="1:6" x14ac:dyDescent="0.2">
      <c r="A264" s="2"/>
      <c r="B264" s="2"/>
      <c r="C264" s="2"/>
      <c r="D264" s="2"/>
      <c r="E264" s="2"/>
      <c r="F264" s="2"/>
    </row>
    <row r="265" spans="1:6" x14ac:dyDescent="0.2">
      <c r="A265" s="2"/>
      <c r="B265" s="2"/>
      <c r="C265" s="2"/>
      <c r="D265" s="2"/>
      <c r="E265" s="2"/>
      <c r="F265" s="2"/>
    </row>
    <row r="266" spans="1:6" x14ac:dyDescent="0.2">
      <c r="A266" s="2"/>
      <c r="B266" s="2"/>
      <c r="C266" s="2"/>
      <c r="D266" s="2"/>
      <c r="E266" s="2"/>
      <c r="F266" s="2"/>
    </row>
    <row r="267" spans="1:6" x14ac:dyDescent="0.2">
      <c r="A267" s="2"/>
      <c r="B267" s="2"/>
      <c r="C267" s="2"/>
      <c r="D267" s="2"/>
      <c r="E267" s="2"/>
      <c r="F267" s="2"/>
    </row>
    <row r="268" spans="1:6" x14ac:dyDescent="0.2">
      <c r="A268" s="2"/>
      <c r="B268" s="2"/>
      <c r="C268" s="2"/>
      <c r="D268" s="2"/>
      <c r="E268" s="2"/>
      <c r="F268" s="2"/>
    </row>
    <row r="269" spans="1:6" x14ac:dyDescent="0.2">
      <c r="A269" s="2"/>
      <c r="B269" s="2"/>
      <c r="C269" s="2"/>
      <c r="D269" s="2"/>
      <c r="E269" s="2"/>
      <c r="F269" s="2"/>
    </row>
    <row r="270" spans="1:6" x14ac:dyDescent="0.2">
      <c r="A270" s="2"/>
      <c r="B270" s="2"/>
      <c r="C270" s="2"/>
      <c r="D270" s="2"/>
      <c r="E270" s="2"/>
      <c r="F270" s="2"/>
    </row>
    <row r="271" spans="1:6" x14ac:dyDescent="0.2">
      <c r="A271" s="2"/>
      <c r="B271" s="2"/>
      <c r="C271" s="2"/>
      <c r="D271" s="2"/>
      <c r="E271" s="2"/>
      <c r="F271" s="2"/>
    </row>
    <row r="272" spans="1:6" x14ac:dyDescent="0.2">
      <c r="A272" s="2"/>
      <c r="B272" s="2"/>
      <c r="C272" s="2"/>
      <c r="D272" s="2"/>
      <c r="E272" s="2"/>
      <c r="F272" s="2"/>
    </row>
    <row r="273" spans="1:6" x14ac:dyDescent="0.2">
      <c r="A273" s="2"/>
      <c r="B273" s="2"/>
      <c r="C273" s="2"/>
      <c r="D273" s="2"/>
      <c r="E273" s="2"/>
      <c r="F273" s="2"/>
    </row>
    <row r="274" spans="1:6" x14ac:dyDescent="0.2">
      <c r="A274" s="2"/>
      <c r="B274" s="2"/>
      <c r="C274" s="2"/>
      <c r="D274" s="2"/>
      <c r="E274" s="2"/>
      <c r="F274" s="2"/>
    </row>
    <row r="275" spans="1:6" x14ac:dyDescent="0.2">
      <c r="A275" s="2"/>
      <c r="B275" s="2"/>
      <c r="C275" s="2"/>
      <c r="D275" s="2"/>
      <c r="E275" s="2"/>
      <c r="F275" s="2"/>
    </row>
    <row r="276" spans="1:6" x14ac:dyDescent="0.2">
      <c r="A276" s="2"/>
      <c r="B276" s="2"/>
      <c r="C276" s="2"/>
      <c r="D276" s="2"/>
      <c r="E276" s="2"/>
      <c r="F276" s="2"/>
    </row>
    <row r="277" spans="1:6" x14ac:dyDescent="0.2">
      <c r="A277" s="2"/>
      <c r="B277" s="2"/>
      <c r="C277" s="2"/>
      <c r="D277" s="2"/>
      <c r="E277" s="2"/>
      <c r="F277" s="2"/>
    </row>
    <row r="278" spans="1:6" x14ac:dyDescent="0.2">
      <c r="A278" s="2"/>
      <c r="B278" s="2"/>
      <c r="C278" s="2"/>
      <c r="D278" s="2"/>
      <c r="E278" s="2"/>
      <c r="F278" s="2"/>
    </row>
    <row r="279" spans="1:6" x14ac:dyDescent="0.2">
      <c r="A279" s="2"/>
      <c r="B279" s="2"/>
      <c r="C279" s="2"/>
      <c r="D279" s="2"/>
      <c r="E279" s="2"/>
      <c r="F279" s="2"/>
    </row>
    <row r="280" spans="1:6" x14ac:dyDescent="0.2">
      <c r="A280" s="2"/>
      <c r="B280" s="2"/>
      <c r="C280" s="2"/>
      <c r="D280" s="2"/>
      <c r="E280" s="2"/>
      <c r="F280" s="2"/>
    </row>
    <row r="281" spans="1:6" x14ac:dyDescent="0.2">
      <c r="A281" s="2"/>
      <c r="B281" s="2"/>
      <c r="C281" s="2"/>
      <c r="D281" s="2"/>
      <c r="E281" s="2"/>
      <c r="F281" s="2"/>
    </row>
    <row r="282" spans="1:6" x14ac:dyDescent="0.2">
      <c r="A282" s="2"/>
      <c r="B282" s="2"/>
      <c r="C282" s="2"/>
      <c r="D282" s="2"/>
      <c r="E282" s="2"/>
      <c r="F282" s="2"/>
    </row>
    <row r="283" spans="1:6" x14ac:dyDescent="0.2">
      <c r="A283" s="2"/>
      <c r="B283" s="2"/>
      <c r="C283" s="2"/>
      <c r="D283" s="2"/>
      <c r="E283" s="2"/>
      <c r="F283" s="2"/>
    </row>
    <row r="284" spans="1:6" x14ac:dyDescent="0.2">
      <c r="A284" s="2"/>
      <c r="B284" s="2"/>
      <c r="C284" s="2"/>
      <c r="D284" s="2"/>
      <c r="E284" s="2"/>
      <c r="F284" s="2"/>
    </row>
    <row r="285" spans="1:6" x14ac:dyDescent="0.2">
      <c r="A285" s="2"/>
      <c r="B285" s="2"/>
      <c r="C285" s="2"/>
      <c r="D285" s="2"/>
      <c r="E285" s="2"/>
      <c r="F285" s="2"/>
    </row>
    <row r="286" spans="1:6" x14ac:dyDescent="0.2">
      <c r="A286" s="2"/>
      <c r="B286" s="2"/>
      <c r="C286" s="2"/>
      <c r="D286" s="2"/>
      <c r="E286" s="2"/>
      <c r="F286" s="2"/>
    </row>
    <row r="287" spans="1:6" x14ac:dyDescent="0.2">
      <c r="A287" s="2"/>
      <c r="B287" s="2"/>
      <c r="C287" s="2"/>
      <c r="D287" s="2"/>
      <c r="E287" s="2"/>
      <c r="F287" s="2"/>
    </row>
    <row r="288" spans="1:6" x14ac:dyDescent="0.2">
      <c r="A288" s="2"/>
      <c r="B288" s="2"/>
      <c r="C288" s="2"/>
      <c r="D288" s="2"/>
      <c r="E288" s="2"/>
      <c r="F288" s="2"/>
    </row>
    <row r="289" spans="1:6" x14ac:dyDescent="0.2">
      <c r="A289" s="2"/>
      <c r="B289" s="2"/>
      <c r="C289" s="2"/>
      <c r="D289" s="2"/>
      <c r="E289" s="2"/>
      <c r="F289" s="2"/>
    </row>
    <row r="290" spans="1:6" x14ac:dyDescent="0.2">
      <c r="A290" s="2"/>
      <c r="B290" s="2"/>
      <c r="C290" s="2"/>
      <c r="D290" s="2"/>
      <c r="E290" s="2"/>
      <c r="F290" s="2"/>
    </row>
    <row r="291" spans="1:6" x14ac:dyDescent="0.2">
      <c r="A291" s="2"/>
      <c r="B291" s="2"/>
      <c r="C291" s="2"/>
      <c r="D291" s="2"/>
      <c r="E291" s="2"/>
      <c r="F291" s="2"/>
    </row>
    <row r="292" spans="1:6" x14ac:dyDescent="0.2">
      <c r="A292" s="2"/>
      <c r="B292" s="2"/>
      <c r="C292" s="2"/>
      <c r="D292" s="2"/>
      <c r="E292" s="2"/>
      <c r="F292" s="2"/>
    </row>
    <row r="293" spans="1:6" x14ac:dyDescent="0.2">
      <c r="A293" s="1"/>
      <c r="B293" s="1"/>
      <c r="C293" s="1"/>
    </row>
    <row r="294" spans="1:6" x14ac:dyDescent="0.2">
      <c r="A294" s="1"/>
      <c r="B294" s="1"/>
      <c r="C294" s="1"/>
    </row>
    <row r="295" spans="1:6" x14ac:dyDescent="0.2">
      <c r="A295" s="1"/>
      <c r="B295" s="1"/>
      <c r="C295" s="1"/>
    </row>
    <row r="296" spans="1:6" x14ac:dyDescent="0.2">
      <c r="A296" s="1"/>
      <c r="B296" s="1"/>
      <c r="C296" s="1"/>
    </row>
    <row r="297" spans="1:6" x14ac:dyDescent="0.2">
      <c r="A297" s="1"/>
      <c r="B297" s="1"/>
      <c r="C297" s="1"/>
    </row>
    <row r="298" spans="1:6" x14ac:dyDescent="0.2">
      <c r="A298" s="1"/>
      <c r="B298" s="1"/>
      <c r="C298" s="1"/>
    </row>
    <row r="299" spans="1:6" x14ac:dyDescent="0.2">
      <c r="A299" s="1"/>
      <c r="B299" s="1"/>
      <c r="C299" s="1"/>
    </row>
    <row r="300" spans="1:6" x14ac:dyDescent="0.2">
      <c r="A300" s="1"/>
      <c r="B300" s="1"/>
      <c r="C300" s="1"/>
    </row>
    <row r="301" spans="1:6" x14ac:dyDescent="0.2">
      <c r="A301" s="1"/>
      <c r="B301" s="1"/>
      <c r="C301" s="1"/>
    </row>
    <row r="302" spans="1:6" x14ac:dyDescent="0.2">
      <c r="A302" s="1"/>
      <c r="B302" s="1"/>
      <c r="C302" s="1"/>
    </row>
    <row r="303" spans="1:6" x14ac:dyDescent="0.2">
      <c r="A303" s="1"/>
      <c r="B303" s="1"/>
      <c r="C303" s="1"/>
    </row>
    <row r="304" spans="1:6" x14ac:dyDescent="0.2">
      <c r="A304" s="1"/>
      <c r="B304" s="1"/>
      <c r="C304" s="1"/>
    </row>
    <row r="305" spans="1:3" x14ac:dyDescent="0.2">
      <c r="A305" s="1"/>
      <c r="B305" s="1"/>
      <c r="C305" s="1"/>
    </row>
    <row r="306" spans="1:3" x14ac:dyDescent="0.2">
      <c r="A306" s="1"/>
      <c r="B306" s="1"/>
      <c r="C306" s="1"/>
    </row>
    <row r="307" spans="1:3" x14ac:dyDescent="0.2">
      <c r="A307" s="1"/>
      <c r="B307" s="1"/>
      <c r="C307" s="1"/>
    </row>
    <row r="308" spans="1:3" x14ac:dyDescent="0.2">
      <c r="A308" s="1"/>
      <c r="B308" s="1"/>
      <c r="C308" s="1"/>
    </row>
    <row r="309" spans="1:3" x14ac:dyDescent="0.2">
      <c r="A309" s="1"/>
      <c r="B309" s="1"/>
      <c r="C309" s="1"/>
    </row>
    <row r="310" spans="1:3" x14ac:dyDescent="0.2">
      <c r="A310" s="1"/>
      <c r="B310" s="1"/>
      <c r="C310" s="1"/>
    </row>
    <row r="311" spans="1:3" x14ac:dyDescent="0.2">
      <c r="A311" s="1"/>
      <c r="B311" s="1"/>
      <c r="C311" s="1"/>
    </row>
    <row r="312" spans="1:3" x14ac:dyDescent="0.2">
      <c r="A312" s="1"/>
      <c r="B312" s="1"/>
      <c r="C312" s="1"/>
    </row>
    <row r="313" spans="1:3" x14ac:dyDescent="0.2">
      <c r="A313" s="1"/>
      <c r="B313" s="1"/>
      <c r="C313" s="1"/>
    </row>
    <row r="314" spans="1:3" x14ac:dyDescent="0.2">
      <c r="A314" s="1"/>
      <c r="B314" s="1"/>
      <c r="C314" s="1"/>
    </row>
    <row r="315" spans="1:3" x14ac:dyDescent="0.2">
      <c r="A315" s="1"/>
      <c r="B315" s="1"/>
      <c r="C315" s="1"/>
    </row>
    <row r="316" spans="1:3" x14ac:dyDescent="0.2">
      <c r="A316" s="1"/>
      <c r="B316" s="1"/>
      <c r="C316" s="1"/>
    </row>
    <row r="317" spans="1:3" x14ac:dyDescent="0.2">
      <c r="A317" s="1"/>
      <c r="B317" s="1"/>
      <c r="C317" s="1"/>
    </row>
    <row r="318" spans="1:3" x14ac:dyDescent="0.2">
      <c r="A318" s="1"/>
      <c r="B318" s="1"/>
      <c r="C318" s="1"/>
    </row>
    <row r="319" spans="1:3" x14ac:dyDescent="0.2">
      <c r="A319" s="1"/>
      <c r="B319" s="1"/>
      <c r="C319" s="1"/>
    </row>
    <row r="320" spans="1:3" x14ac:dyDescent="0.2">
      <c r="A320" s="1"/>
      <c r="B320" s="1"/>
      <c r="C320" s="1"/>
    </row>
    <row r="321" spans="1:3" x14ac:dyDescent="0.2">
      <c r="A321" s="1"/>
      <c r="B321" s="1"/>
      <c r="C321" s="1"/>
    </row>
    <row r="322" spans="1:3" x14ac:dyDescent="0.2">
      <c r="A322" s="1"/>
      <c r="B322" s="1"/>
      <c r="C322" s="1"/>
    </row>
    <row r="323" spans="1:3" x14ac:dyDescent="0.2">
      <c r="A323" s="1"/>
      <c r="B323" s="1"/>
      <c r="C323" s="1"/>
    </row>
    <row r="324" spans="1:3" x14ac:dyDescent="0.2">
      <c r="A324" s="1"/>
      <c r="B324" s="1"/>
      <c r="C324" s="1"/>
    </row>
    <row r="325" spans="1:3" x14ac:dyDescent="0.2">
      <c r="A325" s="1"/>
      <c r="B325" s="1"/>
      <c r="C325" s="1"/>
    </row>
    <row r="326" spans="1:3" x14ac:dyDescent="0.2">
      <c r="A326" s="1"/>
      <c r="B326" s="1"/>
      <c r="C326" s="1"/>
    </row>
    <row r="327" spans="1:3" x14ac:dyDescent="0.2">
      <c r="A327" s="1"/>
      <c r="B327" s="1"/>
      <c r="C327" s="1"/>
    </row>
    <row r="328" spans="1:3" x14ac:dyDescent="0.2">
      <c r="A328" s="1"/>
      <c r="B328" s="1"/>
      <c r="C328" s="1"/>
    </row>
    <row r="329" spans="1:3" x14ac:dyDescent="0.2">
      <c r="A329" s="1"/>
      <c r="B329" s="1"/>
      <c r="C329" s="1"/>
    </row>
    <row r="330" spans="1:3" x14ac:dyDescent="0.2">
      <c r="A330" s="1"/>
      <c r="B330" s="1"/>
      <c r="C330" s="1"/>
    </row>
    <row r="331" spans="1:3" x14ac:dyDescent="0.2">
      <c r="A331" s="1"/>
      <c r="B331" s="1"/>
      <c r="C331" s="1"/>
    </row>
    <row r="332" spans="1:3" x14ac:dyDescent="0.2">
      <c r="A332" s="1"/>
      <c r="B332" s="1"/>
      <c r="C332" s="1"/>
    </row>
    <row r="333" spans="1:3" x14ac:dyDescent="0.2">
      <c r="A333" s="1"/>
      <c r="B333" s="1"/>
      <c r="C333" s="1"/>
    </row>
    <row r="334" spans="1:3" x14ac:dyDescent="0.2">
      <c r="A334" s="1"/>
      <c r="B334" s="1"/>
      <c r="C334" s="1"/>
    </row>
    <row r="335" spans="1:3" x14ac:dyDescent="0.2">
      <c r="A335" s="1"/>
      <c r="B335" s="1"/>
      <c r="C335" s="1"/>
    </row>
    <row r="336" spans="1:3" x14ac:dyDescent="0.2">
      <c r="A336" s="1"/>
      <c r="B336" s="1"/>
      <c r="C336" s="1"/>
    </row>
    <row r="337" spans="1:3" x14ac:dyDescent="0.2">
      <c r="A337" s="1"/>
      <c r="B337" s="1"/>
      <c r="C337" s="1"/>
    </row>
    <row r="338" spans="1:3" x14ac:dyDescent="0.2">
      <c r="A338" s="1"/>
      <c r="B338" s="1"/>
      <c r="C338" s="1"/>
    </row>
    <row r="339" spans="1:3" x14ac:dyDescent="0.2">
      <c r="A339" s="1"/>
      <c r="B339" s="1"/>
      <c r="C339" s="1"/>
    </row>
    <row r="340" spans="1:3" x14ac:dyDescent="0.2">
      <c r="A340" s="1"/>
      <c r="B340" s="1"/>
      <c r="C340" s="1"/>
    </row>
    <row r="341" spans="1:3" x14ac:dyDescent="0.2">
      <c r="A341" s="1"/>
      <c r="B341" s="1"/>
      <c r="C341" s="1"/>
    </row>
    <row r="342" spans="1:3" x14ac:dyDescent="0.2">
      <c r="A342" s="1"/>
      <c r="B342" s="1"/>
      <c r="C342" s="1"/>
    </row>
    <row r="343" spans="1:3" x14ac:dyDescent="0.2">
      <c r="A343" s="1"/>
      <c r="B343" s="1"/>
      <c r="C343" s="1"/>
    </row>
    <row r="344" spans="1:3" x14ac:dyDescent="0.2">
      <c r="A344" s="1"/>
      <c r="B344" s="1"/>
      <c r="C344" s="1"/>
    </row>
    <row r="345" spans="1:3" x14ac:dyDescent="0.2">
      <c r="A345" s="1"/>
      <c r="B345" s="1"/>
      <c r="C345" s="1"/>
    </row>
    <row r="346" spans="1:3" x14ac:dyDescent="0.2">
      <c r="A346" s="1"/>
      <c r="B346" s="1"/>
      <c r="C346" s="1"/>
    </row>
    <row r="347" spans="1:3" x14ac:dyDescent="0.2">
      <c r="A347" s="1"/>
      <c r="B347" s="1"/>
      <c r="C347" s="1"/>
    </row>
    <row r="348" spans="1:3" x14ac:dyDescent="0.2">
      <c r="A348" s="1"/>
      <c r="B348" s="1"/>
      <c r="C348" s="1"/>
    </row>
    <row r="349" spans="1:3" x14ac:dyDescent="0.2">
      <c r="A349" s="1"/>
      <c r="B349" s="1"/>
      <c r="C349" s="1"/>
    </row>
    <row r="350" spans="1:3" x14ac:dyDescent="0.2">
      <c r="A350" s="1"/>
      <c r="B350" s="1"/>
      <c r="C350" s="1"/>
    </row>
    <row r="351" spans="1:3" x14ac:dyDescent="0.2">
      <c r="A351" s="1"/>
      <c r="B351" s="1"/>
      <c r="C351" s="1"/>
    </row>
    <row r="352" spans="1:3" x14ac:dyDescent="0.2">
      <c r="A352" s="1"/>
      <c r="B352" s="1"/>
      <c r="C352" s="1"/>
    </row>
    <row r="353" spans="1:3" x14ac:dyDescent="0.2">
      <c r="A353" s="1"/>
      <c r="B353" s="1"/>
      <c r="C353" s="1"/>
    </row>
    <row r="354" spans="1:3" x14ac:dyDescent="0.2">
      <c r="A354" s="1"/>
      <c r="B354" s="1"/>
      <c r="C354" s="1"/>
    </row>
    <row r="355" spans="1:3" x14ac:dyDescent="0.2">
      <c r="A355" s="1"/>
      <c r="B355" s="1"/>
      <c r="C355" s="1"/>
    </row>
    <row r="356" spans="1:3" x14ac:dyDescent="0.2">
      <c r="A356" s="1"/>
      <c r="B356" s="1"/>
      <c r="C356" s="1"/>
    </row>
    <row r="357" spans="1:3" x14ac:dyDescent="0.2">
      <c r="A357" s="1"/>
      <c r="B357" s="1"/>
      <c r="C357" s="1"/>
    </row>
    <row r="358" spans="1:3" x14ac:dyDescent="0.2">
      <c r="A358" s="1"/>
      <c r="B358" s="1"/>
      <c r="C358" s="1"/>
    </row>
    <row r="359" spans="1:3" x14ac:dyDescent="0.2">
      <c r="A359" s="1"/>
      <c r="B359" s="1"/>
      <c r="C359" s="1"/>
    </row>
    <row r="360" spans="1:3" x14ac:dyDescent="0.2">
      <c r="A360" s="1"/>
      <c r="B360" s="1"/>
      <c r="C360" s="1"/>
    </row>
    <row r="361" spans="1:3" x14ac:dyDescent="0.2">
      <c r="A361" s="1"/>
      <c r="B361" s="1"/>
      <c r="C361" s="1"/>
    </row>
    <row r="362" spans="1:3" x14ac:dyDescent="0.2">
      <c r="A362" s="1"/>
      <c r="B362" s="1"/>
      <c r="C362" s="1"/>
    </row>
  </sheetData>
  <mergeCells count="4">
    <mergeCell ref="B5:C5"/>
    <mergeCell ref="A3:E3"/>
    <mergeCell ref="A1:E1"/>
    <mergeCell ref="A111:E111"/>
  </mergeCells>
  <printOptions gridLines="1"/>
  <pageMargins left="0.59055118110236227" right="0.59055118110236227" top="1.2598425196850394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2018-05-02T07:10:15Z</dcterms:created>
  <dcterms:modified xsi:type="dcterms:W3CDTF">2018-05-02T07:10:26Z</dcterms:modified>
</cp:coreProperties>
</file>