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hivatal\_kozos\Képviselőtestületi előterjesztések\2017.ZALAKAROS\2017. március 9\RENDELET\"/>
    </mc:Choice>
  </mc:AlternateContent>
  <bookViews>
    <workbookView xWindow="0" yWindow="0" windowWidth="28635" windowHeight="12300" activeTab="3"/>
  </bookViews>
  <sheets>
    <sheet name=" 1.számú melléklet " sheetId="67" r:id="rId1"/>
    <sheet name="1.a számú melléklet " sheetId="78" r:id="rId2"/>
    <sheet name="2. számú melléklet  " sheetId="70" r:id="rId3"/>
    <sheet name="3.számú melléklet" sheetId="77" r:id="rId4"/>
    <sheet name="3.a.számú melléklet" sheetId="89" r:id="rId5"/>
    <sheet name="4.számú melléklet" sheetId="87" r:id="rId6"/>
    <sheet name="4.a. számú melléklet " sheetId="65" r:id="rId7"/>
    <sheet name="4.b.számú melléklet  " sheetId="79" r:id="rId8"/>
    <sheet name="4.c. számú melléklet " sheetId="86" r:id="rId9"/>
    <sheet name="5.számú melléklet " sheetId="61" r:id="rId10"/>
    <sheet name="6.számú melléklet  " sheetId="75" r:id="rId11"/>
    <sheet name="7.számú melléklet " sheetId="60" r:id="rId12"/>
    <sheet name="8.számú melléklet " sheetId="59" r:id="rId13"/>
    <sheet name="9.számú melléklet " sheetId="58" r:id="rId14"/>
    <sheet name="Munka1" sheetId="90" r:id="rId15"/>
    <sheet name="10.számú melléklet " sheetId="57" r:id="rId16"/>
    <sheet name="11.számú melléklet " sheetId="81" r:id="rId17"/>
    <sheet name="12. sz. intézmény finanszirozás" sheetId="83" r:id="rId18"/>
  </sheets>
  <definedNames>
    <definedName name="_xlnm.Print_Titles" localSheetId="1">'1.a számú melléklet '!$1:$3</definedName>
    <definedName name="_xlnm.Print_Titles" localSheetId="2">'2. számú melléklet  '!$1:$2</definedName>
    <definedName name="_xlnm.Print_Titles" localSheetId="3">'3.számú melléklet'!$2:$3</definedName>
    <definedName name="_xlnm.Print_Titles" localSheetId="6">'4.a. számú melléklet '!$1:$2</definedName>
    <definedName name="_xlnm.Print_Titles" localSheetId="9">'5.számú melléklet '!$2:$5</definedName>
    <definedName name="_xlnm.Print_Area" localSheetId="0">' 1.számú melléklet '!$A$1:$D$58</definedName>
    <definedName name="_xlnm.Print_Area" localSheetId="15">'10.számú melléklet '!$A$1:$O$26</definedName>
    <definedName name="_xlnm.Print_Area" localSheetId="3">'3.számú melléklet'!$A$1:$G$74</definedName>
    <definedName name="_xlnm.Print_Area" localSheetId="7">'4.b.számú melléklet  '!$A$1:$C$23</definedName>
    <definedName name="_xlnm.Print_Area" localSheetId="9">'5.számú melléklet '!$A$1:$G$76</definedName>
  </definedNames>
  <calcPr calcId="162913"/>
</workbook>
</file>

<file path=xl/calcChain.xml><?xml version="1.0" encoding="utf-8"?>
<calcChain xmlns="http://schemas.openxmlformats.org/spreadsheetml/2006/main">
  <c r="D37" i="61" l="1"/>
  <c r="O19" i="57" l="1"/>
  <c r="Q28" i="89"/>
  <c r="Y30" i="87" l="1"/>
  <c r="H8" i="81" l="1"/>
  <c r="G8" i="75" l="1"/>
  <c r="C8" i="75"/>
  <c r="G16" i="86"/>
  <c r="G15" i="86"/>
  <c r="G17" i="86" s="1"/>
  <c r="G11" i="86"/>
  <c r="G10" i="86"/>
  <c r="G9" i="86"/>
  <c r="G8" i="86"/>
  <c r="G7" i="86"/>
  <c r="G6" i="86"/>
  <c r="E17" i="86"/>
  <c r="E12" i="86"/>
  <c r="C17" i="86"/>
  <c r="C12" i="86"/>
  <c r="C18" i="86" l="1"/>
  <c r="G12" i="86"/>
  <c r="G18" i="86" s="1"/>
  <c r="E18" i="86"/>
  <c r="C27" i="65"/>
  <c r="D27" i="65"/>
  <c r="I82" i="89" l="1"/>
  <c r="G82" i="87"/>
  <c r="F82" i="87"/>
  <c r="E82" i="87"/>
  <c r="G76" i="87"/>
  <c r="F76" i="87"/>
  <c r="E76" i="87"/>
  <c r="L6" i="81" l="1"/>
  <c r="E8" i="83" l="1"/>
  <c r="F75" i="61"/>
  <c r="F62" i="61"/>
  <c r="F55" i="61"/>
  <c r="F42" i="61"/>
  <c r="F37" i="61"/>
  <c r="H25" i="70"/>
  <c r="H20" i="70"/>
  <c r="H15" i="70"/>
  <c r="E46" i="65"/>
  <c r="E42" i="65"/>
  <c r="E39" i="65"/>
  <c r="E31" i="65"/>
  <c r="E29" i="65"/>
  <c r="E21" i="65"/>
  <c r="E18" i="65"/>
  <c r="E14" i="65"/>
  <c r="D25" i="70"/>
  <c r="D20" i="70"/>
  <c r="G27" i="70"/>
  <c r="C11" i="77"/>
  <c r="D69" i="77"/>
  <c r="D63" i="77"/>
  <c r="D12" i="77"/>
  <c r="D11" i="77"/>
  <c r="U58" i="89"/>
  <c r="T58" i="89"/>
  <c r="S58" i="89"/>
  <c r="R58" i="89"/>
  <c r="Q58" i="89"/>
  <c r="P58" i="89"/>
  <c r="O58" i="89"/>
  <c r="H58" i="89"/>
  <c r="G58" i="89"/>
  <c r="F58" i="89"/>
  <c r="E58" i="89"/>
  <c r="D23" i="67"/>
  <c r="D22" i="67"/>
  <c r="D21" i="67"/>
  <c r="D20" i="67"/>
  <c r="D18" i="67"/>
  <c r="F71" i="77"/>
  <c r="F73" i="77" s="1"/>
  <c r="F64" i="77"/>
  <c r="F66" i="77" s="1"/>
  <c r="F56" i="77"/>
  <c r="F60" i="77" s="1"/>
  <c r="F45" i="77"/>
  <c r="F41" i="77"/>
  <c r="F37" i="77"/>
  <c r="F33" i="77"/>
  <c r="F25" i="77"/>
  <c r="F21" i="77"/>
  <c r="F13" i="77"/>
  <c r="D10" i="67"/>
  <c r="D9" i="67"/>
  <c r="F63" i="61" l="1"/>
  <c r="F76" i="61" s="1"/>
  <c r="E24" i="65"/>
  <c r="E32" i="65" s="1"/>
  <c r="E43" i="65"/>
  <c r="E47" i="65" s="1"/>
  <c r="F22" i="77"/>
  <c r="F52" i="77" s="1"/>
  <c r="F74" i="77" s="1"/>
  <c r="G5" i="78"/>
  <c r="E6" i="83" s="1"/>
  <c r="F46" i="77" l="1"/>
  <c r="U88" i="89"/>
  <c r="T88" i="89"/>
  <c r="S88" i="89"/>
  <c r="R88" i="89"/>
  <c r="Q88" i="89"/>
  <c r="P88" i="89"/>
  <c r="O88" i="89"/>
  <c r="K88" i="89"/>
  <c r="J88" i="89"/>
  <c r="H88" i="89"/>
  <c r="G88" i="89"/>
  <c r="F88" i="89"/>
  <c r="E88" i="89"/>
  <c r="D88" i="89"/>
  <c r="V87" i="89"/>
  <c r="V86" i="89"/>
  <c r="V85" i="89"/>
  <c r="V84" i="89"/>
  <c r="V83" i="89"/>
  <c r="U82" i="89"/>
  <c r="T82" i="89"/>
  <c r="S82" i="89"/>
  <c r="R82" i="89"/>
  <c r="Q82" i="89"/>
  <c r="P82" i="89"/>
  <c r="O82" i="89"/>
  <c r="K82" i="89"/>
  <c r="J82" i="89"/>
  <c r="H82" i="89"/>
  <c r="G82" i="89"/>
  <c r="F82" i="89"/>
  <c r="E82" i="89"/>
  <c r="D82" i="89"/>
  <c r="V81" i="89"/>
  <c r="V80" i="89"/>
  <c r="V79" i="89"/>
  <c r="V78" i="89"/>
  <c r="V77" i="89"/>
  <c r="V76" i="89"/>
  <c r="V75" i="89"/>
  <c r="V74" i="89"/>
  <c r="V73" i="89"/>
  <c r="V72" i="89"/>
  <c r="V71" i="89"/>
  <c r="V70" i="89"/>
  <c r="V69" i="89"/>
  <c r="V68" i="89"/>
  <c r="V67" i="89"/>
  <c r="U66" i="89"/>
  <c r="T66" i="89"/>
  <c r="S66" i="89"/>
  <c r="R66" i="89"/>
  <c r="Q66" i="89"/>
  <c r="P66" i="89"/>
  <c r="O66" i="89"/>
  <c r="K66" i="89"/>
  <c r="J66" i="89"/>
  <c r="I66" i="89"/>
  <c r="H66" i="89"/>
  <c r="G66" i="89"/>
  <c r="F66" i="89"/>
  <c r="E66" i="89"/>
  <c r="D66" i="89"/>
  <c r="V65" i="89"/>
  <c r="V64" i="89"/>
  <c r="V63" i="89"/>
  <c r="V62" i="89"/>
  <c r="T59" i="89"/>
  <c r="S59" i="89"/>
  <c r="R59" i="89"/>
  <c r="S60" i="89"/>
  <c r="R60" i="89"/>
  <c r="D58" i="89"/>
  <c r="K58" i="89"/>
  <c r="V56" i="89"/>
  <c r="V55" i="89"/>
  <c r="I58" i="89"/>
  <c r="V53" i="89"/>
  <c r="V52" i="89"/>
  <c r="V51" i="89"/>
  <c r="V50" i="89"/>
  <c r="V49" i="89"/>
  <c r="U48" i="89"/>
  <c r="T48" i="89"/>
  <c r="S48" i="89"/>
  <c r="R48" i="89"/>
  <c r="Q48" i="89"/>
  <c r="P48" i="89"/>
  <c r="O48" i="89"/>
  <c r="K48" i="89"/>
  <c r="J48" i="89"/>
  <c r="I48" i="89"/>
  <c r="H48" i="89"/>
  <c r="G48" i="89"/>
  <c r="F48" i="89"/>
  <c r="E48" i="89"/>
  <c r="D48" i="89"/>
  <c r="V47" i="89"/>
  <c r="V46" i="89"/>
  <c r="V45" i="89"/>
  <c r="V44" i="89"/>
  <c r="V43" i="89"/>
  <c r="U42" i="89"/>
  <c r="T42" i="89"/>
  <c r="S42" i="89"/>
  <c r="R42" i="89"/>
  <c r="Q42" i="89"/>
  <c r="P42" i="89"/>
  <c r="O42" i="89"/>
  <c r="K42" i="89"/>
  <c r="J42" i="89"/>
  <c r="I42" i="89"/>
  <c r="H42" i="89"/>
  <c r="G42" i="89"/>
  <c r="F42" i="89"/>
  <c r="E42" i="89"/>
  <c r="D42" i="89"/>
  <c r="V41" i="89"/>
  <c r="V40" i="89"/>
  <c r="V39" i="89"/>
  <c r="V38" i="89"/>
  <c r="V37" i="89"/>
  <c r="V36" i="89"/>
  <c r="U35" i="89"/>
  <c r="T35" i="89"/>
  <c r="S35" i="89"/>
  <c r="R35" i="89"/>
  <c r="Q35" i="89"/>
  <c r="P35" i="89"/>
  <c r="O35" i="89"/>
  <c r="K35" i="89"/>
  <c r="J35" i="89"/>
  <c r="I35" i="89"/>
  <c r="H35" i="89"/>
  <c r="G35" i="89"/>
  <c r="E35" i="89"/>
  <c r="D35" i="89"/>
  <c r="V34" i="89"/>
  <c r="V32" i="89"/>
  <c r="V31" i="89"/>
  <c r="V30" i="89"/>
  <c r="V29" i="89"/>
  <c r="U28" i="89"/>
  <c r="T28" i="89"/>
  <c r="S28" i="89"/>
  <c r="R28" i="89"/>
  <c r="O28" i="89"/>
  <c r="K28" i="89"/>
  <c r="J28" i="89"/>
  <c r="H28" i="89"/>
  <c r="G28" i="89"/>
  <c r="F28" i="89"/>
  <c r="E28" i="89"/>
  <c r="D28" i="89"/>
  <c r="I28" i="89"/>
  <c r="V26" i="89"/>
  <c r="V25" i="89"/>
  <c r="V24" i="89"/>
  <c r="P28" i="89"/>
  <c r="V22" i="89"/>
  <c r="U21" i="89"/>
  <c r="P21" i="89"/>
  <c r="O21" i="89"/>
  <c r="K21" i="89"/>
  <c r="J21" i="89"/>
  <c r="H21" i="89"/>
  <c r="G21" i="89"/>
  <c r="F21" i="89"/>
  <c r="E21" i="89"/>
  <c r="D21" i="89"/>
  <c r="Q21" i="89"/>
  <c r="I21" i="89"/>
  <c r="V18" i="89"/>
  <c r="U17" i="89"/>
  <c r="T17" i="89"/>
  <c r="T21" i="89" s="1"/>
  <c r="S17" i="89"/>
  <c r="S21" i="89" s="1"/>
  <c r="R17" i="89"/>
  <c r="R21" i="89" s="1"/>
  <c r="P17" i="89"/>
  <c r="O17" i="89"/>
  <c r="K17" i="89"/>
  <c r="J17" i="89"/>
  <c r="H17" i="89"/>
  <c r="G17" i="89"/>
  <c r="E17" i="89"/>
  <c r="D17" i="89"/>
  <c r="V16" i="89"/>
  <c r="Q17" i="89"/>
  <c r="I17" i="89"/>
  <c r="V14" i="89"/>
  <c r="V12" i="89"/>
  <c r="T11" i="89"/>
  <c r="S11" i="89"/>
  <c r="R11" i="89"/>
  <c r="Q11" i="89"/>
  <c r="P11" i="89"/>
  <c r="K11" i="89"/>
  <c r="J11" i="89"/>
  <c r="H11" i="89"/>
  <c r="G11" i="89"/>
  <c r="F11" i="89"/>
  <c r="E11" i="89"/>
  <c r="D11" i="89"/>
  <c r="O11" i="89"/>
  <c r="V7" i="89"/>
  <c r="X82" i="87"/>
  <c r="W82" i="87"/>
  <c r="V82" i="87"/>
  <c r="U82" i="87"/>
  <c r="T82" i="87"/>
  <c r="S82" i="87"/>
  <c r="R82" i="87"/>
  <c r="Q82" i="87"/>
  <c r="P82" i="87"/>
  <c r="H60" i="70" s="1"/>
  <c r="M82" i="87"/>
  <c r="L82" i="87"/>
  <c r="K82" i="87"/>
  <c r="J82" i="87"/>
  <c r="I82" i="87"/>
  <c r="H82" i="87"/>
  <c r="D82" i="87"/>
  <c r="Y81" i="87"/>
  <c r="Y80" i="87"/>
  <c r="Y79" i="87"/>
  <c r="Y78" i="87"/>
  <c r="Y77" i="87"/>
  <c r="X76" i="87"/>
  <c r="W76" i="87"/>
  <c r="V76" i="87"/>
  <c r="U76" i="87"/>
  <c r="T76" i="87"/>
  <c r="S76" i="87"/>
  <c r="R76" i="87"/>
  <c r="Q76" i="87"/>
  <c r="P76" i="87"/>
  <c r="H57" i="70" s="1"/>
  <c r="M76" i="87"/>
  <c r="L76" i="87"/>
  <c r="K76" i="87"/>
  <c r="J76" i="87"/>
  <c r="I76" i="87"/>
  <c r="H76" i="87"/>
  <c r="D76" i="87"/>
  <c r="Y75" i="87"/>
  <c r="Y74" i="87"/>
  <c r="Y73" i="87"/>
  <c r="Y72" i="87"/>
  <c r="Y71" i="87"/>
  <c r="Y70" i="87"/>
  <c r="Y69" i="87"/>
  <c r="Y68" i="87"/>
  <c r="Y67" i="87"/>
  <c r="Y66" i="87"/>
  <c r="Y65" i="87"/>
  <c r="Y64" i="87"/>
  <c r="Y63" i="87"/>
  <c r="X62" i="87"/>
  <c r="W62" i="87"/>
  <c r="V62" i="87"/>
  <c r="U62" i="87"/>
  <c r="T62" i="87"/>
  <c r="S62" i="87"/>
  <c r="R62" i="87"/>
  <c r="Q62" i="87"/>
  <c r="P62" i="87"/>
  <c r="H54" i="70" s="1"/>
  <c r="M62" i="87"/>
  <c r="L62" i="87"/>
  <c r="H16" i="70" s="1"/>
  <c r="K62" i="87"/>
  <c r="J62" i="87"/>
  <c r="I62" i="87"/>
  <c r="H62" i="87"/>
  <c r="G62" i="87"/>
  <c r="F62" i="87"/>
  <c r="E62" i="87"/>
  <c r="D62" i="87"/>
  <c r="Y61" i="87"/>
  <c r="Y60" i="87"/>
  <c r="Y59" i="87"/>
  <c r="Y58" i="87"/>
  <c r="Y57" i="87"/>
  <c r="Y56" i="87"/>
  <c r="Y53" i="87"/>
  <c r="X52" i="87"/>
  <c r="W52" i="87"/>
  <c r="V52" i="87"/>
  <c r="U52" i="87"/>
  <c r="T52" i="87"/>
  <c r="S52" i="87"/>
  <c r="R52" i="87"/>
  <c r="Q52" i="87"/>
  <c r="P52" i="87"/>
  <c r="M52" i="87"/>
  <c r="L52" i="87"/>
  <c r="I52" i="87"/>
  <c r="H10" i="70" s="1"/>
  <c r="D52" i="87"/>
  <c r="K52" i="87"/>
  <c r="Y48" i="87"/>
  <c r="F52" i="87"/>
  <c r="E52" i="87"/>
  <c r="Y46" i="87"/>
  <c r="X45" i="87"/>
  <c r="W45" i="87"/>
  <c r="V45" i="87"/>
  <c r="U45" i="87"/>
  <c r="T45" i="87"/>
  <c r="S45" i="87"/>
  <c r="R45" i="87"/>
  <c r="Q45" i="87"/>
  <c r="P45" i="87"/>
  <c r="M45" i="87"/>
  <c r="K45" i="87"/>
  <c r="J45" i="87"/>
  <c r="I45" i="87"/>
  <c r="H45" i="87"/>
  <c r="L45" i="87"/>
  <c r="F45" i="87"/>
  <c r="E45" i="87"/>
  <c r="Y43" i="87"/>
  <c r="Y42" i="87"/>
  <c r="Y41" i="87"/>
  <c r="Y40" i="87"/>
  <c r="X39" i="87"/>
  <c r="W39" i="87"/>
  <c r="V39" i="87"/>
  <c r="U39" i="87"/>
  <c r="T39" i="87"/>
  <c r="S39" i="87"/>
  <c r="R39" i="87"/>
  <c r="Q39" i="87"/>
  <c r="P39" i="87"/>
  <c r="M39" i="87"/>
  <c r="L39" i="87"/>
  <c r="K39" i="87"/>
  <c r="J39" i="87"/>
  <c r="I39" i="87"/>
  <c r="H39" i="87"/>
  <c r="D39" i="87"/>
  <c r="Y38" i="87"/>
  <c r="F39" i="87"/>
  <c r="E39" i="87"/>
  <c r="Y35" i="87"/>
  <c r="Y34" i="87"/>
  <c r="Y33" i="87"/>
  <c r="X32" i="87"/>
  <c r="W32" i="87"/>
  <c r="V32" i="87"/>
  <c r="R32" i="87"/>
  <c r="M32" i="87"/>
  <c r="L32" i="87"/>
  <c r="K32" i="87"/>
  <c r="J32" i="87"/>
  <c r="I32" i="87"/>
  <c r="H32" i="87"/>
  <c r="F32" i="87"/>
  <c r="E32" i="87"/>
  <c r="U32" i="87"/>
  <c r="Q32" i="87"/>
  <c r="T32" i="87"/>
  <c r="S32" i="87"/>
  <c r="Y25" i="87"/>
  <c r="X24" i="87"/>
  <c r="W24" i="87"/>
  <c r="V24" i="87"/>
  <c r="U24" i="87"/>
  <c r="T24" i="87"/>
  <c r="S24" i="87"/>
  <c r="R24" i="87"/>
  <c r="Q24" i="87"/>
  <c r="M24" i="87"/>
  <c r="L24" i="87"/>
  <c r="K24" i="87"/>
  <c r="J24" i="87"/>
  <c r="I24" i="87"/>
  <c r="H24" i="87"/>
  <c r="F24" i="87"/>
  <c r="E24" i="87"/>
  <c r="Y22" i="87"/>
  <c r="X19" i="87"/>
  <c r="W19" i="87"/>
  <c r="V19" i="87"/>
  <c r="U19" i="87"/>
  <c r="T19" i="87"/>
  <c r="S19" i="87"/>
  <c r="R19" i="87"/>
  <c r="Q19" i="87"/>
  <c r="M19" i="87"/>
  <c r="L19" i="87"/>
  <c r="K19" i="87"/>
  <c r="J19" i="87"/>
  <c r="I19" i="87"/>
  <c r="H19" i="87"/>
  <c r="D19" i="87"/>
  <c r="Y16" i="87"/>
  <c r="F19" i="87"/>
  <c r="E19" i="87"/>
  <c r="Y14" i="87"/>
  <c r="Y13" i="87"/>
  <c r="X12" i="87"/>
  <c r="V12" i="87"/>
  <c r="U12" i="87"/>
  <c r="T12" i="87"/>
  <c r="S12" i="87"/>
  <c r="R12" i="87"/>
  <c r="M12" i="87"/>
  <c r="L12" i="87"/>
  <c r="K12" i="87"/>
  <c r="I12" i="87"/>
  <c r="H12" i="87"/>
  <c r="D12" i="87"/>
  <c r="Y11" i="87"/>
  <c r="Y10" i="87"/>
  <c r="Q12" i="87"/>
  <c r="J12" i="87"/>
  <c r="F12" i="87"/>
  <c r="K55" i="87" l="1"/>
  <c r="Y31" i="87"/>
  <c r="Y82" i="87"/>
  <c r="C8" i="83" s="1"/>
  <c r="M55" i="87"/>
  <c r="E61" i="89"/>
  <c r="E89" i="89" s="1"/>
  <c r="Y50" i="87"/>
  <c r="F17" i="89"/>
  <c r="D16" i="77"/>
  <c r="V57" i="89"/>
  <c r="J58" i="89"/>
  <c r="D39" i="77" s="1"/>
  <c r="I55" i="87"/>
  <c r="I83" i="87" s="1"/>
  <c r="D55" i="87"/>
  <c r="D83" i="87" s="1"/>
  <c r="R55" i="87"/>
  <c r="V55" i="87"/>
  <c r="G24" i="87"/>
  <c r="Y76" i="87"/>
  <c r="C7" i="83" s="1"/>
  <c r="O61" i="89"/>
  <c r="D36" i="77"/>
  <c r="K61" i="89"/>
  <c r="V42" i="89"/>
  <c r="V48" i="89"/>
  <c r="V59" i="89"/>
  <c r="D15" i="70"/>
  <c r="D57" i="77"/>
  <c r="V88" i="89"/>
  <c r="K8" i="83" s="1"/>
  <c r="X55" i="87"/>
  <c r="Y62" i="87"/>
  <c r="C6" i="83" s="1"/>
  <c r="H14" i="70"/>
  <c r="G61" i="89"/>
  <c r="G89" i="89" s="1"/>
  <c r="V66" i="89"/>
  <c r="K6" i="83" s="1"/>
  <c r="D59" i="77"/>
  <c r="D35" i="70"/>
  <c r="V82" i="89"/>
  <c r="K7" i="83" s="1"/>
  <c r="D39" i="70"/>
  <c r="D72" i="77"/>
  <c r="G19" i="87"/>
  <c r="Y18" i="87"/>
  <c r="Y29" i="87"/>
  <c r="U55" i="87"/>
  <c r="U83" i="87" s="1"/>
  <c r="D17" i="77"/>
  <c r="D37" i="70"/>
  <c r="D65" i="77"/>
  <c r="S61" i="89"/>
  <c r="S89" i="89" s="1"/>
  <c r="V9" i="89"/>
  <c r="G45" i="87"/>
  <c r="Y45" i="87" s="1"/>
  <c r="Y49" i="87"/>
  <c r="Y7" i="87"/>
  <c r="Y8" i="87"/>
  <c r="Q55" i="87"/>
  <c r="Y6" i="87"/>
  <c r="Y37" i="87"/>
  <c r="Y51" i="87"/>
  <c r="Y54" i="87"/>
  <c r="H61" i="89"/>
  <c r="Q61" i="89"/>
  <c r="F35" i="89"/>
  <c r="V35" i="89" s="1"/>
  <c r="P19" i="87"/>
  <c r="P24" i="87"/>
  <c r="Y27" i="87"/>
  <c r="Y15" i="87"/>
  <c r="Y17" i="87"/>
  <c r="Y28" i="87"/>
  <c r="Y47" i="87"/>
  <c r="G39" i="87"/>
  <c r="Y39" i="87" s="1"/>
  <c r="H52" i="87"/>
  <c r="G12" i="87"/>
  <c r="S55" i="87"/>
  <c r="Y23" i="87"/>
  <c r="Y26" i="87"/>
  <c r="P32" i="87"/>
  <c r="V20" i="89"/>
  <c r="V27" i="89"/>
  <c r="V60" i="89"/>
  <c r="P61" i="89"/>
  <c r="T61" i="89"/>
  <c r="V21" i="89"/>
  <c r="R61" i="89"/>
  <c r="R89" i="89" s="1"/>
  <c r="D61" i="89"/>
  <c r="D89" i="89" s="1"/>
  <c r="V6" i="89"/>
  <c r="V15" i="89"/>
  <c r="V19" i="89"/>
  <c r="V23" i="89"/>
  <c r="V33" i="89"/>
  <c r="V54" i="89"/>
  <c r="V28" i="89"/>
  <c r="V13" i="89"/>
  <c r="F55" i="87"/>
  <c r="F83" i="87" s="1"/>
  <c r="D46" i="67" s="1"/>
  <c r="L55" i="87"/>
  <c r="H8" i="70" s="1"/>
  <c r="T55" i="87"/>
  <c r="E12" i="87"/>
  <c r="W12" i="87"/>
  <c r="W55" i="87" s="1"/>
  <c r="G32" i="87"/>
  <c r="Y36" i="87"/>
  <c r="Y21" i="87"/>
  <c r="J52" i="87"/>
  <c r="J55" i="87" s="1"/>
  <c r="G52" i="87"/>
  <c r="Y44" i="87"/>
  <c r="D55" i="61"/>
  <c r="F61" i="89" l="1"/>
  <c r="F89" i="89" s="1"/>
  <c r="D12" i="67" s="1"/>
  <c r="V17" i="89"/>
  <c r="Y19" i="87"/>
  <c r="Y24" i="87"/>
  <c r="V58" i="89"/>
  <c r="T89" i="89"/>
  <c r="D33" i="70"/>
  <c r="D50" i="77"/>
  <c r="S83" i="87"/>
  <c r="H50" i="70"/>
  <c r="H55" i="87"/>
  <c r="H83" i="87" s="1"/>
  <c r="D48" i="67" s="1"/>
  <c r="H6" i="70"/>
  <c r="O89" i="89"/>
  <c r="D27" i="67" s="1"/>
  <c r="D47" i="70"/>
  <c r="R83" i="87"/>
  <c r="H48" i="70"/>
  <c r="L83" i="87"/>
  <c r="P89" i="89"/>
  <c r="D35" i="67" s="1"/>
  <c r="D43" i="77"/>
  <c r="D48" i="70"/>
  <c r="K83" i="87"/>
  <c r="H9" i="70"/>
  <c r="Q89" i="89"/>
  <c r="D36" i="67" s="1"/>
  <c r="D49" i="70"/>
  <c r="D44" i="77"/>
  <c r="K89" i="89"/>
  <c r="D32" i="67" s="1"/>
  <c r="D8" i="70"/>
  <c r="D40" i="77"/>
  <c r="J83" i="87"/>
  <c r="H7" i="70"/>
  <c r="W83" i="87"/>
  <c r="H31" i="70"/>
  <c r="T83" i="87"/>
  <c r="H49" i="70"/>
  <c r="H89" i="89"/>
  <c r="D6" i="70"/>
  <c r="X83" i="87"/>
  <c r="H32" i="70"/>
  <c r="V83" i="87"/>
  <c r="H65" i="70"/>
  <c r="J61" i="89"/>
  <c r="Y32" i="87"/>
  <c r="Q83" i="87"/>
  <c r="D53" i="67" s="1"/>
  <c r="H47" i="70"/>
  <c r="Y52" i="87"/>
  <c r="G55" i="87"/>
  <c r="G83" i="87" s="1"/>
  <c r="E55" i="87"/>
  <c r="G37" i="61"/>
  <c r="E37" i="61"/>
  <c r="G75" i="61"/>
  <c r="E75" i="61"/>
  <c r="D5" i="70" l="1"/>
  <c r="D57" i="67"/>
  <c r="D54" i="67"/>
  <c r="J89" i="89"/>
  <c r="D31" i="67" s="1"/>
  <c r="D9" i="70"/>
  <c r="D47" i="67"/>
  <c r="H5" i="70"/>
  <c r="E83" i="87"/>
  <c r="C55" i="67"/>
  <c r="C45" i="67"/>
  <c r="C51" i="67" s="1"/>
  <c r="C37" i="67"/>
  <c r="C33" i="67"/>
  <c r="C29" i="67"/>
  <c r="C24" i="67"/>
  <c r="C16" i="67"/>
  <c r="C13" i="67"/>
  <c r="D45" i="67" l="1"/>
  <c r="C38" i="67"/>
  <c r="C40" i="67" s="1"/>
  <c r="C58" i="67"/>
  <c r="C56" i="67"/>
  <c r="N25" i="57" l="1"/>
  <c r="G62" i="61"/>
  <c r="E62" i="61"/>
  <c r="D62" i="61"/>
  <c r="C62" i="61"/>
  <c r="D8" i="79"/>
  <c r="G56" i="77"/>
  <c r="E56" i="77"/>
  <c r="D56" i="77"/>
  <c r="C56" i="77"/>
  <c r="G41" i="77"/>
  <c r="E41" i="77"/>
  <c r="D41" i="77"/>
  <c r="C41" i="77"/>
  <c r="G25" i="77"/>
  <c r="E25" i="77"/>
  <c r="D25" i="77"/>
  <c r="C25" i="77"/>
  <c r="D22" i="79" l="1"/>
  <c r="D18" i="79"/>
  <c r="D14" i="79"/>
  <c r="D11" i="79"/>
  <c r="H61" i="70"/>
  <c r="H58" i="70"/>
  <c r="H55" i="70"/>
  <c r="D73" i="70"/>
  <c r="D23" i="79" l="1"/>
  <c r="H18" i="70"/>
  <c r="H23" i="70"/>
  <c r="H27" i="70"/>
  <c r="D23" i="70"/>
  <c r="D8" i="83"/>
  <c r="D7" i="83"/>
  <c r="D6" i="83"/>
  <c r="L6" i="83"/>
  <c r="L7" i="83"/>
  <c r="H16" i="86"/>
  <c r="F17" i="86"/>
  <c r="D28" i="60"/>
  <c r="D18" i="60"/>
  <c r="G55" i="61"/>
  <c r="E55" i="61"/>
  <c r="C55" i="61"/>
  <c r="G42" i="61"/>
  <c r="E42" i="61"/>
  <c r="C42" i="61"/>
  <c r="D42" i="61"/>
  <c r="F42" i="65"/>
  <c r="D42" i="65"/>
  <c r="C42" i="65"/>
  <c r="C21" i="77"/>
  <c r="C12" i="77"/>
  <c r="G55" i="70"/>
  <c r="C73" i="70"/>
  <c r="O22" i="57"/>
  <c r="O21" i="57"/>
  <c r="F12" i="86"/>
  <c r="G33" i="77"/>
  <c r="E33" i="77"/>
  <c r="D33" i="77"/>
  <c r="G51" i="78"/>
  <c r="G40" i="78"/>
  <c r="G45" i="78" s="1"/>
  <c r="G32" i="78"/>
  <c r="G7" i="78"/>
  <c r="G25" i="78" s="1"/>
  <c r="C75" i="61"/>
  <c r="C37" i="61"/>
  <c r="D17" i="86"/>
  <c r="H6" i="86"/>
  <c r="C46" i="65"/>
  <c r="C39" i="65"/>
  <c r="C29" i="65"/>
  <c r="C21" i="65"/>
  <c r="C18" i="65"/>
  <c r="C14" i="65"/>
  <c r="G61" i="70"/>
  <c r="G58" i="70"/>
  <c r="C71" i="77"/>
  <c r="C73" i="77" s="1"/>
  <c r="C64" i="77"/>
  <c r="C66" i="77" s="1"/>
  <c r="C60" i="77"/>
  <c r="C45" i="77"/>
  <c r="C37" i="77"/>
  <c r="C33" i="77"/>
  <c r="D29" i="67"/>
  <c r="D24" i="67"/>
  <c r="D16" i="67"/>
  <c r="H15" i="86"/>
  <c r="D12" i="86"/>
  <c r="H8" i="86"/>
  <c r="H9" i="86"/>
  <c r="H10" i="86"/>
  <c r="H11" i="86"/>
  <c r="H7" i="86"/>
  <c r="C22" i="79"/>
  <c r="C27" i="70"/>
  <c r="C23" i="70"/>
  <c r="D18" i="70"/>
  <c r="G71" i="77"/>
  <c r="G73" i="77" s="1"/>
  <c r="G64" i="77"/>
  <c r="G66" i="77" s="1"/>
  <c r="G60" i="77"/>
  <c r="G45" i="77"/>
  <c r="G37" i="77"/>
  <c r="G21" i="77"/>
  <c r="G13" i="77"/>
  <c r="F31" i="65"/>
  <c r="D31" i="65"/>
  <c r="F29" i="65"/>
  <c r="D29" i="65"/>
  <c r="F9" i="83"/>
  <c r="C14" i="57"/>
  <c r="H8" i="75"/>
  <c r="J8" i="75"/>
  <c r="F8" i="75"/>
  <c r="E8" i="75"/>
  <c r="D8" i="75"/>
  <c r="K8" i="59"/>
  <c r="M8" i="59"/>
  <c r="L8" i="59"/>
  <c r="J8" i="59"/>
  <c r="I8" i="59"/>
  <c r="H8" i="59"/>
  <c r="G8" i="59"/>
  <c r="F8" i="59"/>
  <c r="N7" i="59"/>
  <c r="N6" i="59"/>
  <c r="N5" i="59"/>
  <c r="L12" i="81"/>
  <c r="L13" i="81"/>
  <c r="L14" i="81"/>
  <c r="L18" i="81"/>
  <c r="L17" i="81"/>
  <c r="E13" i="77"/>
  <c r="D75" i="61"/>
  <c r="L9" i="81"/>
  <c r="L7" i="81"/>
  <c r="L5" i="81"/>
  <c r="L4" i="81"/>
  <c r="B8" i="81"/>
  <c r="B15" i="81"/>
  <c r="B19" i="81"/>
  <c r="O12" i="57"/>
  <c r="E71" i="77"/>
  <c r="E73" i="77" s="1"/>
  <c r="D71" i="77"/>
  <c r="D73" i="77" s="1"/>
  <c r="K19" i="81"/>
  <c r="J19" i="81"/>
  <c r="I19" i="81"/>
  <c r="G19" i="81"/>
  <c r="F19" i="81"/>
  <c r="E19" i="81"/>
  <c r="D19" i="81"/>
  <c r="C19" i="81"/>
  <c r="D64" i="77"/>
  <c r="D66" i="77" s="1"/>
  <c r="E64" i="77"/>
  <c r="E66" i="77" s="1"/>
  <c r="D46" i="65"/>
  <c r="D39" i="65"/>
  <c r="D21" i="65"/>
  <c r="D18" i="65"/>
  <c r="D14" i="65"/>
  <c r="E60" i="77"/>
  <c r="E45" i="77"/>
  <c r="E37" i="77"/>
  <c r="E21" i="77"/>
  <c r="D21" i="77"/>
  <c r="D37" i="77"/>
  <c r="D45" i="77"/>
  <c r="D60" i="77"/>
  <c r="O23" i="57"/>
  <c r="O13" i="57"/>
  <c r="O11" i="57"/>
  <c r="O10" i="57"/>
  <c r="O9" i="57"/>
  <c r="O8" i="57"/>
  <c r="F21" i="65"/>
  <c r="D51" i="78"/>
  <c r="D40" i="78"/>
  <c r="D45" i="78" s="1"/>
  <c r="D32" i="78"/>
  <c r="C9" i="77" s="1"/>
  <c r="D7" i="78"/>
  <c r="D25" i="78" s="1"/>
  <c r="C8" i="77" s="1"/>
  <c r="O7" i="57"/>
  <c r="C18" i="79"/>
  <c r="C14" i="79"/>
  <c r="C11" i="79"/>
  <c r="F18" i="65"/>
  <c r="D14" i="57"/>
  <c r="E14" i="57"/>
  <c r="F14" i="57"/>
  <c r="G14" i="57"/>
  <c r="H14" i="57"/>
  <c r="I14" i="57"/>
  <c r="J14" i="57"/>
  <c r="K14" i="57"/>
  <c r="L14" i="57"/>
  <c r="M14" i="57"/>
  <c r="N14" i="57"/>
  <c r="N26" i="57" s="1"/>
  <c r="O24" i="57"/>
  <c r="O18" i="57"/>
  <c r="C25" i="57"/>
  <c r="D25" i="57"/>
  <c r="E25" i="57"/>
  <c r="F25" i="57"/>
  <c r="G25" i="57"/>
  <c r="H25" i="57"/>
  <c r="I25" i="57"/>
  <c r="J25" i="57"/>
  <c r="K25" i="57"/>
  <c r="L25" i="57"/>
  <c r="M25" i="57"/>
  <c r="O20" i="57"/>
  <c r="O5" i="57"/>
  <c r="L3" i="81"/>
  <c r="F46" i="65"/>
  <c r="J11" i="58"/>
  <c r="J13" i="58" s="1"/>
  <c r="G11" i="58"/>
  <c r="G13" i="58" s="1"/>
  <c r="K15" i="81"/>
  <c r="J15" i="81"/>
  <c r="I15" i="81"/>
  <c r="G15" i="81"/>
  <c r="F15" i="81"/>
  <c r="E15" i="81"/>
  <c r="D15" i="81"/>
  <c r="C15" i="81"/>
  <c r="K8" i="81"/>
  <c r="J8" i="81"/>
  <c r="I8" i="81"/>
  <c r="G8" i="81"/>
  <c r="H20" i="81" s="1"/>
  <c r="F8" i="81"/>
  <c r="E8" i="81"/>
  <c r="D8" i="81"/>
  <c r="C8" i="81"/>
  <c r="L11" i="81"/>
  <c r="F39" i="65"/>
  <c r="F14" i="65"/>
  <c r="E8" i="59"/>
  <c r="O16" i="57"/>
  <c r="O17" i="57"/>
  <c r="O4" i="57"/>
  <c r="O6" i="57"/>
  <c r="K8" i="58"/>
  <c r="K6" i="58"/>
  <c r="K10" i="58"/>
  <c r="L15" i="81" l="1"/>
  <c r="D8" i="77"/>
  <c r="D6" i="67"/>
  <c r="E7" i="83"/>
  <c r="E9" i="83" s="1"/>
  <c r="D9" i="77"/>
  <c r="D7" i="67"/>
  <c r="C10" i="77"/>
  <c r="C13" i="77" s="1"/>
  <c r="C22" i="77" s="1"/>
  <c r="C46" i="77" s="1"/>
  <c r="D8" i="67"/>
  <c r="D10" i="77"/>
  <c r="F26" i="57"/>
  <c r="F43" i="65"/>
  <c r="F47" i="65" s="1"/>
  <c r="G26" i="57"/>
  <c r="G23" i="70"/>
  <c r="C24" i="65"/>
  <c r="C32" i="65" s="1"/>
  <c r="D20" i="81"/>
  <c r="D63" i="61"/>
  <c r="D76" i="61" s="1"/>
  <c r="E63" i="61"/>
  <c r="E76" i="61" s="1"/>
  <c r="F20" i="81"/>
  <c r="C43" i="65"/>
  <c r="C47" i="65" s="1"/>
  <c r="E20" i="81"/>
  <c r="H26" i="57"/>
  <c r="D26" i="57"/>
  <c r="D43" i="65"/>
  <c r="D47" i="65" s="1"/>
  <c r="B20" i="81"/>
  <c r="C20" i="81"/>
  <c r="N8" i="59"/>
  <c r="H17" i="86"/>
  <c r="L8" i="83"/>
  <c r="G18" i="70"/>
  <c r="I20" i="81"/>
  <c r="M26" i="57"/>
  <c r="I26" i="57"/>
  <c r="F18" i="86"/>
  <c r="D29" i="60"/>
  <c r="D31" i="60" s="1"/>
  <c r="F24" i="65"/>
  <c r="F32" i="65" s="1"/>
  <c r="J20" i="81"/>
  <c r="K20" i="81"/>
  <c r="E26" i="57"/>
  <c r="G63" i="61"/>
  <c r="G76" i="61" s="1"/>
  <c r="C26" i="57"/>
  <c r="G22" i="77"/>
  <c r="G46" i="77" s="1"/>
  <c r="C63" i="61"/>
  <c r="C76" i="61" s="1"/>
  <c r="H40" i="70"/>
  <c r="G20" i="81"/>
  <c r="H73" i="70"/>
  <c r="K26" i="57"/>
  <c r="C23" i="79"/>
  <c r="L19" i="81"/>
  <c r="D27" i="70"/>
  <c r="H12" i="86"/>
  <c r="J26" i="57"/>
  <c r="O25" i="57"/>
  <c r="O14" i="57"/>
  <c r="L26" i="57"/>
  <c r="E22" i="77"/>
  <c r="D47" i="78"/>
  <c r="D53" i="78" s="1"/>
  <c r="G73" i="70"/>
  <c r="C18" i="70"/>
  <c r="C40" i="70"/>
  <c r="C14" i="77"/>
  <c r="H7" i="83"/>
  <c r="J7" i="83" s="1"/>
  <c r="N7" i="83" s="1"/>
  <c r="L8" i="81"/>
  <c r="G47" i="78"/>
  <c r="G53" i="78" s="1"/>
  <c r="K11" i="58"/>
  <c r="K13" i="58" s="1"/>
  <c r="D18" i="86"/>
  <c r="D23" i="65" l="1"/>
  <c r="D24" i="65" s="1"/>
  <c r="D32" i="65" s="1"/>
  <c r="D50" i="67"/>
  <c r="D13" i="77"/>
  <c r="D22" i="77" s="1"/>
  <c r="H11" i="70"/>
  <c r="H12" i="70" s="1"/>
  <c r="H28" i="70" s="1"/>
  <c r="H41" i="70" s="1"/>
  <c r="M83" i="87"/>
  <c r="G8" i="83"/>
  <c r="I8" i="83" s="1"/>
  <c r="M8" i="83" s="1"/>
  <c r="H8" i="83"/>
  <c r="J8" i="83" s="1"/>
  <c r="N8" i="83" s="1"/>
  <c r="G52" i="77"/>
  <c r="G74" i="77" s="1"/>
  <c r="L20" i="81"/>
  <c r="K9" i="83"/>
  <c r="H18" i="86"/>
  <c r="G7" i="83"/>
  <c r="I7" i="83" s="1"/>
  <c r="M7" i="83" s="1"/>
  <c r="D52" i="70"/>
  <c r="D62" i="70" s="1"/>
  <c r="D74" i="70" s="1"/>
  <c r="C52" i="77"/>
  <c r="C74" i="77" s="1"/>
  <c r="E46" i="77"/>
  <c r="E52" i="77"/>
  <c r="E74" i="77" s="1"/>
  <c r="H6" i="83"/>
  <c r="J6" i="83" s="1"/>
  <c r="N6" i="83" s="1"/>
  <c r="D9" i="83"/>
  <c r="L9" i="83"/>
  <c r="G6" i="83"/>
  <c r="I6" i="83" s="1"/>
  <c r="D33" i="67"/>
  <c r="D13" i="67"/>
  <c r="C9" i="83"/>
  <c r="G52" i="70" l="1"/>
  <c r="G62" i="70" s="1"/>
  <c r="G74" i="70" s="1"/>
  <c r="N9" i="83"/>
  <c r="G40" i="70"/>
  <c r="J9" i="83"/>
  <c r="H9" i="83"/>
  <c r="G9" i="83"/>
  <c r="C52" i="70"/>
  <c r="C62" i="70" s="1"/>
  <c r="C74" i="70" s="1"/>
  <c r="D37" i="67"/>
  <c r="G12" i="70"/>
  <c r="G28" i="70" s="1"/>
  <c r="C12" i="70"/>
  <c r="C28" i="70" s="1"/>
  <c r="C41" i="70" s="1"/>
  <c r="M6" i="83"/>
  <c r="M9" i="83" s="1"/>
  <c r="I9" i="83"/>
  <c r="G41" i="70" l="1"/>
  <c r="G75" i="70" s="1"/>
  <c r="D51" i="67"/>
  <c r="C75" i="70"/>
  <c r="V8" i="89" l="1"/>
  <c r="I11" i="89"/>
  <c r="I61" i="89" s="1"/>
  <c r="U11" i="89"/>
  <c r="V10" i="89"/>
  <c r="Y9" i="87"/>
  <c r="P12" i="87"/>
  <c r="D7" i="70" l="1"/>
  <c r="D12" i="70" s="1"/>
  <c r="D28" i="70" s="1"/>
  <c r="D34" i="77"/>
  <c r="D46" i="77" s="1"/>
  <c r="I89" i="89"/>
  <c r="D25" i="67" s="1"/>
  <c r="D38" i="67" s="1"/>
  <c r="U61" i="89"/>
  <c r="V11" i="89"/>
  <c r="V61" i="89" s="1"/>
  <c r="P55" i="87"/>
  <c r="Y12" i="87"/>
  <c r="D31" i="70" l="1"/>
  <c r="D40" i="70" s="1"/>
  <c r="D41" i="70" s="1"/>
  <c r="D75" i="70" s="1"/>
  <c r="D48" i="77"/>
  <c r="D52" i="77" s="1"/>
  <c r="D74" i="77" s="1"/>
  <c r="U89" i="89"/>
  <c r="H46" i="70"/>
  <c r="H52" i="70" s="1"/>
  <c r="H62" i="70" s="1"/>
  <c r="H74" i="70" s="1"/>
  <c r="H75" i="70" s="1"/>
  <c r="P83" i="87"/>
  <c r="Y55" i="87"/>
  <c r="D39" i="67" l="1"/>
  <c r="D40" i="67" s="1"/>
  <c r="V89" i="89"/>
  <c r="D55" i="67"/>
  <c r="Y83" i="87"/>
  <c r="D56" i="67" l="1"/>
  <c r="D58" i="67"/>
</calcChain>
</file>

<file path=xl/comments1.xml><?xml version="1.0" encoding="utf-8"?>
<comments xmlns="http://schemas.openxmlformats.org/spreadsheetml/2006/main">
  <authors>
    <author>Kocsis Lászlóné</author>
  </authors>
  <commentList>
    <comment ref="C1" authorId="0" shapeId="0">
      <text>
        <r>
          <rPr>
            <b/>
            <sz val="9"/>
            <color indexed="81"/>
            <rFont val="Tahoma"/>
            <family val="2"/>
            <charset val="238"/>
          </rPr>
          <t>Kocsis Lászlóné: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  <charset val="238"/>
          </rPr>
          <t>Kocsis Lászlóné: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<sst xmlns="http://schemas.openxmlformats.org/spreadsheetml/2006/main" count="1673" uniqueCount="867">
  <si>
    <t>Sorszám</t>
  </si>
  <si>
    <t xml:space="preserve">Megnevezés </t>
  </si>
  <si>
    <t>1.</t>
  </si>
  <si>
    <t xml:space="preserve">1. </t>
  </si>
  <si>
    <t>2.</t>
  </si>
  <si>
    <t>3.</t>
  </si>
  <si>
    <t>4.</t>
  </si>
  <si>
    <t xml:space="preserve">5. </t>
  </si>
  <si>
    <t>5.</t>
  </si>
  <si>
    <t>Működési célú kiadások összesen</t>
  </si>
  <si>
    <t xml:space="preserve">2. </t>
  </si>
  <si>
    <t xml:space="preserve">3. </t>
  </si>
  <si>
    <t xml:space="preserve">4. </t>
  </si>
  <si>
    <t>Összesen</t>
  </si>
  <si>
    <t>Feladat megnevezése</t>
  </si>
  <si>
    <t>Megnevezés</t>
  </si>
  <si>
    <t>ssz.</t>
  </si>
  <si>
    <t>7.</t>
  </si>
  <si>
    <t>10.</t>
  </si>
  <si>
    <t xml:space="preserve">I. </t>
  </si>
  <si>
    <t>ezer Ft-ban</t>
  </si>
  <si>
    <t>Sor-sz.</t>
  </si>
  <si>
    <t>6.</t>
  </si>
  <si>
    <t>8.</t>
  </si>
  <si>
    <t>Sor- sz.</t>
  </si>
  <si>
    <t>Feladat/cél</t>
  </si>
  <si>
    <t>Az átcsoportosítás jogát gyakorolja</t>
  </si>
  <si>
    <t>MŰKÖDÉSI CÉLÚ  KIADÁSOK</t>
  </si>
  <si>
    <t>FELHALMOZÁSI CÉLÚ BEVÉTELEK</t>
  </si>
  <si>
    <t>A támogatás kedvezményezettje (csoportonként)</t>
  </si>
  <si>
    <t>jogcíme (jellege)</t>
  </si>
  <si>
    <t>mértéke %</t>
  </si>
  <si>
    <t>Építményadó</t>
  </si>
  <si>
    <t>Magánszemélyek kommunális adója</t>
  </si>
  <si>
    <t>Beszedett idegenforgalmi adó</t>
  </si>
  <si>
    <t>Helyi iparűzési adó</t>
  </si>
  <si>
    <t>Gépjárműadó</t>
  </si>
  <si>
    <t>I.</t>
  </si>
  <si>
    <t>12.</t>
  </si>
  <si>
    <t>Jan.</t>
  </si>
  <si>
    <t>Febr.</t>
  </si>
  <si>
    <t>Márc.</t>
  </si>
  <si>
    <t>Ápr.</t>
  </si>
  <si>
    <t>Máj.</t>
  </si>
  <si>
    <t>Jún.</t>
  </si>
  <si>
    <t>Júl.</t>
  </si>
  <si>
    <t>Aug.</t>
  </si>
  <si>
    <t>Szept.</t>
  </si>
  <si>
    <t>Okt.</t>
  </si>
  <si>
    <t>Nov.</t>
  </si>
  <si>
    <t>Dec.</t>
  </si>
  <si>
    <t>Kiadások</t>
  </si>
  <si>
    <t>Hozzájárulás jogcíme</t>
  </si>
  <si>
    <t>Ft/fő</t>
  </si>
  <si>
    <t xml:space="preserve">  -</t>
  </si>
  <si>
    <t xml:space="preserve">Feladat </t>
  </si>
  <si>
    <t>Működési bevételek</t>
  </si>
  <si>
    <t>Működési bevételek összesen:</t>
  </si>
  <si>
    <t xml:space="preserve"> Intézményi működési bevételek</t>
  </si>
  <si>
    <t>Működési célú bevételek összesen</t>
  </si>
  <si>
    <t xml:space="preserve">Bevételek főösszege </t>
  </si>
  <si>
    <t>Katalizátor kedv.</t>
  </si>
  <si>
    <t xml:space="preserve">MŰKÖDÉSI CÉLÚ BEVÉTELEK </t>
  </si>
  <si>
    <t>Sorsz.</t>
  </si>
  <si>
    <t>mozgáskorl, költségvetési szerv mentesség</t>
  </si>
  <si>
    <t>25-50-92%</t>
  </si>
  <si>
    <t>Kiadás</t>
  </si>
  <si>
    <t>Kedvezmény</t>
  </si>
  <si>
    <t>Mentesség</t>
  </si>
  <si>
    <t>Helyi adók, gépjárműadó</t>
  </si>
  <si>
    <t>Képviselőtestület</t>
  </si>
  <si>
    <t>Bevételek összesen :</t>
  </si>
  <si>
    <t>Kiadások összesen:</t>
  </si>
  <si>
    <t>Épített értékek felújítására</t>
  </si>
  <si>
    <t>FELHALMOZÁSI KIADÁSOK</t>
  </si>
  <si>
    <t xml:space="preserve"> Beruházások</t>
  </si>
  <si>
    <t>55% zártkert, belterület 30%</t>
  </si>
  <si>
    <t>Magyarországon élő állandó</t>
  </si>
  <si>
    <t>Támogat. összesen</t>
  </si>
  <si>
    <t>Egészségterv céljaira</t>
  </si>
  <si>
    <t>Beruházások összesen:</t>
  </si>
  <si>
    <t>Sportegyesületek támogatására</t>
  </si>
  <si>
    <t>Ellátottak pénzbeli juttatásai</t>
  </si>
  <si>
    <t>Összesen:</t>
  </si>
  <si>
    <t>Önkormányzat</t>
  </si>
  <si>
    <t>Kiadások összesen</t>
  </si>
  <si>
    <t>Önkormányzat bevételei összesen:</t>
  </si>
  <si>
    <t>Bevételek mindösszesen:</t>
  </si>
  <si>
    <t>2.1 Intézményi működési kiadás</t>
  </si>
  <si>
    <t>3.1 Intézményi működési kiadás</t>
  </si>
  <si>
    <t>Önkormányzat összesen</t>
  </si>
  <si>
    <t>A</t>
  </si>
  <si>
    <t>B</t>
  </si>
  <si>
    <t>C</t>
  </si>
  <si>
    <t xml:space="preserve"> A. Önkormányzat</t>
  </si>
  <si>
    <t>Önkormányzat összesen:</t>
  </si>
  <si>
    <t>Projekt megnevezés (támogatást biztosító)</t>
  </si>
  <si>
    <t xml:space="preserve">Ápolási díj (helyi megállapítás)  </t>
  </si>
  <si>
    <t>B. Közös Önkormányzati Hivatal</t>
  </si>
  <si>
    <t>Közös Önkormányzati Hivatal</t>
  </si>
  <si>
    <t>Közös Önk. Hivatal összesen:</t>
  </si>
  <si>
    <t>Közhatalmi bevételek összesen:</t>
  </si>
  <si>
    <t>Felhalmozási  bevételek</t>
  </si>
  <si>
    <t>Felújítások</t>
  </si>
  <si>
    <t>I. Helyi önkormányzatok működésének általános támogatása</t>
  </si>
  <si>
    <t>a) önkormányzati hivatal működésénak támogatása</t>
  </si>
  <si>
    <t>b) település-üzemeltetéshez kapcsolódó feladataellátás támogatása</t>
  </si>
  <si>
    <t xml:space="preserve">     ba) zöldterület gazdálkodással kapcsolatos feladatok ellátásának támogatása</t>
  </si>
  <si>
    <t xml:space="preserve">     bb) közvilágítás fenntartásának támogatása</t>
  </si>
  <si>
    <t xml:space="preserve">     bc) köztemető fenntartással kapcsolatos feladatok támogatása</t>
  </si>
  <si>
    <t xml:space="preserve">     bd) közutak fenntartásának támogatása</t>
  </si>
  <si>
    <t>I. Helyi önkormányzatok működésének általános támogatása összesen</t>
  </si>
  <si>
    <t>II. Települési önkormányzatok egyes köznevelési feladatainak támogatása</t>
  </si>
  <si>
    <t>II. Települési önkormányzatok egyes köznevelési feladatainak támogatása össz.</t>
  </si>
  <si>
    <t>III. Települési önkormányzatok szociális és gyermekjóléti feladatainak támogatása</t>
  </si>
  <si>
    <t>Ingyenes és kedvezményes gyermekétkeztetés(bölcsőde)</t>
  </si>
  <si>
    <t>3. Egyes szociális és gyermekjóléti feladatok támogatása</t>
  </si>
  <si>
    <t xml:space="preserve">       Bölcsődei ellátás</t>
  </si>
  <si>
    <t>III. Települési önkorm. szociális és gyermekjóléti feladatainak tám.össz.</t>
  </si>
  <si>
    <t xml:space="preserve">       Szociális étkeztetés</t>
  </si>
  <si>
    <t>Önkormányzat feladatainak támogatása összesen:</t>
  </si>
  <si>
    <t>Támogatás</t>
  </si>
  <si>
    <t>Közhatalmi bevételek</t>
  </si>
  <si>
    <t>Közös Önkormányzati Hivatal bevételei összesen:</t>
  </si>
  <si>
    <t>Közös Önkormányzati Hivatal össz.</t>
  </si>
  <si>
    <t>II</t>
  </si>
  <si>
    <t xml:space="preserve">EGYÉB FELHALMOZÁSI CÉLÚ KIADÁSOKBÓL </t>
  </si>
  <si>
    <t>Lakástámogatás ( K87)</t>
  </si>
  <si>
    <t>Egyéb működési célú tám.   államházt., kívülre összesen</t>
  </si>
  <si>
    <t>Lakástámogatás összesen</t>
  </si>
  <si>
    <t>Egyéb felhalmozási célú támogat.  államházt. kívülre összesen</t>
  </si>
  <si>
    <t xml:space="preserve">     ba) zöldterület gazdálkodással kapcsolatos fel. Támogatása besz. Út</t>
  </si>
  <si>
    <t xml:space="preserve">     bb) közvilágítás fenntartásának támogatása besz. Után</t>
  </si>
  <si>
    <t xml:space="preserve">     bc) köztemető fenntartással kapcsolatos feladatok támogatása besz. Után</t>
  </si>
  <si>
    <t xml:space="preserve">       Bölcsődei ellátás-hátrányos hely  gyermekeknek</t>
  </si>
  <si>
    <t xml:space="preserve">       Gyermekétkeztetés támogatása - finansz. Szemp. Elismert dolg ozói bértámogatás </t>
  </si>
  <si>
    <t>IV Székhely település által lehívandó szoc. Feladatok támogatása</t>
  </si>
  <si>
    <t xml:space="preserve">1 Házi  segítségnyújtás </t>
  </si>
  <si>
    <t xml:space="preserve">2. Szociális és gyermekjóléti alapszolgáltatások általános feladatai </t>
  </si>
  <si>
    <t>Önkormányzat feladatainak támogatása összesen  mint székhely :</t>
  </si>
  <si>
    <t xml:space="preserve">Közgyógyellátás (helyi megállapítás) </t>
  </si>
  <si>
    <t xml:space="preserve">Fogalalkoztatást helyettesítő támogatás </t>
  </si>
  <si>
    <t>Foglalkoztatással, munkanélküliséggel kapcsolatos ellátások (K45)</t>
  </si>
  <si>
    <t xml:space="preserve">Foglalkoztatással, munkanélküliséggel kapcsolatos ellátások (K45) összesen </t>
  </si>
  <si>
    <t>Lakhatással kapcsolatos ellátások (K46)</t>
  </si>
  <si>
    <t xml:space="preserve">Lakásfenntartási támogatás  </t>
  </si>
  <si>
    <t xml:space="preserve">Adósságcsokkentési támogatás </t>
  </si>
  <si>
    <t xml:space="preserve">Egyéb nem intézményi ellátások (K48) </t>
  </si>
  <si>
    <t>Egyéb nem intézményi ellátások (K48) összesen</t>
  </si>
  <si>
    <t>Ellátottak pénzbeli juttatásai (K4)</t>
  </si>
  <si>
    <t xml:space="preserve">Ellátottak pénzbeli juttatásai összesen (K4) </t>
  </si>
  <si>
    <t xml:space="preserve">Villamoshálózat bővítés (lakossági igények) </t>
  </si>
  <si>
    <t>B1</t>
  </si>
  <si>
    <t>B111</t>
  </si>
  <si>
    <t>Rovatszám</t>
  </si>
  <si>
    <t>B112</t>
  </si>
  <si>
    <t>B113</t>
  </si>
  <si>
    <t>B115</t>
  </si>
  <si>
    <t>B11</t>
  </si>
  <si>
    <t>Önkormányzatok működési támogatásai</t>
  </si>
  <si>
    <t>B2</t>
  </si>
  <si>
    <t>B3</t>
  </si>
  <si>
    <t>B35</t>
  </si>
  <si>
    <t>Termékek és szolgáltatások adói</t>
  </si>
  <si>
    <t>B4</t>
  </si>
  <si>
    <t>B5</t>
  </si>
  <si>
    <t>B6</t>
  </si>
  <si>
    <t>Működési célú átvett pénzeszközök</t>
  </si>
  <si>
    <t>B7</t>
  </si>
  <si>
    <t>Felhalmozási célú átvett pénzeszközök</t>
  </si>
  <si>
    <t>B1-B7</t>
  </si>
  <si>
    <t xml:space="preserve">Költségvetési bevételek összesen </t>
  </si>
  <si>
    <t>K1</t>
  </si>
  <si>
    <t>K11</t>
  </si>
  <si>
    <t>Foglalkoztatottak személyi juttatásai</t>
  </si>
  <si>
    <t>K12</t>
  </si>
  <si>
    <t>Külső személyi juttatások</t>
  </si>
  <si>
    <t>K2</t>
  </si>
  <si>
    <t>K3</t>
  </si>
  <si>
    <t>Dologi kiadások</t>
  </si>
  <si>
    <t>K4</t>
  </si>
  <si>
    <t>K5</t>
  </si>
  <si>
    <t>Egyéb működési célú kiadások</t>
  </si>
  <si>
    <t>K6</t>
  </si>
  <si>
    <t>Beruházások</t>
  </si>
  <si>
    <t>K7</t>
  </si>
  <si>
    <t>K8</t>
  </si>
  <si>
    <t>Egyéb felhalmozási célú kiadások</t>
  </si>
  <si>
    <t>B34</t>
  </si>
  <si>
    <t>B36</t>
  </si>
  <si>
    <t>Egyéb közhatalmi bevételek</t>
  </si>
  <si>
    <t>B16</t>
  </si>
  <si>
    <t>B52</t>
  </si>
  <si>
    <t>Ingatlanok értékesítése</t>
  </si>
  <si>
    <t xml:space="preserve">1.3. Zalakarosi Kistérség Többcélú Társulása hétvégi orvosi ügyelet </t>
  </si>
  <si>
    <t>11.</t>
  </si>
  <si>
    <t xml:space="preserve">1.1 Bursa ösztöndíjra </t>
  </si>
  <si>
    <t>előző  években</t>
  </si>
  <si>
    <t>Kiadás előző  években</t>
  </si>
  <si>
    <t>években</t>
  </si>
  <si>
    <t xml:space="preserve">  BEVÉTELEK</t>
  </si>
  <si>
    <t>B25</t>
  </si>
  <si>
    <t>Egyéb felhalmozási célú támogatások bevételei államháztartáson belülről</t>
  </si>
  <si>
    <t>Felhalmozási célú támogatások államháztartáson  belülről</t>
  </si>
  <si>
    <t xml:space="preserve">Felhalmozási célú támogatások államháztartáson  belülről összesen </t>
  </si>
  <si>
    <t xml:space="preserve">Felhalmozási  bevételek összesen </t>
  </si>
  <si>
    <t xml:space="preserve">Működési célú átvett pénzeszközök összesen </t>
  </si>
  <si>
    <t xml:space="preserve">Felhalmozási célú átvett pénzeszközök összesen </t>
  </si>
  <si>
    <t>B351</t>
  </si>
  <si>
    <t xml:space="preserve">Gépjárműadók </t>
  </si>
  <si>
    <t xml:space="preserve">BEVÉTELEK ÖSSZESEN </t>
  </si>
  <si>
    <t>Közhatalmi bevételek összesen</t>
  </si>
  <si>
    <t>K</t>
  </si>
  <si>
    <t xml:space="preserve">Személyi juttatások </t>
  </si>
  <si>
    <t>Személyi juttatások összesen</t>
  </si>
  <si>
    <t>Munkaadókat terhelő járulékok és szociális hozzájárulási adó</t>
  </si>
  <si>
    <t xml:space="preserve">Működési költségvetés összesen </t>
  </si>
  <si>
    <t xml:space="preserve">Felhalmozási költségvetés összesen </t>
  </si>
  <si>
    <t>K9</t>
  </si>
  <si>
    <t xml:space="preserve">Finanszírozási kiadások </t>
  </si>
  <si>
    <t xml:space="preserve">KIADÁSOK ÖSSZESEN </t>
  </si>
  <si>
    <t>mutató/  létszám</t>
  </si>
  <si>
    <t>Hozzá- járulás</t>
  </si>
  <si>
    <t xml:space="preserve">Egyéb működési célú kiadások összesen </t>
  </si>
  <si>
    <t xml:space="preserve">Zalaszabar Községnek hivatal működtetéséhez átadás </t>
  </si>
  <si>
    <t>EGYÉB MŰKÖDÉSI CÉLÚ KIADÁSOK</t>
  </si>
  <si>
    <t>Költségvetési szerv megnevezése</t>
  </si>
  <si>
    <t>Fizikai dolgozó</t>
  </si>
  <si>
    <t xml:space="preserve">A.  Önkormányzat </t>
  </si>
  <si>
    <t xml:space="preserve">B. Zalakarosi Közös Önkormányzati Hivatal </t>
  </si>
  <si>
    <t>Igazgatás, pénzügyi dolgozó</t>
  </si>
  <si>
    <t xml:space="preserve">Óvoda pedagógus </t>
  </si>
  <si>
    <t>Egyéb szak- alkalmazott</t>
  </si>
  <si>
    <t>1. Óvoda</t>
  </si>
  <si>
    <t>2. Bölcsőde</t>
  </si>
  <si>
    <t xml:space="preserve">5. Konyha </t>
  </si>
  <si>
    <t xml:space="preserve">6. Gazdasági szervezet </t>
  </si>
  <si>
    <t>Kisgyermek- nevelő</t>
  </si>
  <si>
    <t>Gazdasági ügyviteli dolgozó</t>
  </si>
  <si>
    <t xml:space="preserve">    Mindösszesen</t>
  </si>
  <si>
    <t xml:space="preserve">Népművelő  könyvtáros </t>
  </si>
  <si>
    <t>Közfoglal- koztatottak</t>
  </si>
  <si>
    <t xml:space="preserve">Kiadások főösszege </t>
  </si>
  <si>
    <t>1.1 Működési kiadás</t>
  </si>
  <si>
    <t xml:space="preserve">1.2 Ellátottak pénzbeli juttatásai </t>
  </si>
  <si>
    <t>1.3 Egyéb műk.célú kiadások aht.belül.</t>
  </si>
  <si>
    <t>1.4 Egyéb műk.célú kiadások aht.kívül.</t>
  </si>
  <si>
    <t>2.2 Működési célú pe.átadás áht. belül</t>
  </si>
  <si>
    <t>1.5 Működési célú kölcsönök</t>
  </si>
  <si>
    <t xml:space="preserve">ÖNKORMÁNYZAT </t>
  </si>
  <si>
    <t xml:space="preserve">Költségvetési bevételek </t>
  </si>
  <si>
    <t>Működési célú támogatások államházt. Belülről</t>
  </si>
  <si>
    <t xml:space="preserve">   Önkormányzat működési támogatása összesen </t>
  </si>
  <si>
    <t>Felhalmozás célú támogatás államházt. Belőlről</t>
  </si>
  <si>
    <t>Működési célú támogatások áht-n  belülről össz.</t>
  </si>
  <si>
    <t xml:space="preserve">Közhatalmi bevételek </t>
  </si>
  <si>
    <t xml:space="preserve">Működési bevételek </t>
  </si>
  <si>
    <t>Felhalmozási bevételek</t>
  </si>
  <si>
    <t xml:space="preserve">6. </t>
  </si>
  <si>
    <t xml:space="preserve"> -  Építmény adó </t>
  </si>
  <si>
    <t xml:space="preserve"> -  Kommunális adó </t>
  </si>
  <si>
    <t xml:space="preserve"> -  Iparűzési adó </t>
  </si>
  <si>
    <t xml:space="preserve"> -  Gépjárműadó </t>
  </si>
  <si>
    <t xml:space="preserve"> -  Egyéb közhatalmi bevételek</t>
  </si>
  <si>
    <t xml:space="preserve">Működési célú átvett pénzeszköz </t>
  </si>
  <si>
    <t xml:space="preserve">Működési célú átvett pénzeszközök összesen   </t>
  </si>
  <si>
    <t xml:space="preserve">Felhalmozási célú átvett pénzeszköz </t>
  </si>
  <si>
    <t xml:space="preserve">  - Szociális kölcsön visszatérülése </t>
  </si>
  <si>
    <t xml:space="preserve">Felhalmozási célú átvett pénzeszköz összesen </t>
  </si>
  <si>
    <t xml:space="preserve"> - Lakásvásárlási kölcsön visszatérülése </t>
  </si>
  <si>
    <t xml:space="preserve">  - Zk Kistérség Többcélú Társulásának támogatása </t>
  </si>
  <si>
    <t xml:space="preserve">Finanszírozási bevételek </t>
  </si>
  <si>
    <t xml:space="preserve">IV Teleülési önkorm kulturális eladatainak támogatás </t>
  </si>
  <si>
    <t>B114</t>
  </si>
  <si>
    <t xml:space="preserve">    Egyéb célú támogatás államházt. Belül  összesen</t>
  </si>
  <si>
    <r>
      <rPr>
        <b/>
        <sz val="12"/>
        <rFont val="Arial"/>
        <family val="2"/>
        <charset val="238"/>
      </rPr>
      <t>3</t>
    </r>
    <r>
      <rPr>
        <sz val="12"/>
        <rFont val="Arial"/>
        <family val="2"/>
        <charset val="238"/>
      </rPr>
      <t>.</t>
    </r>
  </si>
  <si>
    <t xml:space="preserve">Szociális célú kölcsönök </t>
  </si>
  <si>
    <t xml:space="preserve">Működési célú kölcsönök állh. Kívülre összesen </t>
  </si>
  <si>
    <t xml:space="preserve"> Bevétel  (pályázatból)</t>
  </si>
  <si>
    <t>Helyi adók összesen (1-5)</t>
  </si>
  <si>
    <t xml:space="preserve">2. Család és nővédelem </t>
  </si>
  <si>
    <t xml:space="preserve">3. Szociális étkeztetés </t>
  </si>
  <si>
    <t xml:space="preserve">1. Önkormányzat igazgatási tevékenységén </t>
  </si>
  <si>
    <t>Nonprofit szervezetek támogatására</t>
  </si>
  <si>
    <t xml:space="preserve">Céltartalékok összesen: </t>
  </si>
  <si>
    <t>16.</t>
  </si>
  <si>
    <t xml:space="preserve">Tartalékok mindösszesen </t>
  </si>
  <si>
    <t xml:space="preserve">Kedvezmények mindösszesen </t>
  </si>
  <si>
    <t>S</t>
  </si>
  <si>
    <t>Felhalmozási célú kölcsön összesen</t>
  </si>
  <si>
    <t xml:space="preserve">Egyéb felhalmozási célú kiadások összesen  </t>
  </si>
  <si>
    <t>b) település-üzemeltetéshez kapcsolódó feladataellátás t.beszámítás után</t>
  </si>
  <si>
    <t>2. Hozzájárulás a pénzbeli szociális ellátásokhoz  beszámítás után( egyösszegű)</t>
  </si>
  <si>
    <t>Helyi önkormányzatok működésének általános támogatása</t>
  </si>
  <si>
    <t>Települési önkormányzatok egyes köznevelési feladatainak támogatása</t>
  </si>
  <si>
    <t>Települési önkormányzatok kulturális fedatainak támogatása</t>
  </si>
  <si>
    <t>Működési célú költségvetési támogatások és kiegészítő támogatások</t>
  </si>
  <si>
    <t>Egyéb működési célú támogatások bevételei államháztartáson belülről</t>
  </si>
  <si>
    <t>Működési célú támogatások államháztartáson belülről összesen</t>
  </si>
  <si>
    <t>Működési célú támogatások államháztartáson belülről</t>
  </si>
  <si>
    <t>Értékesítési és forgalmi adók (helyi iparűzési adó)</t>
  </si>
  <si>
    <t>B354</t>
  </si>
  <si>
    <t>B355</t>
  </si>
  <si>
    <t>Egyéb áruhasználati és szolgáltatási adók (tartózkodás utáni IFA)</t>
  </si>
  <si>
    <t>Vagyoni típusú adók (Építményadó, magánszemélyek komm.adója)</t>
  </si>
  <si>
    <t>B53</t>
  </si>
  <si>
    <t>Egyéb tárgyi eszközök értékesítése</t>
  </si>
  <si>
    <t>B64</t>
  </si>
  <si>
    <t>B65</t>
  </si>
  <si>
    <t>Egyéb működési célú átvett pénzeszközök</t>
  </si>
  <si>
    <t>B74</t>
  </si>
  <si>
    <t>B75</t>
  </si>
  <si>
    <t>Egyéb felhalmozási célú átvett pénzeszközök</t>
  </si>
  <si>
    <t xml:space="preserve">KIADÁSOK </t>
  </si>
  <si>
    <t>Települési önkormányzatok szociális,gyermekjóléti és gyermekétkezt. fel.tám.</t>
  </si>
  <si>
    <t>Működési célú visszatéritendő támog.,kölcsönök visszatérülése államh.kivülről</t>
  </si>
  <si>
    <t>2016. évi terv</t>
  </si>
  <si>
    <t>2017. évi terv</t>
  </si>
  <si>
    <t>1.2. Zalakarosi Kistérség Többcélú Társulása  működési hozzájárulás</t>
  </si>
  <si>
    <t>1.4. Zalakarosi Kistérs. Többc. Társ. Részére belső ellenőrzésre</t>
  </si>
  <si>
    <t>Egyéb működési célú támogatások  államházt., kívülre (K512)</t>
  </si>
  <si>
    <t>Működési célú kölcsönök állh. Kívülre (K508)</t>
  </si>
  <si>
    <t>Egyéb felhalmozási célú támogatások államházt. Kívülre (K89)</t>
  </si>
  <si>
    <t>2.1 Termáltó és Ökopart  NYDOP--2.1.1/F-12-2012-0005</t>
  </si>
  <si>
    <t>Felhalmozási  célú támogatások áht-n  belülről össz.</t>
  </si>
  <si>
    <r>
      <t>1.</t>
    </r>
    <r>
      <rPr>
        <i/>
        <sz val="11"/>
        <rFont val="Arial"/>
        <family val="2"/>
        <charset val="238"/>
      </rPr>
      <t>1.Önkormányzat működési támogatása</t>
    </r>
    <r>
      <rPr>
        <b/>
        <i/>
        <sz val="11"/>
        <rFont val="Arial"/>
        <family val="2"/>
        <charset val="238"/>
      </rPr>
      <t xml:space="preserve"> </t>
    </r>
  </si>
  <si>
    <t xml:space="preserve">  1.1.1.Helyi önkorm. Működési általános támogatása </t>
  </si>
  <si>
    <t xml:space="preserve">  1.1.2 Köznevezelési és gyermekétkeztetési fel.tám.</t>
  </si>
  <si>
    <t xml:space="preserve">  1.1.3 Önk. szociális és gyermekjóléti feladatok tám. </t>
  </si>
  <si>
    <t xml:space="preserve">  1.1.4 Önkorm kulturális feladatainak támogatás </t>
  </si>
  <si>
    <t xml:space="preserve">Közműtervek </t>
  </si>
  <si>
    <t>Tanulmánytervek</t>
  </si>
  <si>
    <t>II.</t>
  </si>
  <si>
    <t>A. Önkormányzat</t>
  </si>
  <si>
    <t>- ingatlan értékesités</t>
  </si>
  <si>
    <t>Felhalmozási bevételek összesen:</t>
  </si>
  <si>
    <t xml:space="preserve">  - Háztartásoktól átvett</t>
  </si>
  <si>
    <t>9.</t>
  </si>
  <si>
    <t>LED-es díszkivilágítás</t>
  </si>
  <si>
    <t>Közös Önkormányzati Hivatal összesen:</t>
  </si>
  <si>
    <t>Felhalmozási kiadások összesen:</t>
  </si>
  <si>
    <t>Felújítások összesen:</t>
  </si>
  <si>
    <t>Elvonások, befizetések K502</t>
  </si>
  <si>
    <t>Egyéb felhalmozási célú kiadás összesen:</t>
  </si>
  <si>
    <t xml:space="preserve"> beszámítás összege</t>
  </si>
  <si>
    <t>c) egyéb kötelező önkormányzati feladatok támogatása</t>
  </si>
  <si>
    <t>d.) lakott külterületekkel kapcsolatos feladatok támogatása</t>
  </si>
  <si>
    <t xml:space="preserve">     lakott külterületekkel kapcsolatos feladatok támogatása beszámítás után</t>
  </si>
  <si>
    <t xml:space="preserve">    egyéb kötelező önkormányzati feladatok támogatása beszámítás  után</t>
  </si>
  <si>
    <t>e.) üdülőhelyi feladatok támogatása</t>
  </si>
  <si>
    <t xml:space="preserve">     üdülőhelyi feladatok támogatása beszámítás után</t>
  </si>
  <si>
    <t>Beszámítás összege:</t>
  </si>
  <si>
    <t xml:space="preserve">       Gyermekétkeztetés üzemeltetési támogatása </t>
  </si>
  <si>
    <t>Támogatásból:  előző évek</t>
  </si>
  <si>
    <t>Felhalmozási célú iadások összesen</t>
  </si>
  <si>
    <t>1.1. Működési célú támogatás aht-n belül</t>
  </si>
  <si>
    <t>1.2. Közhatalmi bevételek</t>
  </si>
  <si>
    <t xml:space="preserve">1.3. Működési bevételek </t>
  </si>
  <si>
    <t>1.4. Működési célú átvett pénzeszközök</t>
  </si>
  <si>
    <t>2.1. Működési célú támogatás aht-n belül</t>
  </si>
  <si>
    <t xml:space="preserve">2.2. Működési bevételek </t>
  </si>
  <si>
    <t xml:space="preserve">3.1. Működési bevételek </t>
  </si>
  <si>
    <t>1.6 Elvonások, befizetések</t>
  </si>
  <si>
    <t>1.7 Tartalékok</t>
  </si>
  <si>
    <t>Nyitó pénzkészlet</t>
  </si>
  <si>
    <t>Felhalmozási és tőke jellegű bevételek</t>
  </si>
  <si>
    <t>Kölcsön visszatérülés</t>
  </si>
  <si>
    <t>Hitelek</t>
  </si>
  <si>
    <t>Személyi juttatások</t>
  </si>
  <si>
    <t>Munkaadót terhelő járulékok</t>
  </si>
  <si>
    <t>Szocpol. Ellátások, egyéb támogatások</t>
  </si>
  <si>
    <t>Felújítás</t>
  </si>
  <si>
    <t>Beruházás</t>
  </si>
  <si>
    <t>Tartalék</t>
  </si>
  <si>
    <t>Záró pénzkészlet</t>
  </si>
  <si>
    <t>13.</t>
  </si>
  <si>
    <t>14.</t>
  </si>
  <si>
    <t>15.</t>
  </si>
  <si>
    <t>Működési bevételek (int + önk)</t>
  </si>
  <si>
    <t>Pénzeszköz átadás, támogatásértékű kiadás</t>
  </si>
  <si>
    <t>Felhalmozási célú bevételek összesen</t>
  </si>
  <si>
    <t xml:space="preserve">Céltartalékok </t>
  </si>
  <si>
    <t>Működési célú céltartalékok</t>
  </si>
  <si>
    <t>Működési célú céltartalékok összesen</t>
  </si>
  <si>
    <t>Fejlesztési  célú céltartalékok</t>
  </si>
  <si>
    <t>A.</t>
  </si>
  <si>
    <t>B.</t>
  </si>
  <si>
    <t>Fejlesztési  célú céltartalékok összesen</t>
  </si>
  <si>
    <t>Elmaradt bevételek, támogatások pótlására</t>
  </si>
  <si>
    <t xml:space="preserve">Költségvetési működési bevételek összesen </t>
  </si>
  <si>
    <t xml:space="preserve">Költségvetési felhalmozási bevételek </t>
  </si>
  <si>
    <t xml:space="preserve">Felhalm. finanszírozási bevételek összesen </t>
  </si>
  <si>
    <t xml:space="preserve">Költségvetési felhalmozási célú kiadások </t>
  </si>
  <si>
    <t xml:space="preserve">Felhalmozási célú finanszírozási kiadások </t>
  </si>
  <si>
    <t>K1-K8</t>
  </si>
  <si>
    <t xml:space="preserve">Költségvetési kiadások összesen </t>
  </si>
  <si>
    <t>Egyéb működési célú támogatás  államháztart. belülre összesen</t>
  </si>
  <si>
    <t>Egyéb működési célú támogatások államháztart. belülre (K506)</t>
  </si>
  <si>
    <t xml:space="preserve">Költségvetési működési  célú kiadások </t>
  </si>
  <si>
    <t xml:space="preserve">Költségvetési felhalmozási bevételek összes. </t>
  </si>
  <si>
    <t>Költségvetési felhalmozási célú kiadások össz.</t>
  </si>
  <si>
    <t>1.5. Zalakarosi Kistérs. Többc. Társ. Székhelye ált lehívott szoc. Felad.tám</t>
  </si>
  <si>
    <t>17.</t>
  </si>
  <si>
    <t>18.</t>
  </si>
  <si>
    <t>19.</t>
  </si>
  <si>
    <t>20.</t>
  </si>
  <si>
    <t>Felhalmozási célú kölcsön K86-K87</t>
  </si>
  <si>
    <t>Pénzeszközátvétel államhztartáson kívülről</t>
  </si>
  <si>
    <t>Önkorm.költv.támogat,egyéb támogatások</t>
  </si>
  <si>
    <t>Felhalmozási támogatások</t>
  </si>
  <si>
    <t>V. Működési célú költségvetési támogatások és kiegészítő támogatások</t>
  </si>
  <si>
    <t xml:space="preserve">Maradvány igénybevétele </t>
  </si>
  <si>
    <t>21.</t>
  </si>
  <si>
    <t>Általános tartalék - Zalakaros Önkorm.</t>
  </si>
  <si>
    <t>2.5. Beruházási kiadás</t>
  </si>
  <si>
    <r>
      <t>FELHALMOZÁSI CÉLÚ KIADÁSOK</t>
    </r>
    <r>
      <rPr>
        <sz val="11"/>
        <rFont val="Arial CE"/>
        <charset val="238"/>
      </rPr>
      <t xml:space="preserve"> </t>
    </r>
  </si>
  <si>
    <t>Finanszirozási kiadások</t>
  </si>
  <si>
    <t>Működési  c. finanszírozási bevételek</t>
  </si>
  <si>
    <t xml:space="preserve">Felhalmozási c. finanszírozási bevételek </t>
  </si>
  <si>
    <t>3.2. Előző évi  maradvány</t>
  </si>
  <si>
    <t xml:space="preserve">Működési célú finanszírozási kiadások </t>
  </si>
  <si>
    <t>2.3. Előző évi  maradvány</t>
  </si>
  <si>
    <t>1.8.Előző évi megelőlegezés visszafizetés</t>
  </si>
  <si>
    <t>Családi támogatások(K42)</t>
  </si>
  <si>
    <t>Egyéb pénzbeni és természetbeni gyermekvédelmi ellátások</t>
  </si>
  <si>
    <t xml:space="preserve">Betegséggel kapcsolatos (nem társadalombiztosítási) ellátások (K44)  összesen: </t>
  </si>
  <si>
    <t>Családi támogatások(K42) összesen:</t>
  </si>
  <si>
    <t>Hitelfelvétel</t>
  </si>
  <si>
    <t>2018. évi számított előirányz.</t>
  </si>
  <si>
    <t>2018. évi terv</t>
  </si>
  <si>
    <t>Zalakarosi Óvoda és Bölcsőde</t>
  </si>
  <si>
    <t>D</t>
  </si>
  <si>
    <t>Zalakarosi Közösségi Ház és Könyvtár</t>
  </si>
  <si>
    <t>4.1. Működési bevételek</t>
  </si>
  <si>
    <t>Zalakarosi Óvoda és Bölcsöde összesen</t>
  </si>
  <si>
    <t>Közös Önkormányzati Hivatal összesen</t>
  </si>
  <si>
    <t>Zalakarosi Közösségi Ház és Könyvtár össz</t>
  </si>
  <si>
    <t>4.1. Intézményi működési kiadás</t>
  </si>
  <si>
    <t>Kiadások főösszege</t>
  </si>
  <si>
    <t>Felhalmozási  kiadások összesen</t>
  </si>
  <si>
    <t>Zalakarosi Óvoda és Bölcsőde bevételei összesen:</t>
  </si>
  <si>
    <t>Zalakarosi Közösségi Ház és Könyvtár bevételei összesen</t>
  </si>
  <si>
    <t xml:space="preserve">Önkormányzat egyéb működési célú kiadásai összesen </t>
  </si>
  <si>
    <t>Közös Önkormányzati Hivatal egyéb működési kiadásai összesen</t>
  </si>
  <si>
    <t>Zalakarosi Óvoda és Bölcsőde egyéb működési kiadásai összesen</t>
  </si>
  <si>
    <t>Zalakaros Önkormányzat</t>
  </si>
  <si>
    <t>Zalakarosi Közös Önkormányzati Hivatal</t>
  </si>
  <si>
    <t>Zalakarosi Közösségi Ház és Könyvtár egyéb működési kiadásai ö.</t>
  </si>
  <si>
    <t>Zalakarosi Önkormányzat</t>
  </si>
  <si>
    <t>4.2 Beruházási kiadások</t>
  </si>
  <si>
    <t>D. Zalakarosi Közösségi Ház és Könyvtár</t>
  </si>
  <si>
    <t>C.  Zalakarosi Óvoda és Bölcsőde</t>
  </si>
  <si>
    <t>1. Könyvtár</t>
  </si>
  <si>
    <t>2. Közösségi Ház</t>
  </si>
  <si>
    <t xml:space="preserve">Zalakarosi Közösségi Ház és Könyvtár </t>
  </si>
  <si>
    <t xml:space="preserve">Ebből: Tartalék  </t>
  </si>
  <si>
    <t xml:space="preserve"> -  Idegenforgalmi adó tartózkodás után</t>
  </si>
  <si>
    <t xml:space="preserve">Államháztartáson belüli megelőlegezés </t>
  </si>
  <si>
    <t>4.2 Működési célre átvett pénzeszköz</t>
  </si>
  <si>
    <t>3.2. Elvonások, befizetések</t>
  </si>
  <si>
    <t>3.4. Beruházási kiadás</t>
  </si>
  <si>
    <t xml:space="preserve">Működési célú pénzeszköz átvétel </t>
  </si>
  <si>
    <t>Áhb. Támogajtás megelőlegez.</t>
  </si>
  <si>
    <t>2016.évi terv</t>
  </si>
  <si>
    <t>terv</t>
  </si>
  <si>
    <t xml:space="preserve">2016.évi </t>
  </si>
  <si>
    <t>2019. évi számított előirányz.</t>
  </si>
  <si>
    <t>Településrendezési tervek készítése/ módosítása</t>
  </si>
  <si>
    <t xml:space="preserve">Zk. Turisztikai Nonprofit Kft alaptőke emelése </t>
  </si>
  <si>
    <t xml:space="preserve">Egészségház kiviteli terv készítés </t>
  </si>
  <si>
    <t xml:space="preserve">Új Zalakaros honlap készítés </t>
  </si>
  <si>
    <t xml:space="preserve">Jármű beszerzés </t>
  </si>
  <si>
    <t xml:space="preserve">Kerékpárút II. ütem befejezésének költsége </t>
  </si>
  <si>
    <t xml:space="preserve">Bútorok, székek, kisértékű eszközök beszerzése </t>
  </si>
  <si>
    <t xml:space="preserve">C. Zalakarosi Óvoda és Bölcsőde </t>
  </si>
  <si>
    <t xml:space="preserve">Kilátó felújítás </t>
  </si>
  <si>
    <t xml:space="preserve">Fő u. 6. élelmiszerbolt felújítás részlete </t>
  </si>
  <si>
    <t>Ft</t>
  </si>
  <si>
    <t xml:space="preserve">  1.1.5 Működési célú kiegészitő támogatás </t>
  </si>
  <si>
    <t>Működési célú finanszirozási bevétel össz.:</t>
  </si>
  <si>
    <t>1.5. Működési célú kölcsön visszatérülése</t>
  </si>
  <si>
    <t>1.6 Előző évi  maradvány</t>
  </si>
  <si>
    <t>1.7 Államháztartáson belüli megelőlegezés</t>
  </si>
  <si>
    <t xml:space="preserve"> - Háztartásból átvett felhalmozási pe. - közmű hozzájárulás részlet</t>
  </si>
  <si>
    <t>1.6. Cycle kerékpárút épités pályázati támogatás fel nem haszn.rész.utalás</t>
  </si>
  <si>
    <t>22.</t>
  </si>
  <si>
    <t>TERMÁL-TÓ ÉS ÖKOPART  NDOP-2/2/F-12-2012-0005</t>
  </si>
  <si>
    <t>2016. évben tervezett</t>
  </si>
  <si>
    <t>2016. évben  tervezett</t>
  </si>
  <si>
    <t>Hiteltörlesztés kamata</t>
  </si>
  <si>
    <t>Intézmény</t>
  </si>
  <si>
    <t>Bevételek</t>
  </si>
  <si>
    <t>Finanszírozás összesen</t>
  </si>
  <si>
    <t>Mindösszesen</t>
  </si>
  <si>
    <t>Állami támogatás (normatíva alapján)</t>
  </si>
  <si>
    <t>Önkormányzati hozzájárulás más önkormányzati forrásból</t>
  </si>
  <si>
    <t>Költségvetési szerv saját bevétele</t>
  </si>
  <si>
    <t>2.1 Zalakarosi Turisztikai Egyesület működési támogatása</t>
  </si>
  <si>
    <t>2.2 Zalakarosi Turisztikai Nonprofit Kft működési támogatása</t>
  </si>
  <si>
    <t>3.1 Visszatérítendő lakásépítési kölcsön (lakástámogatás)</t>
  </si>
  <si>
    <t xml:space="preserve">Hiteltörlesztés ( 293. hrsz-u tlek megvásárlására) </t>
  </si>
  <si>
    <t>Felhalmozási célú visszatérítendő tám,kölcsönök visszatérül.államházt.kivülről</t>
  </si>
  <si>
    <t>2016. évi eredeti előirányzat</t>
  </si>
  <si>
    <t>2019. évi terv</t>
  </si>
  <si>
    <t>Sor- szám</t>
  </si>
  <si>
    <t>Kormányzati funkció száma</t>
  </si>
  <si>
    <t>Összewsen</t>
  </si>
  <si>
    <t>Műk.célú kölcsön visszatérülés              B64</t>
  </si>
  <si>
    <t>Egyéb műk.c. átvett pénzeszköz                  B65</t>
  </si>
  <si>
    <t>Támogatás megelőlegezés    B814</t>
  </si>
  <si>
    <t>A. ÖNKORMÁNYZAT</t>
  </si>
  <si>
    <t>01.</t>
  </si>
  <si>
    <t>ÁLTALÁNOS KÖZSZOLGÁLTATÁSOK</t>
  </si>
  <si>
    <t>011130</t>
  </si>
  <si>
    <t>Önkorm.és önk.hiv.jogalkotó és ált.igazg.tev.</t>
  </si>
  <si>
    <t>013320</t>
  </si>
  <si>
    <t>Köztemető fenntartás és működtetés</t>
  </si>
  <si>
    <t>013350</t>
  </si>
  <si>
    <t>Önkormányzati vagyonnal v. gazdálkodás</t>
  </si>
  <si>
    <t>018010</t>
  </si>
  <si>
    <t>Önkorm.elszám.a központi költségvetéssel</t>
  </si>
  <si>
    <t>018030</t>
  </si>
  <si>
    <t>Támogatási célú finanszírozási müveletek</t>
  </si>
  <si>
    <t>01. Összesen</t>
  </si>
  <si>
    <t>04.</t>
  </si>
  <si>
    <t>GAZDASÁGI ÜGYEK</t>
  </si>
  <si>
    <t>041233</t>
  </si>
  <si>
    <t>Hosszabb időtartamú közfoglalkoztatás</t>
  </si>
  <si>
    <t>041237</t>
  </si>
  <si>
    <t>Közfoglalkoztatási mintaprogram</t>
  </si>
  <si>
    <t>045160</t>
  </si>
  <si>
    <t>Közutak, hidak,alagutak üzemelt., fennt.</t>
  </si>
  <si>
    <t>047410</t>
  </si>
  <si>
    <t>Ár-és belvízvédelemmel összefüggő tev.</t>
  </si>
  <si>
    <t>04. Összesen</t>
  </si>
  <si>
    <t>05.</t>
  </si>
  <si>
    <t>KÖRNYEZETVÉDELEM</t>
  </si>
  <si>
    <t>051030</t>
  </si>
  <si>
    <t>Nem veszélyes hulladék begyűjtése,száll.</t>
  </si>
  <si>
    <t>052080</t>
  </si>
  <si>
    <t>Szennyvízcsatorna építése,fenntartása</t>
  </si>
  <si>
    <t>05. Összesen</t>
  </si>
  <si>
    <t>06.</t>
  </si>
  <si>
    <t>LAKÁS- ÉS KÖZMŰELLÁTÁS</t>
  </si>
  <si>
    <t>061030</t>
  </si>
  <si>
    <t>Lakáshoz jutást segítő támogatások</t>
  </si>
  <si>
    <t>Vizellátással kapcs.közmű építése,fennt.</t>
  </si>
  <si>
    <t>064010</t>
  </si>
  <si>
    <t>Közvilágítás</t>
  </si>
  <si>
    <t>066010</t>
  </si>
  <si>
    <t>Zöldterület -kezelés</t>
  </si>
  <si>
    <t>066020</t>
  </si>
  <si>
    <t>Város-,községgazdálkodási egyéb feladatok</t>
  </si>
  <si>
    <t>06. Összesen</t>
  </si>
  <si>
    <t>07.</t>
  </si>
  <si>
    <t>EGÉSZSÉGÜGY</t>
  </si>
  <si>
    <t>072111</t>
  </si>
  <si>
    <t>Háziorvosi alapellátás</t>
  </si>
  <si>
    <t>072112</t>
  </si>
  <si>
    <t>Házirovosi ügyeleti ellátás</t>
  </si>
  <si>
    <t>072311</t>
  </si>
  <si>
    <t>Fogorvosi alapellátás</t>
  </si>
  <si>
    <t>074031</t>
  </si>
  <si>
    <t>Család és nővédelmi egészségügyi gond.</t>
  </si>
  <si>
    <t>074032</t>
  </si>
  <si>
    <t>Ifjúság-egészségügyi gondozás</t>
  </si>
  <si>
    <t>07. Összesen</t>
  </si>
  <si>
    <t>08.</t>
  </si>
  <si>
    <t>SZABADIDŐ, KULTÚRA ÉS VALLÁS</t>
  </si>
  <si>
    <t>081030</t>
  </si>
  <si>
    <t>Sportlétesítmények működtetése és fejl.</t>
  </si>
  <si>
    <t>082044</t>
  </si>
  <si>
    <t>Könyvtári szolgáltatások</t>
  </si>
  <si>
    <t>082091</t>
  </si>
  <si>
    <t>Közművelődés (közműelődési int. működt.)</t>
  </si>
  <si>
    <t>084031</t>
  </si>
  <si>
    <t>Civil szervezetek támogatása</t>
  </si>
  <si>
    <t>086090</t>
  </si>
  <si>
    <t>Máshová nem sorolható szabadidős szolg.</t>
  </si>
  <si>
    <t>08. Összesen</t>
  </si>
  <si>
    <t>09.</t>
  </si>
  <si>
    <t>OKTATÁS</t>
  </si>
  <si>
    <t>091110</t>
  </si>
  <si>
    <t>Óvodai nevelés, ellátás  működtetési felad.</t>
  </si>
  <si>
    <t>091140</t>
  </si>
  <si>
    <t>096015</t>
  </si>
  <si>
    <t>Gyermekétkeztetés köznevelési intézményekben</t>
  </si>
  <si>
    <t>09. összesen</t>
  </si>
  <si>
    <t>SZOCIÁLIS VÉDELEM</t>
  </si>
  <si>
    <t>104030</t>
  </si>
  <si>
    <t>Gyermekek napközbeni ell. (bölcsődei ell.)</t>
  </si>
  <si>
    <t>104035</t>
  </si>
  <si>
    <t>Bölcsödei étkeztetés</t>
  </si>
  <si>
    <t>Család és gyermekjólési szolgáltatások</t>
  </si>
  <si>
    <t>Gyermekvédelmi pénzbeli és term.ellátás</t>
  </si>
  <si>
    <t>107051</t>
  </si>
  <si>
    <t>Szociális étkezés</t>
  </si>
  <si>
    <t>Házi segítségnyújtás</t>
  </si>
  <si>
    <t>107054</t>
  </si>
  <si>
    <t>Családsegítés</t>
  </si>
  <si>
    <t>107060</t>
  </si>
  <si>
    <t>Egyéb szociális pénzbeni és term. Ellátások</t>
  </si>
  <si>
    <t>10. Összesen</t>
  </si>
  <si>
    <t>900020</t>
  </si>
  <si>
    <t>Önkorm.funkcióra nem sorolható bevételei</t>
  </si>
  <si>
    <t>ÖNKORMÁNYZAT ÖSSZESEN</t>
  </si>
  <si>
    <t xml:space="preserve">B. KÖZÖS ÖNKORMÁNYZATI HIVATAL </t>
  </si>
  <si>
    <t>Önkormányzati igazgatási feladatok</t>
  </si>
  <si>
    <t>Támogatási célú finanszirozási műveletek</t>
  </si>
  <si>
    <t>C.  ÓVODA, BÖLCSŐDE, KÖNYVTÁR</t>
  </si>
  <si>
    <t>013390</t>
  </si>
  <si>
    <t>Egyéb kiegészítő szolgáltatások</t>
  </si>
  <si>
    <t>081045</t>
  </si>
  <si>
    <t>Szabadidősport tevékenys.és támogatása</t>
  </si>
  <si>
    <t>082092</t>
  </si>
  <si>
    <t>Közművelődés,közöss.kult.ért.gondozása</t>
  </si>
  <si>
    <t>Mns.egyéb szabadidős szolgáltatás</t>
  </si>
  <si>
    <t>Óvodai nevelés,ellátás szakmai feladatai</t>
  </si>
  <si>
    <t>Óvodai nevelés,ellátás működtetés feladatai</t>
  </si>
  <si>
    <t>096025</t>
  </si>
  <si>
    <t>Munkahelyi étkeztetés köznevelési intézményben</t>
  </si>
  <si>
    <t>104036</t>
  </si>
  <si>
    <t>Munkahelyei  étkeztetés bölcsődében</t>
  </si>
  <si>
    <t>ZALAKAROSI ÓVODA ÉS BÖLCSŐDE</t>
  </si>
  <si>
    <t>Közmővelődés,közöss.kult.ért.gondozása</t>
  </si>
  <si>
    <t>Mindenféle egyéb szabadidős szolgáltatás</t>
  </si>
  <si>
    <t>MINDÖSSZESEN</t>
  </si>
  <si>
    <t>Lét-szám fő</t>
  </si>
  <si>
    <t>Ellátottak pénzbeli juttatásai                     K4</t>
  </si>
  <si>
    <t>ÖNKORMÁNYZAT</t>
  </si>
  <si>
    <t>Ö</t>
  </si>
  <si>
    <t>011210</t>
  </si>
  <si>
    <t>Államháztartás igazgatása, ellenőrzése</t>
  </si>
  <si>
    <t>Köztemető fenntartás-és üzemeltetés</t>
  </si>
  <si>
    <t>Elszámolás központi kv.szervvel</t>
  </si>
  <si>
    <t>041140</t>
  </si>
  <si>
    <t>Területfejlesztés igazgatása</t>
  </si>
  <si>
    <t>Közutak, hidak,alagutak üzemelt., fennt.üzemeltetése</t>
  </si>
  <si>
    <r>
      <t>Nem veszélyes hulladék begyűjtése,száll.</t>
    </r>
    <r>
      <rPr>
        <b/>
        <sz val="12"/>
        <rFont val="Arial CE"/>
        <charset val="238"/>
      </rPr>
      <t>(ÖV)</t>
    </r>
  </si>
  <si>
    <t>SZOCIÁLIS BIZTONSÁG</t>
  </si>
  <si>
    <t>104042</t>
  </si>
  <si>
    <t>Családsegitő és gyermekjóléti szolgáltatások</t>
  </si>
  <si>
    <t>104051</t>
  </si>
  <si>
    <t>Gyermekvédelmi pénzb.és termb.ellátások</t>
  </si>
  <si>
    <t>107052</t>
  </si>
  <si>
    <t>Egyéb szoc.pénzbeli és temészetbni ellátások,támog.</t>
  </si>
  <si>
    <t>900070</t>
  </si>
  <si>
    <t>Fejezeti és általános tartalékok elszámolása</t>
  </si>
  <si>
    <t xml:space="preserve">ÖNKORMÁNYZAT ÖSSZESEN </t>
  </si>
  <si>
    <t>KÖZÖS ÖNKORMÁNYZATI HIVATAL</t>
  </si>
  <si>
    <r>
      <t xml:space="preserve">Önkorm.és önk.hiv.jogalkotó és ált.igazg.tev. </t>
    </r>
    <r>
      <rPr>
        <b/>
        <sz val="12"/>
        <rFont val="Arial CE"/>
        <charset val="238"/>
      </rPr>
      <t>(ÖV)</t>
    </r>
  </si>
  <si>
    <t>KÖZÖS ÖNKORMÁNYZATI HIVATAL ÖSSZESEN</t>
  </si>
  <si>
    <t>Közművelődés, könyvtár</t>
  </si>
  <si>
    <t>Munkahelyi étkeztetés bölcsődében</t>
  </si>
  <si>
    <t xml:space="preserve">MINDÖSSZESEN </t>
  </si>
  <si>
    <t>Árokásógép  lizing Karos-Park Kft. Részére</t>
  </si>
  <si>
    <t>Tartalékok,  céltartalékok (K513)</t>
  </si>
  <si>
    <t>Települési támogatások</t>
  </si>
  <si>
    <t>Rendkívüli települési támogatások</t>
  </si>
  <si>
    <t>Óvodai nevelés, ellátás  szakmai felad.</t>
  </si>
  <si>
    <t>1.7. Led lámpa - közvil.  pályázati támogatás fel nem haszn.rész.utalás</t>
  </si>
  <si>
    <t xml:space="preserve">1.Óvodapedagógusok bére </t>
  </si>
  <si>
    <t>2. Óvodapedagógusok pótlólagos  bértámogatás</t>
  </si>
  <si>
    <t>3. Óvodapedagógusok nevelő munkáját közvetlenül segítők bértámogatása</t>
  </si>
  <si>
    <t>5. Óvodaműködtetési támogatás</t>
  </si>
  <si>
    <t xml:space="preserve">1./ Parkgondozás </t>
  </si>
  <si>
    <t xml:space="preserve">2./ Településtisztasági feladatok </t>
  </si>
  <si>
    <t xml:space="preserve">3./ Nyilvános illemhelyek üzemeltetése </t>
  </si>
  <si>
    <t xml:space="preserve">4./ Temetőgondozási feladatok </t>
  </si>
  <si>
    <t xml:space="preserve">5./ Piaci feladatok </t>
  </si>
  <si>
    <t xml:space="preserve">6./ Sportlétesítmények fenntartása </t>
  </si>
  <si>
    <t xml:space="preserve">Összesen: </t>
  </si>
  <si>
    <t xml:space="preserve">Gránit Zrt </t>
  </si>
  <si>
    <t>Az összegek nettó összegek, ÁFÁ-t nem tartalmaznak.</t>
  </si>
  <si>
    <t xml:space="preserve"> </t>
  </si>
  <si>
    <t xml:space="preserve">2.4. Előző évi   maradvány </t>
  </si>
  <si>
    <t xml:space="preserve">Termáltó és ökopart öntözőrendszerének kialakítás </t>
  </si>
  <si>
    <t>Kamerahálózat Tsz. Majorban (befejezése )</t>
  </si>
  <si>
    <t>Iskola, valamint a tornacsarnok felújítása, beázás megsz.</t>
  </si>
  <si>
    <t xml:space="preserve">Zalakarosi gyógyhelyi központ áttervezése </t>
  </si>
  <si>
    <t>Felhalmozási célú támogatatások államháztartáson belülről                      B2</t>
  </si>
  <si>
    <t>900060</t>
  </si>
  <si>
    <t>KÖZÖS ÖNKORMÁNYZATI  HIVATAL ÖSSZESEN</t>
  </si>
  <si>
    <t>ZALAKAROSI ÓVODA ÉS BÖLCSŐDE ÖSSZESEN</t>
  </si>
  <si>
    <t>KÖZÖSSÉGI HÁZ ÉS KÖNYVTÁR ÖSSZESEN</t>
  </si>
  <si>
    <t>Forgatási és befektetési célú finansz. műv.</t>
  </si>
  <si>
    <t>Felhalmozási bevételek                 B5</t>
  </si>
  <si>
    <t xml:space="preserve">Működési célú támogatások  államháztartáson belülről </t>
  </si>
  <si>
    <t xml:space="preserve">Finanszirozási bevételek                                                                          </t>
  </si>
  <si>
    <t>Kormány-zati funkció száma</t>
  </si>
  <si>
    <t>Ön-ként vállalt</t>
  </si>
  <si>
    <t>Kötele-ző</t>
  </si>
  <si>
    <t>Önkormányzati vagyonnal való gazdálkodás</t>
  </si>
  <si>
    <t>Közszolgáltatási szerződésekben meghatározott feladatok megoszlása</t>
  </si>
  <si>
    <t>Város területén</t>
  </si>
  <si>
    <t>Termáltó területén</t>
  </si>
  <si>
    <t>Karos-Park Kft.</t>
  </si>
  <si>
    <t>közszolgáltatási szerződésében meghatározott feladatok/vállalkozás</t>
  </si>
  <si>
    <t>S.sz.</t>
  </si>
  <si>
    <t xml:space="preserve">1./ Termáltó </t>
  </si>
  <si>
    <t>Mindösszesen:</t>
  </si>
  <si>
    <t>9=5+7</t>
  </si>
  <si>
    <t>10=6+8</t>
  </si>
  <si>
    <t>13=9+11</t>
  </si>
  <si>
    <t>14=10+12</t>
  </si>
  <si>
    <t>forintban</t>
  </si>
  <si>
    <t>összege  Ft</t>
  </si>
  <si>
    <t>Támogatás megelőlegezés             K914</t>
  </si>
  <si>
    <t>104031</t>
  </si>
  <si>
    <t>4. szociális ágazati pótlék (igénylés alapján),szoc.ágazatban dolgozók kieg.támogatása</t>
  </si>
  <si>
    <t>Elvonások, befizetések</t>
  </si>
  <si>
    <t>B8</t>
  </si>
  <si>
    <t>Belföldi finanszírozási bevételek</t>
  </si>
  <si>
    <t>1.8 Belföldi értékpapir  beváltás</t>
  </si>
  <si>
    <t>4.3 Előző évi maradvány</t>
  </si>
  <si>
    <t>1.9. Felhalmozási c. támogatás áht.belül</t>
  </si>
  <si>
    <t xml:space="preserve">1.10. Felhalmozási bevételek </t>
  </si>
  <si>
    <t>1.11. Felhalmozási célú kölcs. visszatérülése</t>
  </si>
  <si>
    <t>1.12  Egyéb felhalm.célú átvett pénzeszköz</t>
  </si>
  <si>
    <t>1.13. Előző évi felhalm. célú maradvány</t>
  </si>
  <si>
    <t>1.14 Hitelfelvétel</t>
  </si>
  <si>
    <t xml:space="preserve">3.3. Előző évi maradvány </t>
  </si>
  <si>
    <t>4.4 Előző évi maradvány</t>
  </si>
  <si>
    <t>4.2 Elvonások, befizetések</t>
  </si>
  <si>
    <t>1.9 Belföldi értékpapir vásárlás</t>
  </si>
  <si>
    <t xml:space="preserve">1.10 Beruházások </t>
  </si>
  <si>
    <t>1.11 Felújítások</t>
  </si>
  <si>
    <t>1.12 Felmozási célú támogatás (Áhb.)</t>
  </si>
  <si>
    <t>1.13 Felhalm.célú pénzeszköz átadás</t>
  </si>
  <si>
    <t>1.14. Felhalm célú kölcsön</t>
  </si>
  <si>
    <t>1.16 Hitel törlesztés</t>
  </si>
  <si>
    <t>1.2 Elvonások, befizetések</t>
  </si>
  <si>
    <t xml:space="preserve">1.3. Egyéb célú támogatás államházt. Belül </t>
  </si>
  <si>
    <t xml:space="preserve">  1.3.1 Közfoglalkoztatás  támogatása </t>
  </si>
  <si>
    <t xml:space="preserve">  1.3.2 OEP finanszírozás (védőnő, isk.orvos, házi orvos ) </t>
  </si>
  <si>
    <t xml:space="preserve">  1.3.4 Balatonmagyaród tám. óvadai ellátásban r. gyerm.</t>
  </si>
  <si>
    <t xml:space="preserve">  1.3.5 Zalamerenye támogatása óvodai ellátásban  r.gy.</t>
  </si>
  <si>
    <t xml:space="preserve">  1.3.6.Termáltó és ökopart  marketing célú kiadás támogatása</t>
  </si>
  <si>
    <t>Belföldi értékpapír beváltás</t>
  </si>
  <si>
    <t>1.9. Zala megyei Önkormányzatnak - Zalavári emlékpark működtetésére</t>
  </si>
  <si>
    <t>Felhalmozási célú támogatás államháztartáson belülre (K84)</t>
  </si>
  <si>
    <t>Felhalmozási célú támogatás államháztartáson belülre összesen:</t>
  </si>
  <si>
    <t xml:space="preserve">2.1 Lakásépítési-, vásárlási támogatás  </t>
  </si>
  <si>
    <t>3.1. Karos-Park Kft-nek árokásógép lízingelés részletei</t>
  </si>
  <si>
    <t>23.</t>
  </si>
  <si>
    <t>24.</t>
  </si>
  <si>
    <t>INTERREG horvát-magyar kerékpárút önrész</t>
  </si>
  <si>
    <t>Telefonkészülékek, számológépek (kisértékű)</t>
  </si>
  <si>
    <t>25.</t>
  </si>
  <si>
    <t>26.</t>
  </si>
  <si>
    <t>27.</t>
  </si>
  <si>
    <t>28.</t>
  </si>
  <si>
    <t>Zalakarosi Óvoda és Bölcsőde  összesen:</t>
  </si>
  <si>
    <t>Zalakarosi Közösségi Ház és Könyvtár összesen:</t>
  </si>
  <si>
    <t>Utak felújítása</t>
  </si>
  <si>
    <t>Finanszirozási bevételek</t>
  </si>
  <si>
    <t>Gyógyhelyi látógató központ projektmendzseri feladataira átcsop.</t>
  </si>
  <si>
    <t>Vizvezeték kiépités (Vincellér,Patkós u.)</t>
  </si>
  <si>
    <t>Zalakaros Zöld Szive pályázat akcióterületi tervre átcsoportositás</t>
  </si>
  <si>
    <t>Önkormányzok működési támogatása                                 B11</t>
  </si>
  <si>
    <t>Felhalm.célú kölcsön visszatérülés                 B74</t>
  </si>
  <si>
    <t>Belföldi értékpapírok beváltása                      B812</t>
  </si>
  <si>
    <t>Egyéb felhalm.c. átvett pénzeszköz                  B75</t>
  </si>
  <si>
    <t>Belföldi értékp. vásárlás                      K912</t>
  </si>
  <si>
    <t xml:space="preserve">2./ Csúszda </t>
  </si>
  <si>
    <t xml:space="preserve">Csúszda üzemeltetéséhez fejlesztés (beléptető, pénztár) </t>
  </si>
  <si>
    <t>Hozzájárulás</t>
  </si>
  <si>
    <t>Egyéb műk. célú támogatás                          B16</t>
  </si>
  <si>
    <t>Elvonások, befizetések                             B12</t>
  </si>
  <si>
    <t>Közhatalmi bevételek                                            B3</t>
  </si>
  <si>
    <t>Működési bevételek                                    B4</t>
  </si>
  <si>
    <t xml:space="preserve"> Működési célú  átvett pénzeszköz                                                          B6</t>
  </si>
  <si>
    <t>Felhalmozási célú átvett pénzeszköz                                                                B7</t>
  </si>
  <si>
    <t>Hitelfelvétel                          B811</t>
  </si>
  <si>
    <t>Maradvány igénybevétel                             B813</t>
  </si>
  <si>
    <t>Személyi juttatás                                                  K1</t>
  </si>
  <si>
    <t>Munka-adókat terhelő járulékok                                                     K2</t>
  </si>
  <si>
    <t>Dologi kiadás                                                           K3</t>
  </si>
  <si>
    <t>Elvonások                                          K502</t>
  </si>
  <si>
    <t>MC.tám.ÁHB                                                  K506</t>
  </si>
  <si>
    <t xml:space="preserve">Egyéb működési célú kiadások                                                                                                                                                                                                                                                                                                     K5                                                              </t>
  </si>
  <si>
    <t>MC.kölcs.ÁHK                                                  K508</t>
  </si>
  <si>
    <t>MC.tám.ÁHK                                                   K512</t>
  </si>
  <si>
    <t>Tartalékok                                                              K513</t>
  </si>
  <si>
    <t>Beruházások                                                     K6</t>
  </si>
  <si>
    <t>Felújítások                                                             K7</t>
  </si>
  <si>
    <t>Egyéb felhalmozási  célú kiadások                                                                                                                                                                                         K8</t>
  </si>
  <si>
    <t>FC.támogatás ÁHB                                         K84</t>
  </si>
  <si>
    <t>FC.kölcsön ÁHK                                                K86</t>
  </si>
  <si>
    <t>Lakástámogatás                                 K87</t>
  </si>
  <si>
    <t>FC.támogatás ÁHK                                                 K89</t>
  </si>
  <si>
    <t>Hiteltörlesztés                                                          K911</t>
  </si>
  <si>
    <t>016020</t>
  </si>
  <si>
    <t>Országos népszavazással kapcs.tev.</t>
  </si>
  <si>
    <t xml:space="preserve">       Rászoruló gyermekek szünidei étkeztetésének támogatása</t>
  </si>
  <si>
    <t>2.4. Elvonások, befizetések</t>
  </si>
  <si>
    <t>2.3. Működési célú pe.átadás áh.kivül</t>
  </si>
  <si>
    <t>Szabadidő és sportpark pályázat saját erő , kerités és megvilágítás általános tartalékból átcsop.</t>
  </si>
  <si>
    <t>2017. évi előirányzat</t>
  </si>
  <si>
    <t>ASP pályázatból gépbeszerzés</t>
  </si>
  <si>
    <t>2017.évi terv</t>
  </si>
  <si>
    <t>Öntözőrendszer kiépítése zöldterületeken/Bodahegyi út</t>
  </si>
  <si>
    <t xml:space="preserve">Hivatal épületében kazáncsere, fűtés korszerűsítés </t>
  </si>
  <si>
    <t>Termáltó és ökopart fejlesztés/ dűnék hasznosítása</t>
  </si>
  <si>
    <t>2017. évi eredeti előirányzat</t>
  </si>
  <si>
    <t>Hulladékudvar területén zárt szennyviztároló kialakitása</t>
  </si>
  <si>
    <t xml:space="preserve">Temetőbe oszlopos úrnatartó </t>
  </si>
  <si>
    <t>Központi konyhai gépek/üst,robotgép tartozékok,zsámoly</t>
  </si>
  <si>
    <t xml:space="preserve">Fürdő Vendégház fejlesztés kisértékű eszközök </t>
  </si>
  <si>
    <t xml:space="preserve">Berkenye köz vízelvezetés tervezés, kivitelezés, kisajátítás </t>
  </si>
  <si>
    <t>Számítógép, nyomtatók, fénymásolók  monitorok beszerzése</t>
  </si>
  <si>
    <t xml:space="preserve">Turisztika marketing fejlesztés </t>
  </si>
  <si>
    <t xml:space="preserve">Mobil telefon </t>
  </si>
  <si>
    <t xml:space="preserve">Óvodába , mosogatógép </t>
  </si>
  <si>
    <t xml:space="preserve">Óvodába fénymásoló, laptop, monitor, mini hifi, fényképezőgép </t>
  </si>
  <si>
    <t xml:space="preserve">Óvodába  3 db szőnyeg </t>
  </si>
  <si>
    <t xml:space="preserve">Ovi galéria </t>
  </si>
  <si>
    <t xml:space="preserve">Udvari mászóvár csere </t>
  </si>
  <si>
    <t xml:space="preserve">Óvodába vasaló, 3 db tároló, étkeztőasztal + 6 szék </t>
  </si>
  <si>
    <t xml:space="preserve">Ütéscsillapító burkolat csere udvari játékok alatt </t>
  </si>
  <si>
    <t xml:space="preserve">Bölcsődébe porszívó, CD lejátszók </t>
  </si>
  <si>
    <t xml:space="preserve">Bölcsődéba cipős szekrény gyermekátadóba </t>
  </si>
  <si>
    <t xml:space="preserve">Pattogatott kukorica készítő gép vásárlás (Kertmoziba) </t>
  </si>
  <si>
    <t xml:space="preserve">Játszóterek fejlesztése/ óvoda melletti játszótér </t>
  </si>
  <si>
    <t xml:space="preserve">Wifi Router (könyvtára </t>
  </si>
  <si>
    <t xml:space="preserve">Önkormányzati lakásokba konyhabútor / 2 lakásba </t>
  </si>
  <si>
    <t xml:space="preserve">Rendőrségi épület lépcsők, lépcsőházak felújítás </t>
  </si>
  <si>
    <t>Utak, hidak,  járdák építésére, felújítására</t>
  </si>
  <si>
    <t>2017. évi terv.</t>
  </si>
  <si>
    <t>Önkormányzati épületek felújítása</t>
  </si>
  <si>
    <t>Tűzoltósághoz bútorok beszerzése</t>
  </si>
  <si>
    <t>2016.évi eredeti előirányzat</t>
  </si>
  <si>
    <t>2017.évi eredeti előirányzat</t>
  </si>
  <si>
    <t>f.) 2016.december havi bérkompenzáció</t>
  </si>
  <si>
    <t>4. Minősített óvodapedatógusok kiegészítő támogatása</t>
  </si>
  <si>
    <t xml:space="preserve">       Család-és gyermekjóléti szolgálat</t>
  </si>
  <si>
    <t>Park Inn szálló előtti út aszfaltozása, járda  felújítása</t>
  </si>
  <si>
    <t>2020. évi terv</t>
  </si>
  <si>
    <t>1.15.Tartalék</t>
  </si>
  <si>
    <t>2020. évi számított előirányz.</t>
  </si>
  <si>
    <t>2017.évi előirányzat</t>
  </si>
  <si>
    <t>2016.évi záró létszám. ei.</t>
  </si>
  <si>
    <t>2017. évi  létszám-  keret</t>
  </si>
  <si>
    <t>2017.évi          eredeti</t>
  </si>
  <si>
    <t>2017. évi módosított</t>
  </si>
  <si>
    <t>4. Családsegítés</t>
  </si>
  <si>
    <t xml:space="preserve">5. Közfoglalkoztatás </t>
  </si>
  <si>
    <t xml:space="preserve">Hivatali épület nagyterem világítás, mennyezet rek. </t>
  </si>
  <si>
    <t xml:space="preserve">Alsóhegyi út vízelvezés, útrekonstrukció </t>
  </si>
  <si>
    <t xml:space="preserve">Civil Ház tetőtérben irodahelyiség kialakitásra </t>
  </si>
  <si>
    <t xml:space="preserve">2016. évi </t>
  </si>
  <si>
    <t xml:space="preserve">2017. évi </t>
  </si>
  <si>
    <t>2016. évi</t>
  </si>
  <si>
    <t>2017. évben tervezett</t>
  </si>
  <si>
    <t>2017. évben  tervezett</t>
  </si>
  <si>
    <r>
      <t>E</t>
    </r>
    <r>
      <rPr>
        <b/>
        <sz val="12"/>
        <rFont val="Arial"/>
        <family val="2"/>
        <charset val="238"/>
      </rPr>
      <t xml:space="preserve">urópa Úniós támogatásból megvalósuló beruházásokról tájékoztatás </t>
    </r>
  </si>
  <si>
    <t>Választott tisztségviselő</t>
  </si>
  <si>
    <t>Egyházközségnek fejlesztési támogatás</t>
  </si>
  <si>
    <t>29.</t>
  </si>
  <si>
    <t>Volt TSZ major vízellátása</t>
  </si>
  <si>
    <t>063020</t>
  </si>
  <si>
    <t xml:space="preserve">Vizműhálózat felújítások (szivattyú cserék, kompresszor stb.) </t>
  </si>
  <si>
    <t>30.</t>
  </si>
  <si>
    <t xml:space="preserve">Hegyalja utca 45. lakásban kazáncsere </t>
  </si>
  <si>
    <t>Patkós utca, Vincellér köz vizellátása</t>
  </si>
  <si>
    <t>Sport Hotel B. épületbe hőt. gázboyler cseréje, Vendégház fejl.</t>
  </si>
  <si>
    <t>Turisztikai célú pályázatokra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</si>
</sst>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Ft&quot;_-;\-* #,##0.00\ &quot;Ft&quot;_-;_-* &quot;-&quot;??\ &quot;Ft&quot;_-;_-@_-"/>
    <numFmt numFmtId="165" formatCode="#,##0.0"/>
  </numFmts>
  <fonts count="52" x14ac:knownFonts="1">
    <font>
      <sz val="10"/>
      <name val="Arial CE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name val="Arial"/>
      <family val="2"/>
      <charset val="238"/>
    </font>
    <font>
      <sz val="12"/>
      <color indexed="8"/>
      <name val="Arial"/>
      <family val="2"/>
      <charset val="238"/>
    </font>
    <font>
      <b/>
      <i/>
      <sz val="11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i/>
      <sz val="11"/>
      <name val="Arial"/>
      <family val="2"/>
      <charset val="238"/>
    </font>
    <font>
      <sz val="12"/>
      <name val="Garamond"/>
      <family val="1"/>
      <charset val="238"/>
    </font>
    <font>
      <sz val="8"/>
      <name val="Arial"/>
      <family val="2"/>
      <charset val="238"/>
    </font>
    <font>
      <i/>
      <sz val="12"/>
      <name val="Arial"/>
      <family val="2"/>
      <charset val="238"/>
    </font>
    <font>
      <sz val="10"/>
      <color indexed="48"/>
      <name val="Arial CE"/>
      <charset val="238"/>
    </font>
    <font>
      <b/>
      <sz val="8"/>
      <name val="Arial"/>
      <family val="2"/>
      <charset val="238"/>
    </font>
    <font>
      <sz val="11"/>
      <name val="Arial CE"/>
      <charset val="238"/>
    </font>
    <font>
      <b/>
      <sz val="11"/>
      <name val="Arial CE"/>
      <charset val="238"/>
    </font>
    <font>
      <b/>
      <i/>
      <sz val="12"/>
      <name val="Arial CE"/>
      <charset val="238"/>
    </font>
    <font>
      <b/>
      <sz val="10"/>
      <name val="Arial CE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4"/>
      <name val="Arial"/>
      <family val="2"/>
      <charset val="238"/>
    </font>
    <font>
      <sz val="10"/>
      <name val="MS Sans Serif"/>
      <family val="2"/>
      <charset val="238"/>
    </font>
    <font>
      <b/>
      <i/>
      <sz val="12"/>
      <color indexed="8"/>
      <name val="Arial"/>
      <family val="2"/>
      <charset val="238"/>
    </font>
    <font>
      <b/>
      <i/>
      <sz val="10"/>
      <name val="Arial CE"/>
      <charset val="238"/>
    </font>
    <font>
      <b/>
      <sz val="12"/>
      <color indexed="8"/>
      <name val="Arial"/>
      <family val="2"/>
      <charset val="238"/>
    </font>
    <font>
      <sz val="8"/>
      <name val="Arial CE"/>
      <charset val="238"/>
    </font>
    <font>
      <b/>
      <i/>
      <sz val="11"/>
      <name val="Arial CE"/>
      <charset val="238"/>
    </font>
    <font>
      <b/>
      <u/>
      <sz val="12"/>
      <name val="Arial CE"/>
      <family val="2"/>
      <charset val="238"/>
    </font>
    <font>
      <b/>
      <sz val="12"/>
      <color indexed="8"/>
      <name val="Arial CE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2"/>
      <color rgb="FFFF0000"/>
      <name val="Arial"/>
      <family val="2"/>
      <charset val="238"/>
    </font>
    <font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6">
    <xf numFmtId="0" fontId="0" fillId="0" borderId="0"/>
    <xf numFmtId="0" fontId="4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7" fillId="0" borderId="0"/>
    <xf numFmtId="0" fontId="51" fillId="0" borderId="0"/>
    <xf numFmtId="164" fontId="51" fillId="0" borderId="0" applyFont="0" applyFill="0" applyBorder="0" applyAlignment="0" applyProtection="0"/>
  </cellStyleXfs>
  <cellXfs count="705">
    <xf numFmtId="0" fontId="0" fillId="0" borderId="0" xfId="0"/>
    <xf numFmtId="0" fontId="0" fillId="0" borderId="0" xfId="0" applyBorder="1"/>
    <xf numFmtId="3" fontId="3" fillId="0" borderId="1" xfId="0" applyNumberFormat="1" applyFont="1" applyBorder="1" applyAlignment="1">
      <alignment vertical="center"/>
    </xf>
    <xf numFmtId="0" fontId="7" fillId="0" borderId="0" xfId="13"/>
    <xf numFmtId="0" fontId="9" fillId="0" borderId="1" xfId="13" applyFont="1" applyBorder="1"/>
    <xf numFmtId="0" fontId="7" fillId="0" borderId="1" xfId="13" applyBorder="1"/>
    <xf numFmtId="3" fontId="6" fillId="0" borderId="1" xfId="0" applyNumberFormat="1" applyFont="1" applyBorder="1" applyAlignment="1">
      <alignment vertical="center"/>
    </xf>
    <xf numFmtId="0" fontId="9" fillId="0" borderId="2" xfId="13" applyFont="1" applyBorder="1"/>
    <xf numFmtId="0" fontId="7" fillId="0" borderId="1" xfId="13" applyFont="1" applyBorder="1"/>
    <xf numFmtId="0" fontId="5" fillId="0" borderId="1" xfId="0" applyFont="1" applyBorder="1" applyAlignment="1">
      <alignment horizontal="left" vertical="center"/>
    </xf>
    <xf numFmtId="0" fontId="9" fillId="0" borderId="2" xfId="13" applyFont="1" applyFill="1" applyBorder="1"/>
    <xf numFmtId="0" fontId="9" fillId="0" borderId="2" xfId="13" applyFont="1" applyFill="1" applyBorder="1" applyAlignment="1">
      <alignment horizontal="right"/>
    </xf>
    <xf numFmtId="0" fontId="7" fillId="0" borderId="0" xfId="4" applyFont="1"/>
    <xf numFmtId="0" fontId="10" fillId="0" borderId="0" xfId="8" applyFont="1"/>
    <xf numFmtId="0" fontId="10" fillId="0" borderId="0" xfId="8"/>
    <xf numFmtId="0" fontId="10" fillId="0" borderId="0" xfId="8" applyAlignment="1">
      <alignment horizontal="right"/>
    </xf>
    <xf numFmtId="0" fontId="9" fillId="0" borderId="1" xfId="8" applyFont="1" applyBorder="1"/>
    <xf numFmtId="0" fontId="14" fillId="0" borderId="0" xfId="10" applyFont="1"/>
    <xf numFmtId="0" fontId="10" fillId="0" borderId="0" xfId="10"/>
    <xf numFmtId="0" fontId="15" fillId="0" borderId="0" xfId="10" applyFont="1" applyAlignment="1">
      <alignment horizontal="center"/>
    </xf>
    <xf numFmtId="0" fontId="10" fillId="0" borderId="0" xfId="9"/>
    <xf numFmtId="0" fontId="18" fillId="0" borderId="1" xfId="9" applyFont="1" applyBorder="1"/>
    <xf numFmtId="0" fontId="19" fillId="0" borderId="1" xfId="9" applyFont="1" applyBorder="1"/>
    <xf numFmtId="0" fontId="10" fillId="0" borderId="0" xfId="7"/>
    <xf numFmtId="0" fontId="21" fillId="0" borderId="1" xfId="7" applyFont="1" applyBorder="1" applyAlignment="1">
      <alignment horizontal="center"/>
    </xf>
    <xf numFmtId="3" fontId="13" fillId="0" borderId="1" xfId="7" applyNumberFormat="1" applyFont="1" applyBorder="1" applyAlignment="1">
      <alignment horizontal="right"/>
    </xf>
    <xf numFmtId="49" fontId="21" fillId="0" borderId="1" xfId="7" applyNumberFormat="1" applyFont="1" applyBorder="1" applyAlignment="1">
      <alignment horizontal="center"/>
    </xf>
    <xf numFmtId="0" fontId="21" fillId="0" borderId="0" xfId="7" applyFont="1"/>
    <xf numFmtId="49" fontId="13" fillId="0" borderId="1" xfId="7" applyNumberFormat="1" applyFont="1" applyBorder="1" applyAlignment="1">
      <alignment horizontal="center"/>
    </xf>
    <xf numFmtId="49" fontId="13" fillId="0" borderId="1" xfId="7" applyNumberFormat="1" applyFont="1" applyBorder="1" applyAlignment="1">
      <alignment horizontal="center" vertical="center"/>
    </xf>
    <xf numFmtId="0" fontId="13" fillId="0" borderId="1" xfId="7" applyFont="1" applyBorder="1" applyAlignment="1">
      <alignment horizontal="center" vertical="center" wrapText="1"/>
    </xf>
    <xf numFmtId="0" fontId="9" fillId="0" borderId="0" xfId="13" applyFont="1" applyBorder="1"/>
    <xf numFmtId="0" fontId="10" fillId="0" borderId="0" xfId="2"/>
    <xf numFmtId="0" fontId="11" fillId="2" borderId="1" xfId="2" applyFont="1" applyFill="1" applyBorder="1" applyAlignment="1">
      <alignment horizontal="center"/>
    </xf>
    <xf numFmtId="0" fontId="10" fillId="0" borderId="1" xfId="2" applyFont="1" applyBorder="1"/>
    <xf numFmtId="0" fontId="10" fillId="0" borderId="0" xfId="11"/>
    <xf numFmtId="3" fontId="5" fillId="0" borderId="1" xfId="0" applyNumberFormat="1" applyFont="1" applyBorder="1" applyAlignment="1">
      <alignment vertical="center"/>
    </xf>
    <xf numFmtId="0" fontId="10" fillId="0" borderId="0" xfId="3"/>
    <xf numFmtId="0" fontId="11" fillId="2" borderId="1" xfId="3" applyFont="1" applyFill="1" applyBorder="1" applyAlignment="1">
      <alignment horizontal="center" vertical="center" wrapText="1"/>
    </xf>
    <xf numFmtId="0" fontId="10" fillId="0" borderId="1" xfId="3" applyFont="1" applyBorder="1"/>
    <xf numFmtId="0" fontId="10" fillId="0" borderId="1" xfId="3" applyFont="1" applyBorder="1" applyAlignment="1">
      <alignment horizontal="center"/>
    </xf>
    <xf numFmtId="0" fontId="10" fillId="0" borderId="0" xfId="11" applyBorder="1" applyAlignment="1">
      <alignment horizontal="right"/>
    </xf>
    <xf numFmtId="0" fontId="10" fillId="0" borderId="1" xfId="2" applyFont="1" applyBorder="1" applyAlignment="1">
      <alignment horizontal="center"/>
    </xf>
    <xf numFmtId="0" fontId="8" fillId="0" borderId="1" xfId="2" applyFont="1" applyBorder="1" applyAlignment="1">
      <alignment horizontal="center" vertical="distributed"/>
    </xf>
    <xf numFmtId="0" fontId="10" fillId="0" borderId="1" xfId="2" applyFont="1" applyBorder="1" applyAlignment="1">
      <alignment horizontal="center" vertical="distributed"/>
    </xf>
    <xf numFmtId="0" fontId="10" fillId="0" borderId="1" xfId="2" applyBorder="1" applyAlignment="1">
      <alignment vertical="distributed"/>
    </xf>
    <xf numFmtId="9" fontId="10" fillId="0" borderId="1" xfId="2" applyNumberFormat="1" applyFont="1" applyBorder="1" applyAlignment="1">
      <alignment horizontal="center"/>
    </xf>
    <xf numFmtId="0" fontId="16" fillId="0" borderId="3" xfId="10" applyFont="1" applyBorder="1" applyAlignment="1">
      <alignment horizontal="center"/>
    </xf>
    <xf numFmtId="9" fontId="10" fillId="0" borderId="1" xfId="2" applyNumberFormat="1" applyBorder="1" applyAlignment="1">
      <alignment horizontal="center" vertical="distributed"/>
    </xf>
    <xf numFmtId="0" fontId="6" fillId="0" borderId="1" xfId="0" applyFont="1" applyBorder="1" applyAlignment="1">
      <alignment horizontal="left" vertical="center"/>
    </xf>
    <xf numFmtId="0" fontId="10" fillId="0" borderId="0" xfId="2" applyAlignment="1">
      <alignment horizontal="right"/>
    </xf>
    <xf numFmtId="3" fontId="9" fillId="0" borderId="1" xfId="8" applyNumberFormat="1" applyFont="1" applyBorder="1" applyAlignment="1">
      <alignment vertical="distributed"/>
    </xf>
    <xf numFmtId="0" fontId="11" fillId="0" borderId="1" xfId="2" applyFont="1" applyBorder="1"/>
    <xf numFmtId="0" fontId="31" fillId="0" borderId="1" xfId="2" applyFont="1" applyBorder="1" applyAlignment="1">
      <alignment horizontal="center" vertical="distributed"/>
    </xf>
    <xf numFmtId="0" fontId="11" fillId="0" borderId="1" xfId="2" applyFont="1" applyBorder="1" applyAlignment="1">
      <alignment horizontal="center" vertical="distributed"/>
    </xf>
    <xf numFmtId="0" fontId="11" fillId="0" borderId="1" xfId="2" applyFont="1" applyBorder="1" applyAlignment="1">
      <alignment vertical="distributed"/>
    </xf>
    <xf numFmtId="9" fontId="11" fillId="0" borderId="1" xfId="2" applyNumberFormat="1" applyFont="1" applyBorder="1" applyAlignment="1">
      <alignment horizontal="center" vertical="distributed"/>
    </xf>
    <xf numFmtId="0" fontId="11" fillId="0" borderId="1" xfId="2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/>
    </xf>
    <xf numFmtId="3" fontId="18" fillId="0" borderId="1" xfId="9" applyNumberFormat="1" applyFont="1" applyBorder="1"/>
    <xf numFmtId="3" fontId="7" fillId="0" borderId="1" xfId="13" applyNumberFormat="1" applyBorder="1"/>
    <xf numFmtId="3" fontId="9" fillId="0" borderId="1" xfId="13" applyNumberFormat="1" applyFont="1" applyBorder="1"/>
    <xf numFmtId="0" fontId="21" fillId="0" borderId="1" xfId="7" applyFont="1" applyBorder="1" applyAlignment="1">
      <alignment horizontal="left"/>
    </xf>
    <xf numFmtId="0" fontId="21" fillId="0" borderId="4" xfId="7" applyFont="1" applyBorder="1" applyAlignment="1">
      <alignment horizontal="left"/>
    </xf>
    <xf numFmtId="0" fontId="13" fillId="0" borderId="1" xfId="7" applyFont="1" applyBorder="1" applyAlignment="1">
      <alignment horizontal="left"/>
    </xf>
    <xf numFmtId="0" fontId="13" fillId="0" borderId="4" xfId="7" applyFont="1" applyBorder="1" applyAlignment="1">
      <alignment horizontal="left"/>
    </xf>
    <xf numFmtId="0" fontId="0" fillId="0" borderId="1" xfId="0" applyBorder="1"/>
    <xf numFmtId="0" fontId="26" fillId="0" borderId="1" xfId="7" applyFont="1" applyBorder="1" applyAlignment="1">
      <alignment horizontal="left"/>
    </xf>
    <xf numFmtId="0" fontId="13" fillId="0" borderId="1" xfId="7" applyFont="1" applyFill="1" applyBorder="1" applyAlignment="1">
      <alignment horizontal="center" vertical="center" wrapText="1"/>
    </xf>
    <xf numFmtId="0" fontId="13" fillId="0" borderId="1" xfId="7" applyFont="1" applyFill="1" applyBorder="1" applyAlignment="1">
      <alignment horizontal="left" vertical="center"/>
    </xf>
    <xf numFmtId="0" fontId="13" fillId="0" borderId="4" xfId="4" applyFont="1" applyBorder="1" applyAlignment="1">
      <alignment horizontal="left"/>
    </xf>
    <xf numFmtId="0" fontId="0" fillId="2" borderId="1" xfId="0" applyFill="1" applyBorder="1"/>
    <xf numFmtId="0" fontId="21" fillId="0" borderId="1" xfId="4" applyFont="1" applyBorder="1" applyAlignment="1">
      <alignment horizontal="left"/>
    </xf>
    <xf numFmtId="0" fontId="13" fillId="0" borderId="1" xfId="4" applyFont="1" applyBorder="1" applyAlignment="1">
      <alignment horizontal="center" vertical="center"/>
    </xf>
    <xf numFmtId="0" fontId="13" fillId="0" borderId="1" xfId="4" applyFont="1" applyBorder="1" applyAlignment="1">
      <alignment horizontal="center"/>
    </xf>
    <xf numFmtId="16" fontId="7" fillId="0" borderId="1" xfId="13" applyNumberFormat="1" applyFont="1" applyBorder="1"/>
    <xf numFmtId="0" fontId="24" fillId="0" borderId="1" xfId="13" applyFont="1" applyBorder="1"/>
    <xf numFmtId="16" fontId="7" fillId="0" borderId="1" xfId="13" applyNumberFormat="1" applyBorder="1"/>
    <xf numFmtId="3" fontId="24" fillId="0" borderId="1" xfId="13" applyNumberFormat="1" applyFont="1" applyBorder="1"/>
    <xf numFmtId="0" fontId="7" fillId="0" borderId="1" xfId="6" applyFont="1" applyBorder="1"/>
    <xf numFmtId="0" fontId="10" fillId="0" borderId="1" xfId="2" applyFont="1" applyBorder="1" applyAlignment="1">
      <alignment horizontal="distributed" vertical="distributed"/>
    </xf>
    <xf numFmtId="0" fontId="9" fillId="2" borderId="5" xfId="8" applyFont="1" applyFill="1" applyBorder="1" applyAlignment="1">
      <alignment horizontal="center" vertical="center" wrapText="1"/>
    </xf>
    <xf numFmtId="0" fontId="9" fillId="2" borderId="2" xfId="8" applyFont="1" applyFill="1" applyBorder="1" applyAlignment="1">
      <alignment horizontal="center" vertical="center" wrapText="1"/>
    </xf>
    <xf numFmtId="3" fontId="11" fillId="0" borderId="1" xfId="2" applyNumberFormat="1" applyFont="1" applyBorder="1" applyAlignment="1">
      <alignment vertical="distributed"/>
    </xf>
    <xf numFmtId="3" fontId="10" fillId="0" borderId="1" xfId="2" applyNumberFormat="1" applyFont="1" applyBorder="1" applyAlignment="1">
      <alignment horizontal="right" vertical="distributed"/>
    </xf>
    <xf numFmtId="3" fontId="16" fillId="0" borderId="1" xfId="9" applyNumberFormat="1" applyFont="1" applyBorder="1"/>
    <xf numFmtId="3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/>
    </xf>
    <xf numFmtId="3" fontId="25" fillId="0" borderId="1" xfId="13" applyNumberFormat="1" applyFont="1" applyBorder="1"/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9" fillId="0" borderId="1" xfId="9" applyFont="1" applyBorder="1" applyAlignment="1">
      <alignment horizontal="left"/>
    </xf>
    <xf numFmtId="0" fontId="19" fillId="0" borderId="1" xfId="9" applyFont="1" applyBorder="1" applyAlignment="1">
      <alignment horizontal="center"/>
    </xf>
    <xf numFmtId="0" fontId="36" fillId="2" borderId="1" xfId="9" applyFont="1" applyFill="1" applyBorder="1"/>
    <xf numFmtId="0" fontId="37" fillId="0" borderId="1" xfId="6" applyFont="1" applyBorder="1" applyAlignment="1">
      <alignment vertical="distributed"/>
    </xf>
    <xf numFmtId="0" fontId="11" fillId="0" borderId="1" xfId="6" applyFont="1" applyBorder="1" applyAlignment="1">
      <alignment vertical="distributed"/>
    </xf>
    <xf numFmtId="0" fontId="20" fillId="2" borderId="1" xfId="9" applyFont="1" applyFill="1" applyBorder="1" applyAlignment="1">
      <alignment horizontal="left" vertical="distributed"/>
    </xf>
    <xf numFmtId="0" fontId="36" fillId="0" borderId="1" xfId="9" applyFont="1" applyBorder="1" applyAlignment="1">
      <alignment horizontal="left" vertical="distributed"/>
    </xf>
    <xf numFmtId="0" fontId="9" fillId="0" borderId="1" xfId="0" applyFont="1" applyBorder="1" applyAlignment="1">
      <alignment horizontal="left" vertical="center" wrapText="1"/>
    </xf>
    <xf numFmtId="3" fontId="9" fillId="0" borderId="1" xfId="0" applyNumberFormat="1" applyFont="1" applyBorder="1" applyAlignment="1">
      <alignment horizontal="right" vertical="center"/>
    </xf>
    <xf numFmtId="0" fontId="23" fillId="0" borderId="1" xfId="7" applyFont="1" applyBorder="1" applyAlignment="1">
      <alignment horizontal="left"/>
    </xf>
    <xf numFmtId="0" fontId="13" fillId="0" borderId="1" xfId="6" applyFont="1" applyBorder="1"/>
    <xf numFmtId="0" fontId="17" fillId="0" borderId="1" xfId="9" applyFont="1" applyBorder="1" applyAlignment="1">
      <alignment horizontal="left"/>
    </xf>
    <xf numFmtId="0" fontId="22" fillId="0" borderId="3" xfId="10" applyFont="1" applyBorder="1" applyAlignment="1">
      <alignment horizontal="center"/>
    </xf>
    <xf numFmtId="0" fontId="21" fillId="0" borderId="1" xfId="4" applyFont="1" applyBorder="1" applyAlignment="1">
      <alignment horizontal="center" vertical="center"/>
    </xf>
    <xf numFmtId="0" fontId="39" fillId="0" borderId="1" xfId="8" applyFont="1" applyBorder="1" applyAlignment="1">
      <alignment vertical="distributed"/>
    </xf>
    <xf numFmtId="0" fontId="7" fillId="0" borderId="0" xfId="13" applyBorder="1"/>
    <xf numFmtId="0" fontId="5" fillId="0" borderId="1" xfId="0" applyFont="1" applyBorder="1" applyAlignment="1">
      <alignment vertical="center"/>
    </xf>
    <xf numFmtId="0" fontId="0" fillId="3" borderId="0" xfId="0" applyFill="1"/>
    <xf numFmtId="0" fontId="21" fillId="0" borderId="0" xfId="0" applyFont="1"/>
    <xf numFmtId="3" fontId="13" fillId="0" borderId="1" xfId="5" applyNumberFormat="1" applyFont="1" applyFill="1" applyBorder="1"/>
    <xf numFmtId="3" fontId="21" fillId="0" borderId="6" xfId="1" applyNumberFormat="1" applyFont="1" applyFill="1" applyBorder="1" applyAlignment="1">
      <alignment horizontal="center" vertical="center"/>
    </xf>
    <xf numFmtId="4" fontId="21" fillId="0" borderId="6" xfId="1" applyNumberFormat="1" applyFont="1" applyFill="1" applyBorder="1" applyAlignment="1">
      <alignment vertical="center"/>
    </xf>
    <xf numFmtId="3" fontId="21" fillId="0" borderId="7" xfId="1" applyNumberFormat="1" applyFont="1" applyFill="1" applyBorder="1" applyAlignment="1">
      <alignment vertical="center"/>
    </xf>
    <xf numFmtId="3" fontId="21" fillId="0" borderId="6" xfId="1" applyNumberFormat="1" applyFont="1" applyFill="1" applyBorder="1" applyAlignment="1">
      <alignment vertical="center"/>
    </xf>
    <xf numFmtId="3" fontId="13" fillId="0" borderId="6" xfId="1" applyNumberFormat="1" applyFont="1" applyFill="1" applyBorder="1" applyAlignment="1">
      <alignment vertical="center"/>
    </xf>
    <xf numFmtId="3" fontId="13" fillId="0" borderId="7" xfId="1" applyNumberFormat="1" applyFont="1" applyFill="1" applyBorder="1" applyAlignment="1">
      <alignment vertical="center"/>
    </xf>
    <xf numFmtId="3" fontId="21" fillId="0" borderId="1" xfId="5" applyNumberFormat="1" applyFont="1" applyFill="1" applyBorder="1"/>
    <xf numFmtId="165" fontId="21" fillId="0" borderId="8" xfId="1" applyNumberFormat="1" applyFont="1" applyBorder="1" applyAlignment="1">
      <alignment vertical="center"/>
    </xf>
    <xf numFmtId="3" fontId="21" fillId="0" borderId="8" xfId="1" applyNumberFormat="1" applyFont="1" applyFill="1" applyBorder="1" applyAlignment="1">
      <alignment vertical="center"/>
    </xf>
    <xf numFmtId="4" fontId="21" fillId="0" borderId="8" xfId="1" applyNumberFormat="1" applyFont="1" applyFill="1" applyBorder="1" applyAlignment="1">
      <alignment vertical="center"/>
    </xf>
    <xf numFmtId="3" fontId="21" fillId="0" borderId="9" xfId="5" applyNumberFormat="1" applyFont="1" applyFill="1" applyBorder="1"/>
    <xf numFmtId="0" fontId="21" fillId="0" borderId="9" xfId="12" applyFont="1" applyBorder="1"/>
    <xf numFmtId="4" fontId="21" fillId="0" borderId="9" xfId="5" applyNumberFormat="1" applyFont="1" applyFill="1" applyBorder="1"/>
    <xf numFmtId="0" fontId="13" fillId="0" borderId="1" xfId="12" applyFont="1" applyBorder="1"/>
    <xf numFmtId="0" fontId="21" fillId="0" borderId="1" xfId="12" applyFont="1" applyBorder="1"/>
    <xf numFmtId="3" fontId="21" fillId="0" borderId="1" xfId="1" applyNumberFormat="1" applyFont="1" applyFill="1" applyBorder="1" applyAlignment="1">
      <alignment vertical="center"/>
    </xf>
    <xf numFmtId="0" fontId="37" fillId="0" borderId="0" xfId="9" applyFont="1"/>
    <xf numFmtId="0" fontId="13" fillId="0" borderId="1" xfId="7" applyFont="1" applyBorder="1"/>
    <xf numFmtId="0" fontId="13" fillId="0" borderId="1" xfId="7" applyFont="1" applyBorder="1" applyAlignment="1">
      <alignment horizontal="center"/>
    </xf>
    <xf numFmtId="0" fontId="9" fillId="3" borderId="9" xfId="13" applyFont="1" applyFill="1" applyBorder="1"/>
    <xf numFmtId="0" fontId="9" fillId="3" borderId="9" xfId="13" applyFont="1" applyFill="1" applyBorder="1" applyAlignment="1">
      <alignment horizontal="center"/>
    </xf>
    <xf numFmtId="0" fontId="9" fillId="3" borderId="2" xfId="13" applyFont="1" applyFill="1" applyBorder="1"/>
    <xf numFmtId="0" fontId="9" fillId="3" borderId="2" xfId="13" applyFont="1" applyFill="1" applyBorder="1" applyAlignment="1">
      <alignment horizontal="center"/>
    </xf>
    <xf numFmtId="3" fontId="9" fillId="0" borderId="0" xfId="13" applyNumberFormat="1" applyFont="1" applyBorder="1"/>
    <xf numFmtId="0" fontId="21" fillId="0" borderId="4" xfId="7" applyFont="1" applyBorder="1"/>
    <xf numFmtId="0" fontId="13" fillId="3" borderId="1" xfId="4" applyFont="1" applyFill="1" applyBorder="1" applyAlignment="1">
      <alignment horizontal="left" vertical="center"/>
    </xf>
    <xf numFmtId="0" fontId="11" fillId="0" borderId="6" xfId="1" applyFont="1" applyBorder="1" applyAlignment="1">
      <alignment vertical="center"/>
    </xf>
    <xf numFmtId="0" fontId="37" fillId="0" borderId="6" xfId="1" applyFont="1" applyBorder="1" applyAlignment="1">
      <alignment vertical="center"/>
    </xf>
    <xf numFmtId="0" fontId="37" fillId="0" borderId="8" xfId="1" applyFont="1" applyBorder="1" applyAlignment="1">
      <alignment vertical="center"/>
    </xf>
    <xf numFmtId="0" fontId="37" fillId="0" borderId="10" xfId="1" applyFont="1" applyBorder="1" applyAlignment="1">
      <alignment vertical="center"/>
    </xf>
    <xf numFmtId="0" fontId="11" fillId="0" borderId="1" xfId="1" applyFont="1" applyBorder="1" applyAlignment="1">
      <alignment vertical="center"/>
    </xf>
    <xf numFmtId="0" fontId="37" fillId="0" borderId="1" xfId="1" applyFont="1" applyBorder="1" applyAlignment="1">
      <alignment vertical="center"/>
    </xf>
    <xf numFmtId="0" fontId="21" fillId="0" borderId="0" xfId="0" applyFont="1" applyAlignment="1">
      <alignment wrapText="1"/>
    </xf>
    <xf numFmtId="0" fontId="25" fillId="0" borderId="2" xfId="13" applyFont="1" applyBorder="1"/>
    <xf numFmtId="0" fontId="9" fillId="0" borderId="1" xfId="13" applyNumberFormat="1" applyFont="1" applyBorder="1"/>
    <xf numFmtId="3" fontId="29" fillId="0" borderId="1" xfId="13" applyNumberFormat="1" applyFont="1" applyBorder="1"/>
    <xf numFmtId="0" fontId="35" fillId="0" borderId="1" xfId="0" applyFont="1" applyBorder="1"/>
    <xf numFmtId="3" fontId="3" fillId="0" borderId="1" xfId="0" applyNumberFormat="1" applyFont="1" applyBorder="1" applyAlignment="1">
      <alignment horizontal="right" vertical="center"/>
    </xf>
    <xf numFmtId="0" fontId="32" fillId="0" borderId="0" xfId="0" applyFont="1"/>
    <xf numFmtId="16" fontId="26" fillId="0" borderId="1" xfId="7" applyNumberFormat="1" applyFont="1" applyBorder="1" applyAlignment="1">
      <alignment horizontal="left"/>
    </xf>
    <xf numFmtId="0" fontId="23" fillId="0" borderId="1" xfId="7" applyFont="1" applyBorder="1" applyAlignment="1">
      <alignment horizontal="center" vertical="center" wrapText="1"/>
    </xf>
    <xf numFmtId="0" fontId="12" fillId="0" borderId="1" xfId="7" applyFont="1" applyBorder="1" applyAlignment="1">
      <alignment horizontal="left"/>
    </xf>
    <xf numFmtId="0" fontId="12" fillId="0" borderId="1" xfId="7" applyNumberFormat="1" applyFont="1" applyBorder="1" applyAlignment="1">
      <alignment horizontal="left"/>
    </xf>
    <xf numFmtId="0" fontId="12" fillId="0" borderId="4" xfId="7" applyFont="1" applyBorder="1" applyAlignment="1">
      <alignment horizontal="left"/>
    </xf>
    <xf numFmtId="16" fontId="12" fillId="0" borderId="1" xfId="7" applyNumberFormat="1" applyFont="1" applyBorder="1" applyAlignment="1">
      <alignment horizontal="left"/>
    </xf>
    <xf numFmtId="0" fontId="13" fillId="0" borderId="1" xfId="7" applyNumberFormat="1" applyFont="1" applyBorder="1" applyAlignment="1">
      <alignment horizontal="left"/>
    </xf>
    <xf numFmtId="0" fontId="16" fillId="0" borderId="11" xfId="10" applyFont="1" applyBorder="1" applyAlignment="1">
      <alignment horizontal="left"/>
    </xf>
    <xf numFmtId="0" fontId="17" fillId="0" borderId="12" xfId="10" applyFont="1" applyBorder="1" applyAlignment="1">
      <alignment horizontal="center"/>
    </xf>
    <xf numFmtId="0" fontId="17" fillId="0" borderId="13" xfId="10" applyFont="1" applyBorder="1" applyAlignment="1">
      <alignment horizontal="left"/>
    </xf>
    <xf numFmtId="0" fontId="16" fillId="0" borderId="2" xfId="10" applyFont="1" applyBorder="1" applyAlignment="1">
      <alignment horizontal="center"/>
    </xf>
    <xf numFmtId="2" fontId="12" fillId="0" borderId="1" xfId="7" applyNumberFormat="1" applyFont="1" applyBorder="1" applyAlignment="1">
      <alignment horizontal="left"/>
    </xf>
    <xf numFmtId="0" fontId="0" fillId="0" borderId="0" xfId="0" applyFont="1"/>
    <xf numFmtId="0" fontId="42" fillId="2" borderId="1" xfId="0" applyFont="1" applyFill="1" applyBorder="1"/>
    <xf numFmtId="0" fontId="35" fillId="2" borderId="1" xfId="0" applyFont="1" applyFill="1" applyBorder="1"/>
    <xf numFmtId="0" fontId="10" fillId="0" borderId="1" xfId="1" applyFont="1" applyBorder="1" applyAlignment="1">
      <alignment vertical="center"/>
    </xf>
    <xf numFmtId="0" fontId="21" fillId="3" borderId="0" xfId="0" applyFont="1" applyFill="1"/>
    <xf numFmtId="49" fontId="12" fillId="0" borderId="1" xfId="7" applyNumberFormat="1" applyFont="1" applyBorder="1" applyAlignment="1">
      <alignment horizontal="center"/>
    </xf>
    <xf numFmtId="0" fontId="39" fillId="0" borderId="2" xfId="13" applyFont="1" applyBorder="1"/>
    <xf numFmtId="0" fontId="7" fillId="0" borderId="2" xfId="13" applyFont="1" applyBorder="1"/>
    <xf numFmtId="3" fontId="7" fillId="0" borderId="1" xfId="13" applyNumberFormat="1" applyFont="1" applyBorder="1"/>
    <xf numFmtId="3" fontId="11" fillId="0" borderId="1" xfId="2" applyNumberFormat="1" applyFont="1" applyBorder="1" applyAlignment="1">
      <alignment horizontal="right" vertical="distributed"/>
    </xf>
    <xf numFmtId="9" fontId="10" fillId="0" borderId="1" xfId="2" applyNumberFormat="1" applyFont="1" applyBorder="1" applyAlignment="1">
      <alignment horizontal="center" vertical="distributed"/>
    </xf>
    <xf numFmtId="0" fontId="42" fillId="2" borderId="1" xfId="0" applyFont="1" applyFill="1" applyBorder="1" applyAlignment="1">
      <alignment horizontal="center" vertical="center"/>
    </xf>
    <xf numFmtId="0" fontId="5" fillId="0" borderId="0" xfId="0" applyFont="1"/>
    <xf numFmtId="0" fontId="11" fillId="0" borderId="0" xfId="5" applyFont="1" applyFill="1" applyBorder="1"/>
    <xf numFmtId="0" fontId="7" fillId="0" borderId="0" xfId="8" applyFont="1"/>
    <xf numFmtId="3" fontId="12" fillId="0" borderId="1" xfId="3" applyNumberFormat="1" applyFont="1" applyBorder="1"/>
    <xf numFmtId="0" fontId="9" fillId="2" borderId="1" xfId="3" applyFont="1" applyFill="1" applyBorder="1" applyAlignment="1">
      <alignment horizontal="center" vertical="center"/>
    </xf>
    <xf numFmtId="0" fontId="7" fillId="0" borderId="0" xfId="3" applyFont="1"/>
    <xf numFmtId="0" fontId="11" fillId="0" borderId="14" xfId="1" applyFont="1" applyBorder="1" applyAlignment="1">
      <alignment vertical="center"/>
    </xf>
    <xf numFmtId="3" fontId="13" fillId="0" borderId="2" xfId="5" applyNumberFormat="1" applyFont="1" applyFill="1" applyBorder="1"/>
    <xf numFmtId="0" fontId="10" fillId="0" borderId="6" xfId="1" applyFont="1" applyBorder="1" applyAlignment="1">
      <alignment vertical="center"/>
    </xf>
    <xf numFmtId="49" fontId="12" fillId="0" borderId="2" xfId="7" applyNumberFormat="1" applyFont="1" applyBorder="1" applyAlignment="1">
      <alignment horizontal="center" vertical="center"/>
    </xf>
    <xf numFmtId="3" fontId="21" fillId="0" borderId="1" xfId="7" applyNumberFormat="1" applyFont="1" applyBorder="1" applyAlignment="1">
      <alignment horizontal="right" vertical="center"/>
    </xf>
    <xf numFmtId="3" fontId="13" fillId="0" borderId="1" xfId="7" applyNumberFormat="1" applyFont="1" applyBorder="1" applyAlignment="1">
      <alignment horizontal="right" vertical="center"/>
    </xf>
    <xf numFmtId="3" fontId="23" fillId="0" borderId="1" xfId="7" applyNumberFormat="1" applyFont="1" applyBorder="1" applyAlignment="1">
      <alignment horizontal="right" vertical="center"/>
    </xf>
    <xf numFmtId="3" fontId="10" fillId="0" borderId="1" xfId="7" applyNumberFormat="1" applyBorder="1" applyAlignment="1">
      <alignment horizontal="right" vertical="center"/>
    </xf>
    <xf numFmtId="3" fontId="21" fillId="0" borderId="2" xfId="7" applyNumberFormat="1" applyFont="1" applyBorder="1" applyAlignment="1">
      <alignment horizontal="right" vertical="center"/>
    </xf>
    <xf numFmtId="3" fontId="21" fillId="0" borderId="1" xfId="4" applyNumberFormat="1" applyFont="1" applyBorder="1" applyAlignment="1">
      <alignment horizontal="right" vertical="center"/>
    </xf>
    <xf numFmtId="3" fontId="12" fillId="0" borderId="1" xfId="4" applyNumberFormat="1" applyFont="1" applyBorder="1" applyAlignment="1">
      <alignment horizontal="right" vertical="center"/>
    </xf>
    <xf numFmtId="3" fontId="13" fillId="0" borderId="1" xfId="4" applyNumberFormat="1" applyFont="1" applyBorder="1" applyAlignment="1">
      <alignment horizontal="right" vertical="center"/>
    </xf>
    <xf numFmtId="3" fontId="13" fillId="2" borderId="1" xfId="4" applyNumberFormat="1" applyFont="1" applyFill="1" applyBorder="1" applyAlignment="1">
      <alignment horizontal="right" vertical="center"/>
    </xf>
    <xf numFmtId="0" fontId="13" fillId="3" borderId="1" xfId="7" applyFont="1" applyFill="1" applyBorder="1" applyAlignment="1">
      <alignment vertical="center" wrapText="1"/>
    </xf>
    <xf numFmtId="3" fontId="7" fillId="0" borderId="1" xfId="13" applyNumberFormat="1" applyFont="1" applyBorder="1" applyAlignment="1">
      <alignment horizontal="right"/>
    </xf>
    <xf numFmtId="16" fontId="7" fillId="0" borderId="2" xfId="13" applyNumberFormat="1" applyFont="1" applyBorder="1"/>
    <xf numFmtId="0" fontId="36" fillId="0" borderId="1" xfId="9" applyFont="1" applyBorder="1" applyAlignment="1">
      <alignment horizontal="center" vertical="distributed"/>
    </xf>
    <xf numFmtId="0" fontId="36" fillId="0" borderId="1" xfId="9" applyFont="1" applyBorder="1" applyAlignment="1">
      <alignment horizontal="center"/>
    </xf>
    <xf numFmtId="3" fontId="7" fillId="0" borderId="1" xfId="6" applyNumberFormat="1" applyFont="1" applyBorder="1" applyAlignment="1">
      <alignment horizontal="right"/>
    </xf>
    <xf numFmtId="0" fontId="9" fillId="0" borderId="1" xfId="6" applyFont="1" applyBorder="1"/>
    <xf numFmtId="0" fontId="12" fillId="0" borderId="1" xfId="6" applyFont="1" applyBorder="1"/>
    <xf numFmtId="49" fontId="12" fillId="0" borderId="1" xfId="7" applyNumberFormat="1" applyFont="1" applyBorder="1" applyAlignment="1">
      <alignment horizontal="left"/>
    </xf>
    <xf numFmtId="0" fontId="18" fillId="0" borderId="1" xfId="9" applyFont="1" applyBorder="1" applyAlignment="1">
      <alignment horizontal="center"/>
    </xf>
    <xf numFmtId="0" fontId="16" fillId="4" borderId="15" xfId="10" applyFont="1" applyFill="1" applyBorder="1" applyAlignment="1">
      <alignment horizontal="center"/>
    </xf>
    <xf numFmtId="0" fontId="11" fillId="0" borderId="16" xfId="1" applyFont="1" applyBorder="1" applyAlignment="1">
      <alignment vertical="center"/>
    </xf>
    <xf numFmtId="4" fontId="13" fillId="0" borderId="6" xfId="5" applyNumberFormat="1" applyFont="1" applyFill="1" applyBorder="1"/>
    <xf numFmtId="3" fontId="13" fillId="0" borderId="6" xfId="5" applyNumberFormat="1" applyFont="1" applyFill="1" applyBorder="1"/>
    <xf numFmtId="3" fontId="13" fillId="0" borderId="7" xfId="5" applyNumberFormat="1" applyFont="1" applyFill="1" applyBorder="1"/>
    <xf numFmtId="3" fontId="21" fillId="0" borderId="6" xfId="5" applyNumberFormat="1" applyFont="1" applyFill="1" applyBorder="1"/>
    <xf numFmtId="3" fontId="21" fillId="0" borderId="7" xfId="5" applyNumberFormat="1" applyFont="1" applyFill="1" applyBorder="1"/>
    <xf numFmtId="3" fontId="21" fillId="0" borderId="17" xfId="1" applyNumberFormat="1" applyFont="1" applyFill="1" applyBorder="1" applyAlignment="1">
      <alignment vertical="center"/>
    </xf>
    <xf numFmtId="3" fontId="21" fillId="0" borderId="10" xfId="5" applyNumberFormat="1" applyFont="1" applyFill="1" applyBorder="1"/>
    <xf numFmtId="4" fontId="12" fillId="0" borderId="9" xfId="5" applyNumberFormat="1" applyFont="1" applyFill="1" applyBorder="1"/>
    <xf numFmtId="0" fontId="42" fillId="2" borderId="1" xfId="0" applyFont="1" applyFill="1" applyBorder="1" applyAlignment="1">
      <alignment horizontal="center" wrapText="1"/>
    </xf>
    <xf numFmtId="3" fontId="6" fillId="0" borderId="1" xfId="0" applyNumberFormat="1" applyFont="1" applyBorder="1" applyAlignment="1">
      <alignment horizontal="right" vertical="center"/>
    </xf>
    <xf numFmtId="0" fontId="12" fillId="0" borderId="4" xfId="3" applyFont="1" applyBorder="1" applyAlignment="1">
      <alignment horizontal="left" wrapText="1"/>
    </xf>
    <xf numFmtId="0" fontId="10" fillId="0" borderId="1" xfId="3" applyBorder="1"/>
    <xf numFmtId="0" fontId="16" fillId="0" borderId="13" xfId="10" applyFont="1" applyBorder="1" applyAlignment="1">
      <alignment horizontal="center"/>
    </xf>
    <xf numFmtId="0" fontId="17" fillId="0" borderId="3" xfId="10" applyFont="1" applyBorder="1" applyAlignment="1">
      <alignment horizontal="center"/>
    </xf>
    <xf numFmtId="0" fontId="15" fillId="2" borderId="9" xfId="9" applyFont="1" applyFill="1" applyBorder="1" applyAlignment="1">
      <alignment horizontal="center" vertical="center" wrapText="1"/>
    </xf>
    <xf numFmtId="3" fontId="6" fillId="0" borderId="1" xfId="0" applyNumberFormat="1" applyFont="1" applyBorder="1"/>
    <xf numFmtId="0" fontId="14" fillId="0" borderId="0" xfId="10" applyFont="1" applyAlignment="1">
      <alignment horizontal="right"/>
    </xf>
    <xf numFmtId="3" fontId="12" fillId="0" borderId="0" xfId="3" applyNumberFormat="1" applyFont="1" applyBorder="1"/>
    <xf numFmtId="0" fontId="3" fillId="0" borderId="1" xfId="0" applyFont="1" applyBorder="1" applyAlignment="1">
      <alignment horizontal="left" vertical="center"/>
    </xf>
    <xf numFmtId="3" fontId="7" fillId="0" borderId="1" xfId="7" applyNumberFormat="1" applyFont="1" applyBorder="1" applyAlignment="1">
      <alignment horizontal="right"/>
    </xf>
    <xf numFmtId="0" fontId="7" fillId="0" borderId="1" xfId="7" applyFont="1" applyBorder="1" applyAlignment="1">
      <alignment horizontal="left"/>
    </xf>
    <xf numFmtId="3" fontId="3" fillId="0" borderId="1" xfId="0" applyNumberFormat="1" applyFont="1" applyFill="1" applyBorder="1" applyAlignment="1">
      <alignment vertical="center"/>
    </xf>
    <xf numFmtId="0" fontId="32" fillId="0" borderId="1" xfId="0" applyFont="1" applyBorder="1" applyAlignment="1">
      <alignment vertical="center"/>
    </xf>
    <xf numFmtId="3" fontId="32" fillId="0" borderId="1" xfId="0" applyNumberFormat="1" applyFont="1" applyBorder="1" applyAlignment="1">
      <alignment vertical="center"/>
    </xf>
    <xf numFmtId="3" fontId="5" fillId="0" borderId="1" xfId="0" applyNumberFormat="1" applyFont="1" applyBorder="1"/>
    <xf numFmtId="0" fontId="16" fillId="0" borderId="13" xfId="10" applyFont="1" applyBorder="1" applyAlignment="1">
      <alignment horizontal="left" vertical="center" wrapText="1"/>
    </xf>
    <xf numFmtId="0" fontId="14" fillId="0" borderId="1" xfId="9" applyFont="1" applyBorder="1" applyAlignment="1">
      <alignment horizontal="center" vertical="distributed"/>
    </xf>
    <xf numFmtId="0" fontId="15" fillId="0" borderId="1" xfId="9" applyFont="1" applyFill="1" applyBorder="1" applyAlignment="1">
      <alignment horizontal="center" vertical="center"/>
    </xf>
    <xf numFmtId="0" fontId="15" fillId="0" borderId="1" xfId="9" applyFont="1" applyFill="1" applyBorder="1" applyAlignment="1">
      <alignment horizontal="left" vertical="center"/>
    </xf>
    <xf numFmtId="0" fontId="20" fillId="0" borderId="1" xfId="9" applyFont="1" applyFill="1" applyBorder="1" applyAlignment="1">
      <alignment horizontal="center" vertical="center"/>
    </xf>
    <xf numFmtId="0" fontId="14" fillId="0" borderId="1" xfId="9" applyFont="1" applyFill="1" applyBorder="1" applyAlignment="1">
      <alignment horizontal="left" vertical="center"/>
    </xf>
    <xf numFmtId="0" fontId="16" fillId="0" borderId="1" xfId="10" applyFont="1" applyBorder="1" applyAlignment="1">
      <alignment horizontal="left" vertical="center" wrapText="1"/>
    </xf>
    <xf numFmtId="0" fontId="16" fillId="0" borderId="1" xfId="10" applyFont="1" applyBorder="1" applyAlignment="1">
      <alignment horizontal="right" vertical="center" wrapText="1"/>
    </xf>
    <xf numFmtId="3" fontId="16" fillId="0" borderId="4" xfId="10" applyNumberFormat="1" applyFont="1" applyBorder="1" applyAlignment="1">
      <alignment horizontal="right" vertical="center" wrapText="1"/>
    </xf>
    <xf numFmtId="0" fontId="16" fillId="0" borderId="21" xfId="10" applyFont="1" applyBorder="1" applyAlignment="1">
      <alignment horizontal="center" vertical="center" wrapText="1"/>
    </xf>
    <xf numFmtId="0" fontId="16" fillId="0" borderId="4" xfId="10" applyFont="1" applyBorder="1" applyAlignment="1">
      <alignment horizontal="left" vertical="center" wrapText="1"/>
    </xf>
    <xf numFmtId="0" fontId="22" fillId="0" borderId="21" xfId="10" applyFont="1" applyBorder="1" applyAlignment="1">
      <alignment horizontal="center" vertical="center" wrapText="1"/>
    </xf>
    <xf numFmtId="3" fontId="16" fillId="3" borderId="4" xfId="10" applyNumberFormat="1" applyFont="1" applyFill="1" applyBorder="1" applyAlignment="1">
      <alignment horizontal="right" vertical="center" wrapText="1"/>
    </xf>
    <xf numFmtId="0" fontId="41" fillId="0" borderId="13" xfId="10" applyFont="1" applyBorder="1" applyAlignment="1">
      <alignment horizontal="left" vertical="center" wrapText="1"/>
    </xf>
    <xf numFmtId="3" fontId="17" fillId="0" borderId="4" xfId="10" applyNumberFormat="1" applyFont="1" applyBorder="1" applyAlignment="1">
      <alignment horizontal="right" vertical="center" wrapText="1"/>
    </xf>
    <xf numFmtId="0" fontId="17" fillId="0" borderId="13" xfId="10" applyFont="1" applyBorder="1" applyAlignment="1">
      <alignment horizontal="left" vertical="center" wrapText="1"/>
    </xf>
    <xf numFmtId="0" fontId="17" fillId="0" borderId="22" xfId="10" applyFont="1" applyBorder="1" applyAlignment="1">
      <alignment horizontal="right" vertical="center" wrapText="1"/>
    </xf>
    <xf numFmtId="3" fontId="17" fillId="3" borderId="4" xfId="10" applyNumberFormat="1" applyFont="1" applyFill="1" applyBorder="1" applyAlignment="1">
      <alignment horizontal="right" vertical="center" wrapText="1"/>
    </xf>
    <xf numFmtId="0" fontId="17" fillId="0" borderId="9" xfId="10" applyFont="1" applyBorder="1" applyAlignment="1">
      <alignment horizontal="left" vertical="center" wrapText="1"/>
    </xf>
    <xf numFmtId="0" fontId="16" fillId="0" borderId="22" xfId="10" applyFont="1" applyBorder="1" applyAlignment="1">
      <alignment horizontal="right" vertical="center" wrapText="1"/>
    </xf>
    <xf numFmtId="0" fontId="16" fillId="0" borderId="9" xfId="10" applyFont="1" applyBorder="1" applyAlignment="1">
      <alignment horizontal="left" vertical="center" wrapText="1"/>
    </xf>
    <xf numFmtId="0" fontId="17" fillId="4" borderId="23" xfId="10" applyFont="1" applyFill="1" applyBorder="1" applyAlignment="1">
      <alignment horizontal="left" vertical="center" wrapText="1"/>
    </xf>
    <xf numFmtId="0" fontId="17" fillId="4" borderId="24" xfId="10" applyFont="1" applyFill="1" applyBorder="1" applyAlignment="1">
      <alignment horizontal="right" vertical="center" wrapText="1"/>
    </xf>
    <xf numFmtId="3" fontId="17" fillId="4" borderId="25" xfId="10" applyNumberFormat="1" applyFont="1" applyFill="1" applyBorder="1" applyAlignment="1">
      <alignment horizontal="right" vertical="center" wrapText="1"/>
    </xf>
    <xf numFmtId="0" fontId="16" fillId="4" borderId="26" xfId="1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0" fillId="5" borderId="1" xfId="0" applyFont="1" applyFill="1" applyBorder="1"/>
    <xf numFmtId="0" fontId="4" fillId="0" borderId="1" xfId="0" applyFont="1" applyFill="1" applyBorder="1" applyAlignment="1">
      <alignment horizontal="left" vertical="center"/>
    </xf>
    <xf numFmtId="0" fontId="33" fillId="0" borderId="1" xfId="0" applyFont="1" applyBorder="1" applyAlignment="1">
      <alignment vertical="center"/>
    </xf>
    <xf numFmtId="16" fontId="6" fillId="0" borderId="1" xfId="0" applyNumberFormat="1" applyFont="1" applyBorder="1" applyAlignment="1">
      <alignment horizontal="left" vertical="center"/>
    </xf>
    <xf numFmtId="49" fontId="21" fillId="6" borderId="1" xfId="7" applyNumberFormat="1" applyFont="1" applyFill="1" applyBorder="1" applyAlignment="1">
      <alignment horizontal="center"/>
    </xf>
    <xf numFmtId="0" fontId="13" fillId="6" borderId="1" xfId="7" applyFont="1" applyFill="1" applyBorder="1" applyAlignment="1">
      <alignment horizontal="left"/>
    </xf>
    <xf numFmtId="3" fontId="13" fillId="6" borderId="1" xfId="7" applyNumberFormat="1" applyFont="1" applyFill="1" applyBorder="1" applyAlignment="1">
      <alignment horizontal="right" vertical="center"/>
    </xf>
    <xf numFmtId="0" fontId="21" fillId="6" borderId="1" xfId="7" applyFont="1" applyFill="1" applyBorder="1" applyAlignment="1">
      <alignment horizontal="center"/>
    </xf>
    <xf numFmtId="0" fontId="13" fillId="6" borderId="1" xfId="7" applyFont="1" applyFill="1" applyBorder="1"/>
    <xf numFmtId="0" fontId="13" fillId="6" borderId="4" xfId="7" applyFont="1" applyFill="1" applyBorder="1" applyAlignment="1">
      <alignment horizontal="left"/>
    </xf>
    <xf numFmtId="49" fontId="13" fillId="6" borderId="1" xfId="7" applyNumberFormat="1" applyFont="1" applyFill="1" applyBorder="1" applyAlignment="1">
      <alignment horizontal="center"/>
    </xf>
    <xf numFmtId="49" fontId="21" fillId="6" borderId="2" xfId="7" applyNumberFormat="1" applyFont="1" applyFill="1" applyBorder="1" applyAlignment="1">
      <alignment horizontal="center" vertical="center"/>
    </xf>
    <xf numFmtId="3" fontId="13" fillId="6" borderId="2" xfId="7" applyNumberFormat="1" applyFont="1" applyFill="1" applyBorder="1" applyAlignment="1">
      <alignment horizontal="right" vertical="center"/>
    </xf>
    <xf numFmtId="3" fontId="13" fillId="7" borderId="1" xfId="7" applyNumberFormat="1" applyFont="1" applyFill="1" applyBorder="1" applyAlignment="1">
      <alignment horizontal="right" vertical="center"/>
    </xf>
    <xf numFmtId="49" fontId="13" fillId="8" borderId="2" xfId="7" applyNumberFormat="1" applyFont="1" applyFill="1" applyBorder="1" applyAlignment="1">
      <alignment horizontal="distributed" vertical="distributed"/>
    </xf>
    <xf numFmtId="0" fontId="9" fillId="8" borderId="4" xfId="7" applyFont="1" applyFill="1" applyBorder="1" applyAlignment="1">
      <alignment horizontal="left"/>
    </xf>
    <xf numFmtId="3" fontId="23" fillId="8" borderId="2" xfId="7" applyNumberFormat="1" applyFont="1" applyFill="1" applyBorder="1" applyAlignment="1">
      <alignment horizontal="right" vertical="center"/>
    </xf>
    <xf numFmtId="0" fontId="13" fillId="6" borderId="1" xfId="4" applyFont="1" applyFill="1" applyBorder="1" applyAlignment="1">
      <alignment horizontal="center"/>
    </xf>
    <xf numFmtId="3" fontId="13" fillId="6" borderId="1" xfId="4" applyNumberFormat="1" applyFont="1" applyFill="1" applyBorder="1" applyAlignment="1">
      <alignment horizontal="right" vertical="center"/>
    </xf>
    <xf numFmtId="0" fontId="13" fillId="8" borderId="1" xfId="4" applyFont="1" applyFill="1" applyBorder="1" applyAlignment="1">
      <alignment horizontal="center"/>
    </xf>
    <xf numFmtId="0" fontId="23" fillId="8" borderId="1" xfId="4" applyFont="1" applyFill="1" applyBorder="1" applyAlignment="1">
      <alignment horizontal="left"/>
    </xf>
    <xf numFmtId="3" fontId="13" fillId="8" borderId="1" xfId="4" applyNumberFormat="1" applyFont="1" applyFill="1" applyBorder="1" applyAlignment="1">
      <alignment horizontal="right" vertical="center"/>
    </xf>
    <xf numFmtId="0" fontId="21" fillId="6" borderId="1" xfId="4" applyFont="1" applyFill="1" applyBorder="1" applyAlignment="1">
      <alignment horizontal="center" vertical="center"/>
    </xf>
    <xf numFmtId="0" fontId="12" fillId="6" borderId="1" xfId="4" applyFont="1" applyFill="1" applyBorder="1" applyAlignment="1">
      <alignment horizontal="left"/>
    </xf>
    <xf numFmtId="3" fontId="12" fillId="6" borderId="1" xfId="4" applyNumberFormat="1" applyFont="1" applyFill="1" applyBorder="1" applyAlignment="1">
      <alignment horizontal="right" vertical="center"/>
    </xf>
    <xf numFmtId="3" fontId="21" fillId="6" borderId="1" xfId="4" applyNumberFormat="1" applyFont="1" applyFill="1" applyBorder="1" applyAlignment="1">
      <alignment horizontal="right" vertical="center"/>
    </xf>
    <xf numFmtId="0" fontId="21" fillId="6" borderId="1" xfId="4" applyFont="1" applyFill="1" applyBorder="1" applyAlignment="1">
      <alignment horizontal="center"/>
    </xf>
    <xf numFmtId="0" fontId="13" fillId="6" borderId="1" xfId="4" applyFont="1" applyFill="1" applyBorder="1" applyAlignment="1">
      <alignment horizontal="left"/>
    </xf>
    <xf numFmtId="0" fontId="23" fillId="8" borderId="4" xfId="4" applyFont="1" applyFill="1" applyBorder="1" applyAlignment="1">
      <alignment horizontal="left"/>
    </xf>
    <xf numFmtId="3" fontId="13" fillId="8" borderId="1" xfId="5" applyNumberFormat="1" applyFont="1" applyFill="1" applyBorder="1"/>
    <xf numFmtId="0" fontId="13" fillId="8" borderId="1" xfId="12" applyFont="1" applyFill="1" applyBorder="1"/>
    <xf numFmtId="3" fontId="13" fillId="8" borderId="1" xfId="1" applyNumberFormat="1" applyFont="1" applyFill="1" applyBorder="1" applyAlignment="1">
      <alignment vertical="center"/>
    </xf>
    <xf numFmtId="0" fontId="5" fillId="5" borderId="1" xfId="0" applyFont="1" applyFill="1" applyBorder="1" applyAlignment="1">
      <alignment horizontal="center"/>
    </xf>
    <xf numFmtId="3" fontId="34" fillId="9" borderId="1" xfId="0" applyNumberFormat="1" applyFont="1" applyFill="1" applyBorder="1" applyAlignment="1">
      <alignment vertical="center"/>
    </xf>
    <xf numFmtId="0" fontId="23" fillId="6" borderId="1" xfId="7" applyFont="1" applyFill="1" applyBorder="1" applyAlignment="1">
      <alignment horizontal="left"/>
    </xf>
    <xf numFmtId="16" fontId="23" fillId="6" borderId="1" xfId="7" applyNumberFormat="1" applyFont="1" applyFill="1" applyBorder="1" applyAlignment="1">
      <alignment horizontal="left"/>
    </xf>
    <xf numFmtId="0" fontId="13" fillId="8" borderId="1" xfId="7" applyFont="1" applyFill="1" applyBorder="1" applyAlignment="1">
      <alignment horizontal="left"/>
    </xf>
    <xf numFmtId="49" fontId="13" fillId="6" borderId="1" xfId="7" applyNumberFormat="1" applyFont="1" applyFill="1" applyBorder="1" applyAlignment="1">
      <alignment horizontal="left"/>
    </xf>
    <xf numFmtId="0" fontId="13" fillId="6" borderId="1" xfId="7" applyNumberFormat="1" applyFont="1" applyFill="1" applyBorder="1" applyAlignment="1">
      <alignment horizontal="left"/>
    </xf>
    <xf numFmtId="0" fontId="25" fillId="6" borderId="2" xfId="13" applyFont="1" applyFill="1" applyBorder="1"/>
    <xf numFmtId="3" fontId="25" fillId="6" borderId="1" xfId="13" applyNumberFormat="1" applyFont="1" applyFill="1" applyBorder="1"/>
    <xf numFmtId="0" fontId="25" fillId="6" borderId="1" xfId="13" applyFont="1" applyFill="1" applyBorder="1"/>
    <xf numFmtId="3" fontId="9" fillId="6" borderId="1" xfId="13" applyNumberFormat="1" applyFont="1" applyFill="1" applyBorder="1"/>
    <xf numFmtId="0" fontId="9" fillId="6" borderId="2" xfId="13" applyFont="1" applyFill="1" applyBorder="1"/>
    <xf numFmtId="3" fontId="7" fillId="5" borderId="1" xfId="13" applyNumberFormat="1" applyFont="1" applyFill="1" applyBorder="1"/>
    <xf numFmtId="0" fontId="24" fillId="5" borderId="2" xfId="13" applyFont="1" applyFill="1" applyBorder="1"/>
    <xf numFmtId="0" fontId="9" fillId="8" borderId="2" xfId="13" applyFont="1" applyFill="1" applyBorder="1"/>
    <xf numFmtId="3" fontId="25" fillId="8" borderId="1" xfId="13" applyNumberFormat="1" applyFont="1" applyFill="1" applyBorder="1"/>
    <xf numFmtId="3" fontId="9" fillId="8" borderId="1" xfId="13" applyNumberFormat="1" applyFont="1" applyFill="1" applyBorder="1"/>
    <xf numFmtId="3" fontId="25" fillId="7" borderId="1" xfId="13" applyNumberFormat="1" applyFont="1" applyFill="1" applyBorder="1"/>
    <xf numFmtId="0" fontId="9" fillId="7" borderId="1" xfId="13" applyFont="1" applyFill="1" applyBorder="1"/>
    <xf numFmtId="0" fontId="25" fillId="7" borderId="1" xfId="13" applyFont="1" applyFill="1" applyBorder="1"/>
    <xf numFmtId="0" fontId="25" fillId="7" borderId="2" xfId="13" applyFont="1" applyFill="1" applyBorder="1"/>
    <xf numFmtId="16" fontId="9" fillId="6" borderId="2" xfId="13" applyNumberFormat="1" applyFont="1" applyFill="1" applyBorder="1"/>
    <xf numFmtId="0" fontId="9" fillId="6" borderId="1" xfId="13" applyFont="1" applyFill="1" applyBorder="1"/>
    <xf numFmtId="3" fontId="9" fillId="7" borderId="1" xfId="13" applyNumberFormat="1" applyFont="1" applyFill="1" applyBorder="1"/>
    <xf numFmtId="0" fontId="15" fillId="6" borderId="1" xfId="9" applyFont="1" applyFill="1" applyBorder="1" applyAlignment="1">
      <alignment horizontal="left" vertical="center"/>
    </xf>
    <xf numFmtId="0" fontId="11" fillId="6" borderId="1" xfId="6" applyFont="1" applyFill="1" applyBorder="1" applyAlignment="1">
      <alignment vertical="distributed"/>
    </xf>
    <xf numFmtId="3" fontId="9" fillId="6" borderId="1" xfId="6" applyNumberFormat="1" applyFont="1" applyFill="1" applyBorder="1"/>
    <xf numFmtId="3" fontId="17" fillId="6" borderId="1" xfId="9" applyNumberFormat="1" applyFont="1" applyFill="1" applyBorder="1"/>
    <xf numFmtId="3" fontId="13" fillId="6" borderId="1" xfId="3" applyNumberFormat="1" applyFont="1" applyFill="1" applyBorder="1"/>
    <xf numFmtId="0" fontId="9" fillId="6" borderId="1" xfId="3" applyFont="1" applyFill="1" applyBorder="1" applyAlignment="1">
      <alignment horizontal="center" vertical="center"/>
    </xf>
    <xf numFmtId="0" fontId="35" fillId="5" borderId="1" xfId="0" applyFont="1" applyFill="1" applyBorder="1"/>
    <xf numFmtId="0" fontId="42" fillId="2" borderId="1" xfId="0" applyFont="1" applyFill="1" applyBorder="1" applyAlignment="1"/>
    <xf numFmtId="0" fontId="0" fillId="2" borderId="1" xfId="0" applyFont="1" applyFill="1" applyBorder="1"/>
    <xf numFmtId="0" fontId="15" fillId="2" borderId="5" xfId="9" applyFont="1" applyFill="1" applyBorder="1" applyAlignment="1">
      <alignment horizontal="center" vertical="center" wrapText="1"/>
    </xf>
    <xf numFmtId="3" fontId="7" fillId="0" borderId="1" xfId="6" applyNumberFormat="1" applyFont="1" applyBorder="1"/>
    <xf numFmtId="3" fontId="7" fillId="0" borderId="1" xfId="6" applyNumberFormat="1" applyFont="1" applyBorder="1" applyAlignment="1">
      <alignment vertical="center"/>
    </xf>
    <xf numFmtId="3" fontId="16" fillId="0" borderId="1" xfId="9" applyNumberFormat="1" applyFont="1" applyFill="1" applyBorder="1"/>
    <xf numFmtId="3" fontId="9" fillId="0" borderId="1" xfId="6" applyNumberFormat="1" applyFont="1" applyBorder="1"/>
    <xf numFmtId="2" fontId="21" fillId="0" borderId="6" xfId="5" applyNumberFormat="1" applyFont="1" applyFill="1" applyBorder="1"/>
    <xf numFmtId="2" fontId="21" fillId="0" borderId="6" xfId="1" applyNumberFormat="1" applyFont="1" applyFill="1" applyBorder="1" applyAlignment="1">
      <alignment vertical="center"/>
    </xf>
    <xf numFmtId="2" fontId="21" fillId="0" borderId="17" xfId="1" applyNumberFormat="1" applyFont="1" applyFill="1" applyBorder="1" applyAlignment="1">
      <alignment vertical="center"/>
    </xf>
    <xf numFmtId="3" fontId="3" fillId="0" borderId="2" xfId="0" applyNumberFormat="1" applyFont="1" applyFill="1" applyBorder="1" applyAlignment="1">
      <alignment vertical="center"/>
    </xf>
    <xf numFmtId="3" fontId="6" fillId="0" borderId="2" xfId="0" applyNumberFormat="1" applyFont="1" applyBorder="1"/>
    <xf numFmtId="0" fontId="34" fillId="5" borderId="1" xfId="0" applyFont="1" applyFill="1" applyBorder="1" applyAlignment="1">
      <alignment horizontal="left" vertical="center"/>
    </xf>
    <xf numFmtId="3" fontId="34" fillId="5" borderId="1" xfId="0" applyNumberFormat="1" applyFont="1" applyFill="1" applyBorder="1" applyAlignment="1">
      <alignment horizontal="right" vertical="center"/>
    </xf>
    <xf numFmtId="0" fontId="34" fillId="5" borderId="4" xfId="0" applyFont="1" applyFill="1" applyBorder="1" applyAlignment="1">
      <alignment horizontal="center" vertical="center"/>
    </xf>
    <xf numFmtId="0" fontId="34" fillId="5" borderId="27" xfId="0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right" vertical="center"/>
    </xf>
    <xf numFmtId="3" fontId="7" fillId="0" borderId="1" xfId="8" applyNumberFormat="1" applyFont="1" applyBorder="1" applyAlignment="1">
      <alignment vertical="distributed"/>
    </xf>
    <xf numFmtId="0" fontId="11" fillId="8" borderId="1" xfId="11" applyFont="1" applyFill="1" applyBorder="1" applyAlignment="1">
      <alignment horizontal="center" vertical="center" wrapText="1"/>
    </xf>
    <xf numFmtId="0" fontId="7" fillId="0" borderId="1" xfId="11" applyFont="1" applyBorder="1" applyAlignment="1">
      <alignment horizontal="center" vertical="center"/>
    </xf>
    <xf numFmtId="3" fontId="7" fillId="0" borderId="1" xfId="11" applyNumberFormat="1" applyFont="1" applyBorder="1" applyAlignment="1">
      <alignment vertical="center"/>
    </xf>
    <xf numFmtId="3" fontId="9" fillId="8" borderId="1" xfId="11" applyNumberFormat="1" applyFont="1" applyFill="1" applyBorder="1" applyAlignment="1">
      <alignment vertical="center"/>
    </xf>
    <xf numFmtId="0" fontId="7" fillId="8" borderId="1" xfId="11" applyFont="1" applyFill="1" applyBorder="1" applyAlignment="1">
      <alignment horizontal="center" vertical="center"/>
    </xf>
    <xf numFmtId="0" fontId="13" fillId="0" borderId="1" xfId="3" applyFont="1" applyBorder="1" applyAlignment="1">
      <alignment horizontal="left"/>
    </xf>
    <xf numFmtId="0" fontId="12" fillId="0" borderId="1" xfId="3" applyFont="1" applyBorder="1" applyAlignment="1">
      <alignment horizontal="left" vertical="distributed"/>
    </xf>
    <xf numFmtId="0" fontId="12" fillId="0" borderId="4" xfId="3" applyFont="1" applyBorder="1" applyAlignment="1">
      <alignment horizontal="left" vertical="distributed"/>
    </xf>
    <xf numFmtId="0" fontId="13" fillId="6" borderId="1" xfId="3" applyFont="1" applyFill="1" applyBorder="1" applyAlignment="1">
      <alignment horizontal="left"/>
    </xf>
    <xf numFmtId="0" fontId="12" fillId="0" borderId="1" xfId="3" applyFont="1" applyBorder="1" applyAlignment="1">
      <alignment horizontal="left"/>
    </xf>
    <xf numFmtId="0" fontId="12" fillId="0" borderId="4" xfId="3" applyFon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8" borderId="1" xfId="0" applyFill="1" applyBorder="1" applyAlignment="1">
      <alignment vertical="center" wrapText="1"/>
    </xf>
    <xf numFmtId="3" fontId="0" fillId="8" borderId="1" xfId="0" applyNumberFormat="1" applyFill="1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0" fontId="0" fillId="8" borderId="1" xfId="0" applyFill="1" applyBorder="1" applyAlignment="1">
      <alignment horizontal="center" vertical="center" wrapText="1"/>
    </xf>
    <xf numFmtId="0" fontId="10" fillId="0" borderId="0" xfId="7" applyBorder="1"/>
    <xf numFmtId="3" fontId="5" fillId="6" borderId="1" xfId="0" applyNumberFormat="1" applyFont="1" applyFill="1" applyBorder="1" applyAlignment="1">
      <alignment horizontal="right" vertical="center"/>
    </xf>
    <xf numFmtId="0" fontId="22" fillId="0" borderId="1" xfId="10" applyFont="1" applyBorder="1" applyAlignment="1">
      <alignment horizontal="left" vertical="center" wrapText="1"/>
    </xf>
    <xf numFmtId="3" fontId="21" fillId="0" borderId="8" xfId="5" applyNumberFormat="1" applyFont="1" applyFill="1" applyBorder="1"/>
    <xf numFmtId="3" fontId="21" fillId="0" borderId="28" xfId="5" applyNumberFormat="1" applyFont="1" applyFill="1" applyBorder="1"/>
    <xf numFmtId="2" fontId="21" fillId="0" borderId="8" xfId="1" applyNumberFormat="1" applyFont="1" applyFill="1" applyBorder="1" applyAlignment="1">
      <alignment vertical="center"/>
    </xf>
    <xf numFmtId="0" fontId="10" fillId="0" borderId="6" xfId="1" applyFont="1" applyBorder="1" applyAlignment="1">
      <alignment vertical="center" wrapText="1"/>
    </xf>
    <xf numFmtId="0" fontId="10" fillId="0" borderId="17" xfId="1" applyFont="1" applyBorder="1" applyAlignment="1">
      <alignment vertical="center"/>
    </xf>
    <xf numFmtId="0" fontId="10" fillId="0" borderId="8" xfId="1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Border="1" applyAlignment="1">
      <alignment horizontal="left"/>
    </xf>
    <xf numFmtId="0" fontId="30" fillId="0" borderId="0" xfId="0" applyFont="1" applyBorder="1" applyAlignment="1">
      <alignment horizontal="left"/>
    </xf>
    <xf numFmtId="0" fontId="10" fillId="0" borderId="1" xfId="7" applyBorder="1"/>
    <xf numFmtId="0" fontId="6" fillId="6" borderId="1" xfId="0" applyFont="1" applyFill="1" applyBorder="1" applyAlignment="1">
      <alignment horizontal="center" vertical="center"/>
    </xf>
    <xf numFmtId="3" fontId="5" fillId="6" borderId="1" xfId="0" applyNumberFormat="1" applyFont="1" applyFill="1" applyBorder="1" applyAlignment="1">
      <alignment vertical="center"/>
    </xf>
    <xf numFmtId="0" fontId="10" fillId="0" borderId="1" xfId="7" applyBorder="1" applyAlignment="1">
      <alignment vertical="center"/>
    </xf>
    <xf numFmtId="3" fontId="23" fillId="6" borderId="1" xfId="7" applyNumberFormat="1" applyFont="1" applyFill="1" applyBorder="1" applyAlignment="1">
      <alignment horizontal="right" vertical="center"/>
    </xf>
    <xf numFmtId="3" fontId="21" fillId="3" borderId="1" xfId="7" applyNumberFormat="1" applyFont="1" applyFill="1" applyBorder="1" applyAlignment="1">
      <alignment horizontal="right" vertical="center"/>
    </xf>
    <xf numFmtId="3" fontId="13" fillId="8" borderId="1" xfId="7" applyNumberFormat="1" applyFont="1" applyFill="1" applyBorder="1" applyAlignment="1">
      <alignment horizontal="right" vertical="center"/>
    </xf>
    <xf numFmtId="3" fontId="13" fillId="3" borderId="1" xfId="7" applyNumberFormat="1" applyFont="1" applyFill="1" applyBorder="1" applyAlignment="1">
      <alignment horizontal="right" vertical="center"/>
    </xf>
    <xf numFmtId="3" fontId="26" fillId="0" borderId="1" xfId="7" applyNumberFormat="1" applyFont="1" applyBorder="1" applyAlignment="1">
      <alignment horizontal="right" vertical="center"/>
    </xf>
    <xf numFmtId="3" fontId="13" fillId="6" borderId="1" xfId="7" applyNumberFormat="1" applyFont="1" applyFill="1" applyBorder="1" applyAlignment="1">
      <alignment horizontal="right" vertical="center"/>
    </xf>
    <xf numFmtId="3" fontId="12" fillId="0" borderId="1" xfId="7" applyNumberFormat="1" applyFont="1" applyBorder="1" applyAlignment="1">
      <alignment horizontal="right" vertical="center"/>
    </xf>
    <xf numFmtId="0" fontId="5" fillId="6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 wrapText="1"/>
    </xf>
    <xf numFmtId="0" fontId="10" fillId="0" borderId="1" xfId="9" applyBorder="1"/>
    <xf numFmtId="0" fontId="35" fillId="0" borderId="0" xfId="0" applyFont="1" applyAlignment="1">
      <alignment horizontal="center"/>
    </xf>
    <xf numFmtId="0" fontId="32" fillId="8" borderId="1" xfId="0" applyFont="1" applyFill="1" applyBorder="1" applyAlignment="1">
      <alignment horizontal="center"/>
    </xf>
    <xf numFmtId="0" fontId="32" fillId="8" borderId="1" xfId="0" applyFont="1" applyFill="1" applyBorder="1"/>
    <xf numFmtId="0" fontId="33" fillId="0" borderId="1" xfId="0" applyFont="1" applyBorder="1" applyAlignment="1">
      <alignment horizontal="center"/>
    </xf>
    <xf numFmtId="3" fontId="32" fillId="0" borderId="1" xfId="0" applyNumberFormat="1" applyFont="1" applyBorder="1"/>
    <xf numFmtId="3" fontId="32" fillId="0" borderId="1" xfId="0" applyNumberFormat="1" applyFont="1" applyBorder="1" applyAlignment="1">
      <alignment horizontal="right"/>
    </xf>
    <xf numFmtId="0" fontId="32" fillId="0" borderId="1" xfId="0" applyFont="1" applyBorder="1"/>
    <xf numFmtId="0" fontId="33" fillId="0" borderId="1" xfId="0" applyFont="1" applyBorder="1"/>
    <xf numFmtId="3" fontId="33" fillId="0" borderId="1" xfId="0" applyNumberFormat="1" applyFont="1" applyBorder="1"/>
    <xf numFmtId="3" fontId="33" fillId="0" borderId="1" xfId="0" applyNumberFormat="1" applyFont="1" applyBorder="1" applyAlignment="1">
      <alignment horizontal="right"/>
    </xf>
    <xf numFmtId="0" fontId="33" fillId="0" borderId="1" xfId="0" applyFont="1" applyBorder="1" applyAlignment="1">
      <alignment wrapText="1"/>
    </xf>
    <xf numFmtId="0" fontId="32" fillId="0" borderId="1" xfId="0" applyFont="1" applyBorder="1" applyAlignment="1">
      <alignment horizontal="center"/>
    </xf>
    <xf numFmtId="3" fontId="0" fillId="6" borderId="1" xfId="0" applyNumberFormat="1" applyFill="1" applyBorder="1" applyAlignment="1">
      <alignment vertical="center" wrapText="1"/>
    </xf>
    <xf numFmtId="0" fontId="13" fillId="8" borderId="2" xfId="5" applyFont="1" applyFill="1" applyBorder="1" applyAlignment="1">
      <alignment horizontal="center" vertical="center" wrapText="1"/>
    </xf>
    <xf numFmtId="0" fontId="13" fillId="8" borderId="29" xfId="5" applyFont="1" applyFill="1" applyBorder="1" applyAlignment="1">
      <alignment horizontal="center" vertical="center" wrapText="1"/>
    </xf>
    <xf numFmtId="0" fontId="13" fillId="8" borderId="1" xfId="5" applyFont="1" applyFill="1" applyBorder="1" applyAlignment="1">
      <alignment horizontal="center" vertical="center"/>
    </xf>
    <xf numFmtId="0" fontId="11" fillId="6" borderId="6" xfId="1" applyFont="1" applyFill="1" applyBorder="1" applyAlignment="1">
      <alignment vertical="center"/>
    </xf>
    <xf numFmtId="3" fontId="13" fillId="6" borderId="6" xfId="5" applyNumberFormat="1" applyFont="1" applyFill="1" applyBorder="1"/>
    <xf numFmtId="3" fontId="13" fillId="6" borderId="7" xfId="5" applyNumberFormat="1" applyFont="1" applyFill="1" applyBorder="1"/>
    <xf numFmtId="0" fontId="11" fillId="6" borderId="1" xfId="1" applyFont="1" applyFill="1" applyBorder="1" applyAlignment="1">
      <alignment vertical="center"/>
    </xf>
    <xf numFmtId="3" fontId="13" fillId="6" borderId="1" xfId="5" applyNumberFormat="1" applyFont="1" applyFill="1" applyBorder="1"/>
    <xf numFmtId="165" fontId="13" fillId="6" borderId="1" xfId="5" applyNumberFormat="1" applyFont="1" applyFill="1" applyBorder="1"/>
    <xf numFmtId="0" fontId="13" fillId="6" borderId="1" xfId="12" applyFont="1" applyFill="1" applyBorder="1"/>
    <xf numFmtId="3" fontId="13" fillId="6" borderId="1" xfId="1" applyNumberFormat="1" applyFont="1" applyFill="1" applyBorder="1" applyAlignment="1">
      <alignment vertical="center"/>
    </xf>
    <xf numFmtId="0" fontId="11" fillId="8" borderId="1" xfId="5" applyFont="1" applyFill="1" applyBorder="1"/>
    <xf numFmtId="0" fontId="21" fillId="8" borderId="1" xfId="12" applyFont="1" applyFill="1" applyBorder="1"/>
    <xf numFmtId="3" fontId="13" fillId="8" borderId="1" xfId="12" applyNumberFormat="1" applyFont="1" applyFill="1" applyBorder="1"/>
    <xf numFmtId="0" fontId="5" fillId="6" borderId="1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center"/>
    </xf>
    <xf numFmtId="3" fontId="34" fillId="6" borderId="1" xfId="0" applyNumberFormat="1" applyFont="1" applyFill="1" applyBorder="1" applyAlignment="1">
      <alignment horizontal="right" vertical="center"/>
    </xf>
    <xf numFmtId="3" fontId="34" fillId="8" borderId="1" xfId="0" applyNumberFormat="1" applyFont="1" applyFill="1" applyBorder="1" applyAlignment="1">
      <alignment horizontal="right" vertical="center"/>
    </xf>
    <xf numFmtId="3" fontId="5" fillId="6" borderId="1" xfId="0" applyNumberFormat="1" applyFont="1" applyFill="1" applyBorder="1"/>
    <xf numFmtId="3" fontId="34" fillId="8" borderId="9" xfId="0" applyNumberFormat="1" applyFont="1" applyFill="1" applyBorder="1" applyAlignment="1">
      <alignment horizontal="right" vertical="center"/>
    </xf>
    <xf numFmtId="0" fontId="45" fillId="6" borderId="1" xfId="0" applyFont="1" applyFill="1" applyBorder="1" applyAlignment="1">
      <alignment vertical="center"/>
    </xf>
    <xf numFmtId="0" fontId="45" fillId="8" borderId="4" xfId="0" applyFont="1" applyFill="1" applyBorder="1" applyAlignment="1">
      <alignment vertical="center"/>
    </xf>
    <xf numFmtId="0" fontId="45" fillId="8" borderId="27" xfId="0" applyFont="1" applyFill="1" applyBorder="1" applyAlignment="1">
      <alignment vertical="center"/>
    </xf>
    <xf numFmtId="3" fontId="34" fillId="8" borderId="1" xfId="0" applyNumberFormat="1" applyFont="1" applyFill="1" applyBorder="1" applyAlignment="1">
      <alignment vertical="center"/>
    </xf>
    <xf numFmtId="49" fontId="21" fillId="8" borderId="1" xfId="7" applyNumberFormat="1" applyFont="1" applyFill="1" applyBorder="1" applyAlignment="1">
      <alignment horizontal="center"/>
    </xf>
    <xf numFmtId="49" fontId="13" fillId="8" borderId="1" xfId="7" applyNumberFormat="1" applyFont="1" applyFill="1" applyBorder="1" applyAlignment="1">
      <alignment horizontal="center"/>
    </xf>
    <xf numFmtId="0" fontId="13" fillId="7" borderId="1" xfId="7" applyFont="1" applyFill="1" applyBorder="1" applyAlignment="1">
      <alignment horizontal="left"/>
    </xf>
    <xf numFmtId="49" fontId="21" fillId="7" borderId="1" xfId="7" applyNumberFormat="1" applyFont="1" applyFill="1" applyBorder="1" applyAlignment="1">
      <alignment horizontal="center"/>
    </xf>
    <xf numFmtId="0" fontId="15" fillId="2" borderId="2" xfId="9" applyFont="1" applyFill="1" applyBorder="1" applyAlignment="1">
      <alignment horizontal="center" vertical="center" wrapText="1"/>
    </xf>
    <xf numFmtId="3" fontId="12" fillId="6" borderId="1" xfId="3" applyNumberFormat="1" applyFont="1" applyFill="1" applyBorder="1"/>
    <xf numFmtId="0" fontId="5" fillId="0" borderId="4" xfId="0" applyFont="1" applyBorder="1" applyAlignment="1">
      <alignment horizontal="center" vertical="center"/>
    </xf>
    <xf numFmtId="0" fontId="32" fillId="0" borderId="27" xfId="0" applyFont="1" applyBorder="1" applyAlignment="1">
      <alignment vertical="center"/>
    </xf>
    <xf numFmtId="3" fontId="12" fillId="3" borderId="1" xfId="7" applyNumberFormat="1" applyFont="1" applyFill="1" applyBorder="1" applyAlignment="1">
      <alignment horizontal="right" vertical="center"/>
    </xf>
    <xf numFmtId="0" fontId="7" fillId="0" borderId="1" xfId="13" applyFont="1" applyBorder="1" applyAlignment="1">
      <alignment horizontal="left"/>
    </xf>
    <xf numFmtId="3" fontId="9" fillId="6" borderId="1" xfId="6" applyNumberFormat="1" applyFont="1" applyFill="1" applyBorder="1" applyAlignment="1">
      <alignment horizontal="right"/>
    </xf>
    <xf numFmtId="0" fontId="13" fillId="6" borderId="1" xfId="6" applyFont="1" applyFill="1" applyBorder="1"/>
    <xf numFmtId="0" fontId="9" fillId="6" borderId="1" xfId="6" applyFont="1" applyFill="1" applyBorder="1"/>
    <xf numFmtId="0" fontId="7" fillId="0" borderId="1" xfId="6" applyFont="1" applyBorder="1" applyAlignment="1">
      <alignment horizontal="center"/>
    </xf>
    <xf numFmtId="0" fontId="18" fillId="5" borderId="1" xfId="9" applyFont="1" applyFill="1" applyBorder="1" applyAlignment="1">
      <alignment horizontal="center"/>
    </xf>
    <xf numFmtId="3" fontId="13" fillId="3" borderId="1" xfId="4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/>
    </xf>
    <xf numFmtId="0" fontId="18" fillId="6" borderId="1" xfId="9" applyFont="1" applyFill="1" applyBorder="1" applyAlignment="1">
      <alignment horizontal="center"/>
    </xf>
    <xf numFmtId="0" fontId="18" fillId="6" borderId="1" xfId="9" applyFont="1" applyFill="1" applyBorder="1"/>
    <xf numFmtId="3" fontId="7" fillId="0" borderId="1" xfId="6" applyNumberFormat="1" applyBorder="1" applyAlignment="1">
      <alignment vertical="center" wrapText="1"/>
    </xf>
    <xf numFmtId="3" fontId="9" fillId="6" borderId="1" xfId="6" applyNumberFormat="1" applyFont="1" applyFill="1" applyBorder="1" applyAlignment="1">
      <alignment vertical="center" wrapText="1"/>
    </xf>
    <xf numFmtId="3" fontId="17" fillId="6" borderId="1" xfId="9" applyNumberFormat="1" applyFont="1" applyFill="1" applyBorder="1" applyAlignment="1">
      <alignment vertical="center" wrapText="1"/>
    </xf>
    <xf numFmtId="3" fontId="18" fillId="0" borderId="1" xfId="9" applyNumberFormat="1" applyFont="1" applyBorder="1" applyAlignment="1">
      <alignment vertical="center" wrapText="1"/>
    </xf>
    <xf numFmtId="3" fontId="16" fillId="0" borderId="1" xfId="9" applyNumberFormat="1" applyFont="1" applyBorder="1" applyAlignment="1">
      <alignment vertical="center" wrapText="1"/>
    </xf>
    <xf numFmtId="3" fontId="16" fillId="6" borderId="1" xfId="9" applyNumberFormat="1" applyFont="1" applyFill="1" applyBorder="1" applyAlignment="1">
      <alignment vertical="center" wrapText="1"/>
    </xf>
    <xf numFmtId="3" fontId="17" fillId="2" borderId="1" xfId="9" applyNumberFormat="1" applyFont="1" applyFill="1" applyBorder="1" applyAlignment="1">
      <alignment vertical="center" wrapText="1"/>
    </xf>
    <xf numFmtId="3" fontId="20" fillId="0" borderId="1" xfId="9" applyNumberFormat="1" applyFont="1" applyFill="1" applyBorder="1" applyAlignment="1">
      <alignment horizontal="center" vertical="center" wrapText="1"/>
    </xf>
    <xf numFmtId="3" fontId="14" fillId="0" borderId="1" xfId="9" applyNumberFormat="1" applyFont="1" applyFill="1" applyBorder="1" applyAlignment="1">
      <alignment horizontal="center" vertical="center" wrapText="1"/>
    </xf>
    <xf numFmtId="3" fontId="10" fillId="6" borderId="1" xfId="9" applyNumberFormat="1" applyFill="1" applyBorder="1" applyAlignment="1">
      <alignment vertical="center" wrapText="1"/>
    </xf>
    <xf numFmtId="3" fontId="38" fillId="0" borderId="1" xfId="9" applyNumberFormat="1" applyFont="1" applyBorder="1" applyAlignment="1">
      <alignment vertical="center" wrapText="1"/>
    </xf>
    <xf numFmtId="3" fontId="14" fillId="0" borderId="1" xfId="9" applyNumberFormat="1" applyFont="1" applyFill="1" applyBorder="1" applyAlignment="1">
      <alignment horizontal="right" vertical="center" wrapText="1"/>
    </xf>
    <xf numFmtId="3" fontId="50" fillId="0" borderId="1" xfId="9" applyNumberFormat="1" applyFont="1" applyBorder="1"/>
    <xf numFmtId="3" fontId="16" fillId="5" borderId="1" xfId="9" applyNumberFormat="1" applyFont="1" applyFill="1" applyBorder="1"/>
    <xf numFmtId="0" fontId="32" fillId="8" borderId="1" xfId="14" applyFont="1" applyFill="1" applyBorder="1" applyAlignment="1">
      <alignment horizontal="center" vertical="center" wrapText="1"/>
    </xf>
    <xf numFmtId="0" fontId="51" fillId="0" borderId="0" xfId="14"/>
    <xf numFmtId="0" fontId="4" fillId="8" borderId="1" xfId="14" applyFont="1" applyFill="1" applyBorder="1" applyAlignment="1">
      <alignment horizontal="center" vertical="center" wrapText="1"/>
    </xf>
    <xf numFmtId="0" fontId="33" fillId="8" borderId="1" xfId="14" applyFont="1" applyFill="1" applyBorder="1" applyAlignment="1">
      <alignment horizontal="center" vertical="center" wrapText="1"/>
    </xf>
    <xf numFmtId="0" fontId="51" fillId="8" borderId="1" xfId="14" applyFill="1" applyBorder="1" applyAlignment="1">
      <alignment horizontal="center" vertical="center" wrapText="1"/>
    </xf>
    <xf numFmtId="0" fontId="51" fillId="0" borderId="1" xfId="14" applyBorder="1" applyAlignment="1">
      <alignment vertical="center" wrapText="1"/>
    </xf>
    <xf numFmtId="0" fontId="34" fillId="0" borderId="1" xfId="14" applyFont="1" applyBorder="1" applyAlignment="1">
      <alignment horizontal="center" vertical="center" wrapText="1"/>
    </xf>
    <xf numFmtId="0" fontId="34" fillId="0" borderId="1" xfId="14" applyFont="1" applyBorder="1" applyAlignment="1">
      <alignment vertical="center" wrapText="1"/>
    </xf>
    <xf numFmtId="3" fontId="3" fillId="0" borderId="1" xfId="14" applyNumberFormat="1" applyFont="1" applyBorder="1" applyAlignment="1">
      <alignment vertical="center" wrapText="1"/>
    </xf>
    <xf numFmtId="0" fontId="3" fillId="0" borderId="1" xfId="14" applyFont="1" applyBorder="1" applyAlignment="1">
      <alignment vertical="center" wrapText="1"/>
    </xf>
    <xf numFmtId="0" fontId="3" fillId="0" borderId="1" xfId="14" applyFont="1" applyBorder="1" applyAlignment="1">
      <alignment horizontal="right" vertical="center" wrapText="1"/>
    </xf>
    <xf numFmtId="0" fontId="5" fillId="0" borderId="1" xfId="14" applyFont="1" applyBorder="1" applyAlignment="1">
      <alignment horizontal="right" vertical="center" wrapText="1"/>
    </xf>
    <xf numFmtId="0" fontId="5" fillId="0" borderId="1" xfId="14" applyFont="1" applyBorder="1" applyAlignment="1">
      <alignment horizontal="center" vertical="center" wrapText="1"/>
    </xf>
    <xf numFmtId="3" fontId="3" fillId="0" borderId="1" xfId="14" applyNumberFormat="1" applyFont="1" applyBorder="1" applyAlignment="1">
      <alignment horizontal="right" vertical="center" wrapText="1"/>
    </xf>
    <xf numFmtId="49" fontId="6" fillId="0" borderId="1" xfId="14" applyNumberFormat="1" applyFont="1" applyBorder="1" applyAlignment="1">
      <alignment horizontal="center" vertical="center" wrapText="1"/>
    </xf>
    <xf numFmtId="0" fontId="6" fillId="0" borderId="1" xfId="14" applyFont="1" applyBorder="1" applyAlignment="1">
      <alignment horizontal="center" vertical="center" wrapText="1"/>
    </xf>
    <xf numFmtId="0" fontId="6" fillId="0" borderId="1" xfId="14" applyFont="1" applyBorder="1" applyAlignment="1">
      <alignment horizontal="right" vertical="center" wrapText="1"/>
    </xf>
    <xf numFmtId="3" fontId="6" fillId="0" borderId="1" xfId="14" applyNumberFormat="1" applyFont="1" applyBorder="1" applyAlignment="1">
      <alignment horizontal="right" vertical="center" wrapText="1"/>
    </xf>
    <xf numFmtId="3" fontId="5" fillId="0" borderId="1" xfId="14" applyNumberFormat="1" applyFont="1" applyBorder="1" applyAlignment="1">
      <alignment horizontal="right" vertical="center" wrapText="1"/>
    </xf>
    <xf numFmtId="0" fontId="3" fillId="0" borderId="1" xfId="14" applyFont="1" applyBorder="1" applyAlignment="1">
      <alignment horizontal="center" vertical="center" wrapText="1"/>
    </xf>
    <xf numFmtId="0" fontId="6" fillId="0" borderId="1" xfId="14" applyFont="1" applyFill="1" applyBorder="1" applyAlignment="1">
      <alignment horizontal="center" vertical="center" wrapText="1"/>
    </xf>
    <xf numFmtId="3" fontId="6" fillId="3" borderId="1" xfId="14" applyNumberFormat="1" applyFont="1" applyFill="1" applyBorder="1" applyAlignment="1">
      <alignment horizontal="right" vertical="center" wrapText="1"/>
    </xf>
    <xf numFmtId="49" fontId="6" fillId="3" borderId="1" xfId="14" applyNumberFormat="1" applyFont="1" applyFill="1" applyBorder="1" applyAlignment="1">
      <alignment horizontal="center" vertical="center" wrapText="1"/>
    </xf>
    <xf numFmtId="0" fontId="6" fillId="5" borderId="1" xfId="14" applyFont="1" applyFill="1" applyBorder="1" applyAlignment="1">
      <alignment horizontal="center" vertical="center" wrapText="1"/>
    </xf>
    <xf numFmtId="0" fontId="6" fillId="3" borderId="1" xfId="14" applyFont="1" applyFill="1" applyBorder="1" applyAlignment="1">
      <alignment horizontal="right" vertical="center" wrapText="1"/>
    </xf>
    <xf numFmtId="49" fontId="6" fillId="6" borderId="1" xfId="14" applyNumberFormat="1" applyFont="1" applyFill="1" applyBorder="1" applyAlignment="1">
      <alignment horizontal="center" vertical="center" wrapText="1"/>
    </xf>
    <xf numFmtId="0" fontId="6" fillId="6" borderId="1" xfId="14" applyFont="1" applyFill="1" applyBorder="1" applyAlignment="1">
      <alignment horizontal="center" vertical="center" wrapText="1"/>
    </xf>
    <xf numFmtId="3" fontId="2" fillId="6" borderId="1" xfId="14" applyNumberFormat="1" applyFont="1" applyFill="1" applyBorder="1" applyAlignment="1">
      <alignment horizontal="right" vertical="center" wrapText="1"/>
    </xf>
    <xf numFmtId="3" fontId="5" fillId="6" borderId="1" xfId="14" applyNumberFormat="1" applyFont="1" applyFill="1" applyBorder="1" applyAlignment="1">
      <alignment horizontal="right" vertical="center" wrapText="1"/>
    </xf>
    <xf numFmtId="0" fontId="2" fillId="0" borderId="1" xfId="14" applyFont="1" applyBorder="1" applyAlignment="1">
      <alignment horizontal="center" vertical="center" wrapText="1"/>
    </xf>
    <xf numFmtId="0" fontId="2" fillId="0" borderId="1" xfId="14" applyFont="1" applyBorder="1" applyAlignment="1">
      <alignment horizontal="right" vertical="center" wrapText="1"/>
    </xf>
    <xf numFmtId="0" fontId="3" fillId="3" borderId="1" xfId="14" applyFont="1" applyFill="1" applyBorder="1" applyAlignment="1">
      <alignment horizontal="center" vertical="center" wrapText="1"/>
    </xf>
    <xf numFmtId="0" fontId="3" fillId="3" borderId="1" xfId="14" applyFont="1" applyFill="1" applyBorder="1" applyAlignment="1">
      <alignment horizontal="right" vertical="center" wrapText="1"/>
    </xf>
    <xf numFmtId="0" fontId="3" fillId="6" borderId="1" xfId="14" applyFont="1" applyFill="1" applyBorder="1" applyAlignment="1">
      <alignment horizontal="center" vertical="center" wrapText="1"/>
    </xf>
    <xf numFmtId="49" fontId="5" fillId="0" borderId="1" xfId="14" applyNumberFormat="1" applyFont="1" applyBorder="1" applyAlignment="1">
      <alignment horizontal="center" vertical="center" wrapText="1"/>
    </xf>
    <xf numFmtId="0" fontId="3" fillId="6" borderId="1" xfId="14" applyFont="1" applyFill="1" applyBorder="1" applyAlignment="1">
      <alignment horizontal="right" vertical="center" wrapText="1"/>
    </xf>
    <xf numFmtId="3" fontId="5" fillId="3" borderId="1" xfId="14" applyNumberFormat="1" applyFont="1" applyFill="1" applyBorder="1" applyAlignment="1">
      <alignment horizontal="right" vertical="center" wrapText="1"/>
    </xf>
    <xf numFmtId="0" fontId="6" fillId="6" borderId="1" xfId="14" applyFont="1" applyFill="1" applyBorder="1" applyAlignment="1">
      <alignment horizontal="right" vertical="center" wrapText="1"/>
    </xf>
    <xf numFmtId="0" fontId="51" fillId="6" borderId="1" xfId="14" applyFill="1" applyBorder="1" applyAlignment="1">
      <alignment horizontal="center" vertical="center" wrapText="1"/>
    </xf>
    <xf numFmtId="0" fontId="5" fillId="0" borderId="1" xfId="14" applyFont="1" applyFill="1" applyBorder="1" applyAlignment="1">
      <alignment horizontal="center" vertical="center" wrapText="1"/>
    </xf>
    <xf numFmtId="0" fontId="5" fillId="0" borderId="1" xfId="14" applyFont="1" applyFill="1" applyBorder="1" applyAlignment="1">
      <alignment horizontal="right" vertical="center" wrapText="1"/>
    </xf>
    <xf numFmtId="3" fontId="5" fillId="0" borderId="1" xfId="14" applyNumberFormat="1" applyFont="1" applyFill="1" applyBorder="1" applyAlignment="1">
      <alignment horizontal="right" vertical="center" wrapText="1"/>
    </xf>
    <xf numFmtId="49" fontId="6" fillId="5" borderId="1" xfId="14" applyNumberFormat="1" applyFont="1" applyFill="1" applyBorder="1" applyAlignment="1">
      <alignment horizontal="center" vertical="center" wrapText="1"/>
    </xf>
    <xf numFmtId="0" fontId="2" fillId="8" borderId="1" xfId="14" applyFont="1" applyFill="1" applyBorder="1" applyAlignment="1">
      <alignment horizontal="center" vertical="center" wrapText="1"/>
    </xf>
    <xf numFmtId="3" fontId="5" fillId="8" borderId="1" xfId="14" applyNumberFormat="1" applyFont="1" applyFill="1" applyBorder="1" applyAlignment="1">
      <alignment horizontal="right" vertical="center" wrapText="1"/>
    </xf>
    <xf numFmtId="0" fontId="51" fillId="0" borderId="1" xfId="14" applyBorder="1" applyAlignment="1">
      <alignment horizontal="center" vertical="center" wrapText="1"/>
    </xf>
    <xf numFmtId="0" fontId="34" fillId="0" borderId="1" xfId="14" applyFont="1" applyBorder="1" applyAlignment="1">
      <alignment horizontal="right" vertical="center" wrapText="1"/>
    </xf>
    <xf numFmtId="0" fontId="46" fillId="0" borderId="1" xfId="14" applyFont="1" applyBorder="1" applyAlignment="1">
      <alignment horizontal="center" vertical="center" wrapText="1"/>
    </xf>
    <xf numFmtId="0" fontId="46" fillId="0" borderId="1" xfId="14" applyFont="1" applyBorder="1" applyAlignment="1">
      <alignment horizontal="right" vertical="center" wrapText="1"/>
    </xf>
    <xf numFmtId="3" fontId="6" fillId="0" borderId="1" xfId="14" applyNumberFormat="1" applyFont="1" applyFill="1" applyBorder="1" applyAlignment="1">
      <alignment horizontal="right" vertical="center" wrapText="1"/>
    </xf>
    <xf numFmtId="0" fontId="5" fillId="8" borderId="1" xfId="14" applyFont="1" applyFill="1" applyBorder="1" applyAlignment="1">
      <alignment horizontal="center" vertical="center" wrapText="1"/>
    </xf>
    <xf numFmtId="165" fontId="5" fillId="8" borderId="1" xfId="14" applyNumberFormat="1" applyFont="1" applyFill="1" applyBorder="1" applyAlignment="1">
      <alignment horizontal="right" vertical="center" wrapText="1"/>
    </xf>
    <xf numFmtId="165" fontId="5" fillId="5" borderId="1" xfId="14" applyNumberFormat="1" applyFont="1" applyFill="1" applyBorder="1" applyAlignment="1">
      <alignment horizontal="right" vertical="center" wrapText="1"/>
    </xf>
    <xf numFmtId="3" fontId="5" fillId="5" borderId="1" xfId="14" applyNumberFormat="1" applyFont="1" applyFill="1" applyBorder="1" applyAlignment="1">
      <alignment horizontal="right" vertical="center" wrapText="1"/>
    </xf>
    <xf numFmtId="165" fontId="6" fillId="5" borderId="1" xfId="14" applyNumberFormat="1" applyFont="1" applyFill="1" applyBorder="1" applyAlignment="1">
      <alignment horizontal="right" vertical="center" wrapText="1"/>
    </xf>
    <xf numFmtId="3" fontId="6" fillId="5" borderId="1" xfId="14" applyNumberFormat="1" applyFont="1" applyFill="1" applyBorder="1" applyAlignment="1">
      <alignment horizontal="right" vertical="center" wrapText="1"/>
    </xf>
    <xf numFmtId="165" fontId="5" fillId="8" borderId="1" xfId="14" applyNumberFormat="1" applyFont="1" applyFill="1" applyBorder="1" applyAlignment="1">
      <alignment horizontal="center" vertical="center" wrapText="1"/>
    </xf>
    <xf numFmtId="0" fontId="5" fillId="7" borderId="1" xfId="14" applyFont="1" applyFill="1" applyBorder="1" applyAlignment="1">
      <alignment horizontal="center" vertical="center" wrapText="1"/>
    </xf>
    <xf numFmtId="165" fontId="5" fillId="7" borderId="1" xfId="14" applyNumberFormat="1" applyFont="1" applyFill="1" applyBorder="1" applyAlignment="1">
      <alignment horizontal="right" vertical="center" wrapText="1"/>
    </xf>
    <xf numFmtId="3" fontId="5" fillId="7" borderId="1" xfId="14" applyNumberFormat="1" applyFont="1" applyFill="1" applyBorder="1" applyAlignment="1">
      <alignment horizontal="right" vertical="center" wrapText="1"/>
    </xf>
    <xf numFmtId="0" fontId="51" fillId="8" borderId="4" xfId="14" applyFont="1" applyFill="1" applyBorder="1" applyAlignment="1">
      <alignment horizontal="center" vertical="center" wrapText="1"/>
    </xf>
    <xf numFmtId="0" fontId="51" fillId="8" borderId="1" xfId="14" applyFont="1" applyFill="1" applyBorder="1" applyAlignment="1">
      <alignment horizontal="center" vertical="center" wrapText="1"/>
    </xf>
    <xf numFmtId="0" fontId="51" fillId="8" borderId="1" xfId="14" applyFont="1" applyFill="1" applyBorder="1" applyAlignment="1">
      <alignment horizontal="center" vertical="center"/>
    </xf>
    <xf numFmtId="0" fontId="5" fillId="0" borderId="1" xfId="14" applyFont="1" applyBorder="1" applyAlignment="1">
      <alignment horizontal="center" vertical="distributed"/>
    </xf>
    <xf numFmtId="0" fontId="34" fillId="0" borderId="1" xfId="14" applyFont="1" applyFill="1" applyBorder="1" applyAlignment="1">
      <alignment horizontal="left" vertical="center"/>
    </xf>
    <xf numFmtId="0" fontId="32" fillId="0" borderId="1" xfId="14" applyFont="1" applyFill="1" applyBorder="1" applyAlignment="1">
      <alignment vertical="distributed"/>
    </xf>
    <xf numFmtId="0" fontId="32" fillId="0" borderId="1" xfId="14" applyFont="1" applyFill="1" applyBorder="1" applyAlignment="1">
      <alignment horizontal="center" vertical="distributed"/>
    </xf>
    <xf numFmtId="0" fontId="5" fillId="0" borderId="1" xfId="14" applyFont="1" applyBorder="1" applyAlignment="1">
      <alignment horizontal="center"/>
    </xf>
    <xf numFmtId="0" fontId="51" fillId="0" borderId="1" xfId="14" applyBorder="1"/>
    <xf numFmtId="0" fontId="5" fillId="0" borderId="1" xfId="14" applyFont="1" applyBorder="1" applyAlignment="1">
      <alignment vertical="center"/>
    </xf>
    <xf numFmtId="3" fontId="3" fillId="0" borderId="1" xfId="14" applyNumberFormat="1" applyFont="1" applyBorder="1" applyAlignment="1">
      <alignment vertical="center"/>
    </xf>
    <xf numFmtId="3" fontId="2" fillId="0" borderId="1" xfId="14" applyNumberFormat="1" applyFont="1" applyFill="1" applyBorder="1" applyAlignment="1">
      <alignment vertical="distributed"/>
    </xf>
    <xf numFmtId="49" fontId="6" fillId="0" borderId="1" xfId="14" applyNumberFormat="1" applyFont="1" applyBorder="1" applyAlignment="1">
      <alignment horizontal="center" vertical="center"/>
    </xf>
    <xf numFmtId="0" fontId="6" fillId="0" borderId="1" xfId="14" applyFont="1" applyBorder="1" applyAlignment="1">
      <alignment horizontal="center" vertical="center"/>
    </xf>
    <xf numFmtId="3" fontId="2" fillId="0" borderId="1" xfId="14" applyNumberFormat="1" applyFont="1" applyFill="1" applyBorder="1" applyAlignment="1">
      <alignment vertical="center"/>
    </xf>
    <xf numFmtId="0" fontId="3" fillId="0" borderId="1" xfId="14" applyFont="1" applyBorder="1" applyAlignment="1">
      <alignment horizontal="center" vertical="center"/>
    </xf>
    <xf numFmtId="0" fontId="6" fillId="0" borderId="1" xfId="14" applyFont="1" applyFill="1" applyBorder="1" applyAlignment="1">
      <alignment horizontal="center" vertical="center"/>
    </xf>
    <xf numFmtId="0" fontId="35" fillId="0" borderId="1" xfId="14" applyFont="1" applyBorder="1" applyAlignment="1">
      <alignment horizontal="center"/>
    </xf>
    <xf numFmtId="3" fontId="2" fillId="0" borderId="1" xfId="14" applyNumberFormat="1" applyFont="1" applyBorder="1" applyAlignment="1">
      <alignment vertical="center"/>
    </xf>
    <xf numFmtId="49" fontId="6" fillId="6" borderId="1" xfId="14" applyNumberFormat="1" applyFont="1" applyFill="1" applyBorder="1" applyAlignment="1">
      <alignment horizontal="center" vertical="center"/>
    </xf>
    <xf numFmtId="0" fontId="6" fillId="6" borderId="1" xfId="14" applyFont="1" applyFill="1" applyBorder="1" applyAlignment="1">
      <alignment horizontal="center" vertical="center"/>
    </xf>
    <xf numFmtId="3" fontId="2" fillId="6" borderId="1" xfId="15" applyNumberFormat="1" applyFont="1" applyFill="1" applyBorder="1" applyAlignment="1">
      <alignment vertical="center"/>
    </xf>
    <xf numFmtId="3" fontId="2" fillId="6" borderId="1" xfId="14" applyNumberFormat="1" applyFont="1" applyFill="1" applyBorder="1" applyAlignment="1">
      <alignment vertical="center"/>
    </xf>
    <xf numFmtId="0" fontId="5" fillId="0" borderId="1" xfId="14" applyFont="1" applyBorder="1" applyAlignment="1">
      <alignment horizontal="center" vertical="center"/>
    </xf>
    <xf numFmtId="0" fontId="2" fillId="0" borderId="1" xfId="14" applyFont="1" applyBorder="1" applyAlignment="1">
      <alignment horizontal="center" vertical="center"/>
    </xf>
    <xf numFmtId="49" fontId="5" fillId="0" borderId="1" xfId="14" applyNumberFormat="1" applyFont="1" applyBorder="1" applyAlignment="1">
      <alignment horizontal="center" vertical="distributed"/>
    </xf>
    <xf numFmtId="0" fontId="3" fillId="6" borderId="1" xfId="14" applyFont="1" applyFill="1" applyBorder="1" applyAlignment="1">
      <alignment horizontal="center" vertical="center"/>
    </xf>
    <xf numFmtId="0" fontId="5" fillId="0" borderId="1" xfId="14" applyFont="1" applyFill="1" applyBorder="1" applyAlignment="1">
      <alignment horizontal="center" vertical="center"/>
    </xf>
    <xf numFmtId="49" fontId="6" fillId="5" borderId="1" xfId="14" applyNumberFormat="1" applyFont="1" applyFill="1" applyBorder="1" applyAlignment="1">
      <alignment horizontal="center" vertical="center"/>
    </xf>
    <xf numFmtId="0" fontId="6" fillId="5" borderId="1" xfId="14" applyFont="1" applyFill="1" applyBorder="1" applyAlignment="1">
      <alignment horizontal="center" vertical="center"/>
    </xf>
    <xf numFmtId="3" fontId="2" fillId="5" borderId="1" xfId="14" applyNumberFormat="1" applyFont="1" applyFill="1" applyBorder="1" applyAlignment="1">
      <alignment vertical="center"/>
    </xf>
    <xf numFmtId="3" fontId="3" fillId="5" borderId="1" xfId="14" applyNumberFormat="1" applyFont="1" applyFill="1" applyBorder="1" applyAlignment="1">
      <alignment vertical="center"/>
    </xf>
    <xf numFmtId="3" fontId="2" fillId="8" borderId="1" xfId="14" applyNumberFormat="1" applyFont="1" applyFill="1" applyBorder="1" applyAlignment="1">
      <alignment vertical="center"/>
    </xf>
    <xf numFmtId="0" fontId="34" fillId="0" borderId="1" xfId="14" applyFont="1" applyBorder="1" applyAlignment="1">
      <alignment horizontal="center" vertical="center"/>
    </xf>
    <xf numFmtId="0" fontId="46" fillId="0" borderId="1" xfId="14" applyFont="1" applyBorder="1" applyAlignment="1">
      <alignment horizontal="center" vertical="center"/>
    </xf>
    <xf numFmtId="3" fontId="3" fillId="0" borderId="1" xfId="14" applyNumberFormat="1" applyFont="1" applyFill="1" applyBorder="1" applyAlignment="1">
      <alignment vertical="center"/>
    </xf>
    <xf numFmtId="49" fontId="3" fillId="0" borderId="1" xfId="14" applyNumberFormat="1" applyFont="1" applyBorder="1" applyAlignment="1">
      <alignment horizontal="center" vertical="center"/>
    </xf>
    <xf numFmtId="49" fontId="6" fillId="0" borderId="1" xfId="14" applyNumberFormat="1" applyFont="1" applyBorder="1" applyAlignment="1">
      <alignment horizontal="center"/>
    </xf>
    <xf numFmtId="0" fontId="51" fillId="5" borderId="1" xfId="14" applyFill="1" applyBorder="1"/>
    <xf numFmtId="3" fontId="2" fillId="9" borderId="1" xfId="14" applyNumberFormat="1" applyFont="1" applyFill="1" applyBorder="1" applyAlignment="1">
      <alignment vertical="center"/>
    </xf>
    <xf numFmtId="3" fontId="21" fillId="0" borderId="0" xfId="5" applyNumberFormat="1" applyFont="1" applyFill="1" applyBorder="1"/>
    <xf numFmtId="0" fontId="25" fillId="0" borderId="9" xfId="8" applyFont="1" applyBorder="1" applyAlignment="1">
      <alignment horizontal="center" vertical="distributed"/>
    </xf>
    <xf numFmtId="3" fontId="7" fillId="0" borderId="0" xfId="8" applyNumberFormat="1" applyFont="1"/>
    <xf numFmtId="0" fontId="0" fillId="7" borderId="1" xfId="0" applyFill="1" applyBorder="1"/>
    <xf numFmtId="0" fontId="35" fillId="7" borderId="1" xfId="0" applyFont="1" applyFill="1" applyBorder="1"/>
    <xf numFmtId="0" fontId="0" fillId="0" borderId="0" xfId="0" applyFill="1"/>
    <xf numFmtId="0" fontId="11" fillId="0" borderId="0" xfId="8" applyFont="1"/>
    <xf numFmtId="0" fontId="23" fillId="7" borderId="4" xfId="4" applyFont="1" applyFill="1" applyBorder="1" applyAlignment="1">
      <alignment horizontal="left"/>
    </xf>
    <xf numFmtId="3" fontId="13" fillId="7" borderId="1" xfId="4" applyNumberFormat="1" applyFont="1" applyFill="1" applyBorder="1" applyAlignment="1">
      <alignment horizontal="right" vertical="center"/>
    </xf>
    <xf numFmtId="0" fontId="1" fillId="0" borderId="0" xfId="12"/>
    <xf numFmtId="3" fontId="6" fillId="5" borderId="1" xfId="14" applyNumberFormat="1" applyFont="1" applyFill="1" applyBorder="1" applyAlignment="1">
      <alignment vertical="center"/>
    </xf>
    <xf numFmtId="0" fontId="7" fillId="0" borderId="27" xfId="6" applyFont="1" applyBorder="1"/>
    <xf numFmtId="3" fontId="13" fillId="8" borderId="9" xfId="4" applyNumberFormat="1" applyFont="1" applyFill="1" applyBorder="1" applyAlignment="1">
      <alignment horizontal="center" vertical="center" wrapText="1"/>
    </xf>
    <xf numFmtId="3" fontId="13" fillId="8" borderId="2" xfId="4" applyNumberFormat="1" applyFont="1" applyFill="1" applyBorder="1" applyAlignment="1">
      <alignment horizontal="center" vertical="center" wrapText="1"/>
    </xf>
    <xf numFmtId="0" fontId="13" fillId="7" borderId="4" xfId="7" applyFont="1" applyFill="1" applyBorder="1" applyAlignment="1">
      <alignment horizontal="center"/>
    </xf>
    <xf numFmtId="0" fontId="13" fillId="7" borderId="27" xfId="7" applyFont="1" applyFill="1" applyBorder="1" applyAlignment="1">
      <alignment horizontal="center"/>
    </xf>
    <xf numFmtId="0" fontId="13" fillId="2" borderId="4" xfId="4" applyFont="1" applyFill="1" applyBorder="1" applyAlignment="1">
      <alignment horizontal="center"/>
    </xf>
    <xf numFmtId="0" fontId="13" fillId="2" borderId="27" xfId="4" applyFont="1" applyFill="1" applyBorder="1" applyAlignment="1">
      <alignment horizontal="center"/>
    </xf>
    <xf numFmtId="0" fontId="13" fillId="8" borderId="1" xfId="7" applyFont="1" applyFill="1" applyBorder="1" applyAlignment="1">
      <alignment horizontal="center" vertical="center" wrapText="1"/>
    </xf>
    <xf numFmtId="0" fontId="13" fillId="8" borderId="1" xfId="7" applyFont="1" applyFill="1" applyBorder="1" applyAlignment="1">
      <alignment horizontal="center" vertical="center"/>
    </xf>
    <xf numFmtId="0" fontId="13" fillId="8" borderId="4" xfId="5" applyFont="1" applyFill="1" applyBorder="1" applyAlignment="1">
      <alignment horizontal="center" vertical="center"/>
    </xf>
    <xf numFmtId="0" fontId="13" fillId="8" borderId="31" xfId="5" applyFont="1" applyFill="1" applyBorder="1" applyAlignment="1">
      <alignment horizontal="center" vertical="center"/>
    </xf>
    <xf numFmtId="0" fontId="13" fillId="8" borderId="27" xfId="5" applyFont="1" applyFill="1" applyBorder="1" applyAlignment="1">
      <alignment horizontal="center" vertical="center"/>
    </xf>
    <xf numFmtId="0" fontId="13" fillId="8" borderId="9" xfId="5" applyFont="1" applyFill="1" applyBorder="1" applyAlignment="1">
      <alignment horizontal="center" vertical="center"/>
    </xf>
    <xf numFmtId="0" fontId="13" fillId="8" borderId="5" xfId="5" applyFont="1" applyFill="1" applyBorder="1" applyAlignment="1">
      <alignment horizontal="center" vertical="center"/>
    </xf>
    <xf numFmtId="0" fontId="13" fillId="8" borderId="2" xfId="5" applyFont="1" applyFill="1" applyBorder="1" applyAlignment="1">
      <alignment horizontal="center" vertical="center"/>
    </xf>
    <xf numFmtId="0" fontId="13" fillId="8" borderId="9" xfId="7" applyFont="1" applyFill="1" applyBorder="1" applyAlignment="1">
      <alignment horizontal="center" vertical="center" wrapText="1"/>
    </xf>
    <xf numFmtId="0" fontId="13" fillId="8" borderId="2" xfId="7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2" fillId="8" borderId="9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30" xfId="0" applyFont="1" applyFill="1" applyBorder="1" applyAlignment="1">
      <alignment horizontal="center" vertical="center"/>
    </xf>
    <xf numFmtId="0" fontId="2" fillId="8" borderId="13" xfId="0" applyFont="1" applyFill="1" applyBorder="1" applyAlignment="1">
      <alignment horizontal="center" vertical="center"/>
    </xf>
    <xf numFmtId="0" fontId="34" fillId="8" borderId="4" xfId="0" applyFont="1" applyFill="1" applyBorder="1" applyAlignment="1">
      <alignment horizontal="left" vertical="center"/>
    </xf>
    <xf numFmtId="0" fontId="34" fillId="8" borderId="27" xfId="0" applyFont="1" applyFill="1" applyBorder="1" applyAlignment="1">
      <alignment horizontal="left" vertical="center"/>
    </xf>
    <xf numFmtId="0" fontId="34" fillId="6" borderId="4" xfId="0" applyFont="1" applyFill="1" applyBorder="1" applyAlignment="1">
      <alignment horizontal="left" vertical="center"/>
    </xf>
    <xf numFmtId="0" fontId="34" fillId="6" borderId="27" xfId="0" applyFont="1" applyFill="1" applyBorder="1" applyAlignment="1">
      <alignment horizontal="left" vertical="center"/>
    </xf>
    <xf numFmtId="0" fontId="34" fillId="6" borderId="1" xfId="0" applyFont="1" applyFill="1" applyBorder="1" applyAlignment="1">
      <alignment horizontal="left" vertical="center"/>
    </xf>
    <xf numFmtId="0" fontId="34" fillId="9" borderId="1" xfId="0" applyFont="1" applyFill="1" applyBorder="1" applyAlignment="1">
      <alignment horizontal="left" vertical="center"/>
    </xf>
    <xf numFmtId="0" fontId="34" fillId="8" borderId="1" xfId="0" applyFont="1" applyFill="1" applyBorder="1" applyAlignment="1">
      <alignment horizontal="left" vertical="center"/>
    </xf>
    <xf numFmtId="0" fontId="34" fillId="8" borderId="9" xfId="0" applyFont="1" applyFill="1" applyBorder="1" applyAlignment="1">
      <alignment horizontal="left" vertical="center"/>
    </xf>
    <xf numFmtId="0" fontId="34" fillId="8" borderId="30" xfId="0" applyFont="1" applyFill="1" applyBorder="1" applyAlignment="1">
      <alignment horizontal="left" vertical="center"/>
    </xf>
    <xf numFmtId="0" fontId="34" fillId="8" borderId="22" xfId="0" applyFont="1" applyFill="1" applyBorder="1" applyAlignment="1">
      <alignment horizontal="left" vertical="center"/>
    </xf>
    <xf numFmtId="0" fontId="33" fillId="0" borderId="1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left" vertical="center"/>
    </xf>
    <xf numFmtId="0" fontId="33" fillId="0" borderId="2" xfId="0" applyFont="1" applyFill="1" applyBorder="1" applyAlignment="1">
      <alignment horizontal="left" vertical="center"/>
    </xf>
    <xf numFmtId="0" fontId="32" fillId="0" borderId="2" xfId="0" applyFont="1" applyFill="1" applyBorder="1" applyAlignment="1">
      <alignment horizontal="left" vertical="center"/>
    </xf>
    <xf numFmtId="0" fontId="2" fillId="8" borderId="4" xfId="14" applyFont="1" applyFill="1" applyBorder="1" applyAlignment="1">
      <alignment horizontal="center" vertical="center"/>
    </xf>
    <xf numFmtId="0" fontId="2" fillId="8" borderId="31" xfId="14" applyFont="1" applyFill="1" applyBorder="1" applyAlignment="1">
      <alignment horizontal="center" vertical="center"/>
    </xf>
    <xf numFmtId="0" fontId="2" fillId="8" borderId="27" xfId="14" applyFont="1" applyFill="1" applyBorder="1" applyAlignment="1">
      <alignment horizontal="center" vertical="center"/>
    </xf>
    <xf numFmtId="0" fontId="51" fillId="8" borderId="30" xfId="14" applyFont="1" applyFill="1" applyBorder="1" applyAlignment="1">
      <alignment horizontal="center" vertical="center" wrapText="1"/>
    </xf>
    <xf numFmtId="0" fontId="51" fillId="8" borderId="13" xfId="14" applyFont="1" applyFill="1" applyBorder="1" applyAlignment="1">
      <alignment horizontal="center" vertical="center" wrapText="1"/>
    </xf>
    <xf numFmtId="0" fontId="51" fillId="8" borderId="4" xfId="14" applyFont="1" applyFill="1" applyBorder="1" applyAlignment="1">
      <alignment horizontal="center" vertical="center" wrapText="1"/>
    </xf>
    <xf numFmtId="0" fontId="51" fillId="8" borderId="31" xfId="14" applyFont="1" applyFill="1" applyBorder="1" applyAlignment="1">
      <alignment horizontal="center" vertical="center" wrapText="1"/>
    </xf>
    <xf numFmtId="0" fontId="51" fillId="8" borderId="1" xfId="14" applyFont="1" applyFill="1" applyBorder="1" applyAlignment="1">
      <alignment horizontal="center" vertical="center" wrapText="1"/>
    </xf>
    <xf numFmtId="0" fontId="51" fillId="8" borderId="9" xfId="14" applyFont="1" applyFill="1" applyBorder="1" applyAlignment="1">
      <alignment horizontal="center" vertical="center"/>
    </xf>
    <xf numFmtId="0" fontId="51" fillId="8" borderId="2" xfId="14" applyFont="1" applyFill="1" applyBorder="1" applyAlignment="1">
      <alignment horizontal="center" vertical="center"/>
    </xf>
    <xf numFmtId="0" fontId="10" fillId="8" borderId="1" xfId="14" applyFont="1" applyFill="1" applyBorder="1" applyAlignment="1">
      <alignment horizontal="center" vertical="center"/>
    </xf>
    <xf numFmtId="0" fontId="51" fillId="8" borderId="1" xfId="14" applyFont="1" applyFill="1" applyBorder="1" applyAlignment="1">
      <alignment horizontal="center" vertical="center"/>
    </xf>
    <xf numFmtId="0" fontId="5" fillId="8" borderId="4" xfId="14" applyFont="1" applyFill="1" applyBorder="1" applyAlignment="1">
      <alignment horizontal="center" vertical="center"/>
    </xf>
    <xf numFmtId="0" fontId="5" fillId="8" borderId="31" xfId="14" applyFont="1" applyFill="1" applyBorder="1" applyAlignment="1">
      <alignment horizontal="center" vertical="center"/>
    </xf>
    <xf numFmtId="0" fontId="5" fillId="8" borderId="27" xfId="14" applyFont="1" applyFill="1" applyBorder="1" applyAlignment="1">
      <alignment horizontal="center" vertical="center"/>
    </xf>
    <xf numFmtId="0" fontId="47" fillId="9" borderId="4" xfId="14" applyFont="1" applyFill="1" applyBorder="1" applyAlignment="1">
      <alignment horizontal="center" vertical="center"/>
    </xf>
    <xf numFmtId="0" fontId="47" fillId="9" borderId="31" xfId="14" applyFont="1" applyFill="1" applyBorder="1" applyAlignment="1">
      <alignment horizontal="center" vertical="center"/>
    </xf>
    <xf numFmtId="0" fontId="47" fillId="9" borderId="27" xfId="14" applyFont="1" applyFill="1" applyBorder="1" applyAlignment="1">
      <alignment horizontal="center" vertical="center"/>
    </xf>
    <xf numFmtId="0" fontId="32" fillId="8" borderId="1" xfId="14" applyFont="1" applyFill="1" applyBorder="1" applyAlignment="1">
      <alignment horizontal="center" vertical="center" wrapText="1"/>
    </xf>
    <xf numFmtId="0" fontId="2" fillId="8" borderId="1" xfId="14" applyFont="1" applyFill="1" applyBorder="1" applyAlignment="1">
      <alignment horizontal="center" vertical="center" wrapText="1"/>
    </xf>
    <xf numFmtId="0" fontId="4" fillId="8" borderId="1" xfId="14" applyFont="1" applyFill="1" applyBorder="1" applyAlignment="1">
      <alignment horizontal="center" vertical="center" wrapText="1"/>
    </xf>
    <xf numFmtId="0" fontId="33" fillId="8" borderId="1" xfId="14" applyFont="1" applyFill="1" applyBorder="1" applyAlignment="1">
      <alignment horizontal="center" vertical="center" wrapText="1"/>
    </xf>
    <xf numFmtId="0" fontId="5" fillId="7" borderId="1" xfId="14" applyFont="1" applyFill="1" applyBorder="1" applyAlignment="1">
      <alignment horizontal="center" vertical="center" wrapText="1"/>
    </xf>
    <xf numFmtId="0" fontId="5" fillId="8" borderId="1" xfId="14" applyFont="1" applyFill="1" applyBorder="1" applyAlignment="1">
      <alignment horizontal="center" vertical="center" wrapText="1"/>
    </xf>
    <xf numFmtId="0" fontId="9" fillId="3" borderId="9" xfId="13" applyFont="1" applyFill="1" applyBorder="1" applyAlignment="1">
      <alignment horizontal="center" vertical="center" wrapText="1"/>
    </xf>
    <xf numFmtId="0" fontId="9" fillId="3" borderId="2" xfId="13" applyFont="1" applyFill="1" applyBorder="1" applyAlignment="1">
      <alignment horizontal="center" vertical="center" wrapText="1"/>
    </xf>
    <xf numFmtId="0" fontId="15" fillId="2" borderId="1" xfId="9" applyFont="1" applyFill="1" applyBorder="1" applyAlignment="1">
      <alignment horizontal="center" vertical="center" wrapText="1"/>
    </xf>
    <xf numFmtId="0" fontId="20" fillId="2" borderId="1" xfId="9" applyFont="1" applyFill="1" applyBorder="1" applyAlignment="1">
      <alignment horizontal="center" vertical="center"/>
    </xf>
    <xf numFmtId="0" fontId="20" fillId="0" borderId="1" xfId="9" applyFont="1" applyFill="1" applyBorder="1" applyAlignment="1">
      <alignment horizontal="center" vertical="center"/>
    </xf>
    <xf numFmtId="0" fontId="20" fillId="2" borderId="1" xfId="9" applyFont="1" applyFill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5" fillId="0" borderId="0" xfId="0" applyFont="1" applyAlignment="1">
      <alignment horizontal="center"/>
    </xf>
    <xf numFmtId="0" fontId="32" fillId="8" borderId="1" xfId="0" applyFont="1" applyFill="1" applyBorder="1" applyAlignment="1">
      <alignment horizontal="center" vertical="center"/>
    </xf>
    <xf numFmtId="0" fontId="32" fillId="8" borderId="1" xfId="0" applyFont="1" applyFill="1" applyBorder="1" applyAlignment="1">
      <alignment horizontal="center" vertical="center" wrapText="1"/>
    </xf>
    <xf numFmtId="0" fontId="32" fillId="8" borderId="9" xfId="0" applyFont="1" applyFill="1" applyBorder="1" applyAlignment="1">
      <alignment horizontal="center" vertical="center"/>
    </xf>
    <xf numFmtId="0" fontId="32" fillId="8" borderId="2" xfId="0" applyFont="1" applyFill="1" applyBorder="1" applyAlignment="1">
      <alignment horizontal="center" vertical="center"/>
    </xf>
    <xf numFmtId="0" fontId="15" fillId="2" borderId="9" xfId="9" applyFont="1" applyFill="1" applyBorder="1" applyAlignment="1">
      <alignment horizontal="center" vertical="center" wrapText="1"/>
    </xf>
    <xf numFmtId="0" fontId="15" fillId="2" borderId="5" xfId="9" applyFont="1" applyFill="1" applyBorder="1" applyAlignment="1">
      <alignment horizontal="center" vertical="center" wrapText="1"/>
    </xf>
    <xf numFmtId="0" fontId="15" fillId="2" borderId="2" xfId="9" applyFont="1" applyFill="1" applyBorder="1" applyAlignment="1">
      <alignment horizontal="center" vertical="center" wrapText="1"/>
    </xf>
    <xf numFmtId="0" fontId="15" fillId="2" borderId="1" xfId="9" applyFont="1" applyFill="1" applyBorder="1" applyAlignment="1">
      <alignment horizontal="center" vertical="center"/>
    </xf>
    <xf numFmtId="0" fontId="9" fillId="6" borderId="4" xfId="6" applyFont="1" applyFill="1" applyBorder="1" applyAlignment="1">
      <alignment horizontal="center"/>
    </xf>
    <xf numFmtId="0" fontId="9" fillId="6" borderId="27" xfId="6" applyFont="1" applyFill="1" applyBorder="1" applyAlignment="1">
      <alignment horizontal="center"/>
    </xf>
    <xf numFmtId="0" fontId="8" fillId="0" borderId="0" xfId="8" applyFont="1" applyBorder="1" applyAlignment="1">
      <alignment horizontal="right"/>
    </xf>
    <xf numFmtId="0" fontId="9" fillId="2" borderId="9" xfId="8" applyFont="1" applyFill="1" applyBorder="1" applyAlignment="1">
      <alignment horizontal="center" vertical="center" wrapText="1"/>
    </xf>
    <xf numFmtId="0" fontId="9" fillId="2" borderId="5" xfId="8" applyFont="1" applyFill="1" applyBorder="1" applyAlignment="1">
      <alignment horizontal="center" vertical="center" wrapText="1"/>
    </xf>
    <xf numFmtId="0" fontId="9" fillId="2" borderId="2" xfId="8" applyFont="1" applyFill="1" applyBorder="1" applyAlignment="1">
      <alignment horizontal="center" vertical="center" wrapText="1"/>
    </xf>
    <xf numFmtId="0" fontId="9" fillId="2" borderId="30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2" borderId="31" xfId="8" applyFont="1" applyFill="1" applyBorder="1" applyAlignment="1">
      <alignment horizontal="center" vertical="center" wrapText="1"/>
    </xf>
    <xf numFmtId="0" fontId="9" fillId="2" borderId="27" xfId="8" applyFont="1" applyFill="1" applyBorder="1" applyAlignment="1">
      <alignment horizontal="center" vertical="center" wrapText="1"/>
    </xf>
    <xf numFmtId="0" fontId="43" fillId="0" borderId="32" xfId="10" applyFont="1" applyFill="1" applyBorder="1" applyAlignment="1">
      <alignment horizontal="center" vertical="center" wrapText="1"/>
    </xf>
    <xf numFmtId="0" fontId="43" fillId="3" borderId="32" xfId="10" applyFont="1" applyFill="1" applyBorder="1" applyAlignment="1">
      <alignment horizontal="center" vertical="center" wrapText="1"/>
    </xf>
    <xf numFmtId="0" fontId="17" fillId="3" borderId="18" xfId="10" applyFont="1" applyFill="1" applyBorder="1" applyAlignment="1">
      <alignment horizontal="center" vertical="center" wrapText="1"/>
    </xf>
    <xf numFmtId="0" fontId="17" fillId="3" borderId="19" xfId="10" applyFont="1" applyFill="1" applyBorder="1" applyAlignment="1">
      <alignment horizontal="center" vertical="center" wrapText="1"/>
    </xf>
    <xf numFmtId="0" fontId="17" fillId="3" borderId="20" xfId="10" applyFont="1" applyFill="1" applyBorder="1" applyAlignment="1">
      <alignment horizontal="center" vertical="center" wrapText="1"/>
    </xf>
    <xf numFmtId="0" fontId="43" fillId="3" borderId="18" xfId="10" applyFont="1" applyFill="1" applyBorder="1" applyAlignment="1">
      <alignment horizontal="center" vertical="center" wrapText="1"/>
    </xf>
    <xf numFmtId="0" fontId="43" fillId="3" borderId="19" xfId="10" applyFont="1" applyFill="1" applyBorder="1" applyAlignment="1">
      <alignment horizontal="center" vertical="center" wrapText="1"/>
    </xf>
    <xf numFmtId="0" fontId="43" fillId="3" borderId="20" xfId="10" applyFont="1" applyFill="1" applyBorder="1" applyAlignment="1">
      <alignment horizontal="center" vertical="center" wrapText="1"/>
    </xf>
    <xf numFmtId="0" fontId="11" fillId="8" borderId="1" xfId="11" applyFont="1" applyFill="1" applyBorder="1" applyAlignment="1">
      <alignment horizontal="center" vertical="center" wrapText="1"/>
    </xf>
    <xf numFmtId="0" fontId="9" fillId="8" borderId="4" xfId="11" applyFont="1" applyFill="1" applyBorder="1" applyAlignment="1">
      <alignment horizontal="left" vertical="center"/>
    </xf>
    <xf numFmtId="0" fontId="9" fillId="8" borderId="31" xfId="11" applyFont="1" applyFill="1" applyBorder="1" applyAlignment="1">
      <alignment horizontal="left" vertical="center"/>
    </xf>
    <xf numFmtId="0" fontId="9" fillId="8" borderId="27" xfId="11" applyFont="1" applyFill="1" applyBorder="1" applyAlignment="1">
      <alignment horizontal="left" vertical="center"/>
    </xf>
    <xf numFmtId="0" fontId="11" fillId="8" borderId="9" xfId="11" applyFont="1" applyFill="1" applyBorder="1" applyAlignment="1">
      <alignment horizontal="center" vertical="center" wrapText="1"/>
    </xf>
    <xf numFmtId="0" fontId="11" fillId="8" borderId="5" xfId="11" applyFont="1" applyFill="1" applyBorder="1" applyAlignment="1">
      <alignment horizontal="center" vertical="center" wrapText="1"/>
    </xf>
    <xf numFmtId="0" fontId="11" fillId="8" borderId="2" xfId="11" applyFont="1" applyFill="1" applyBorder="1" applyAlignment="1">
      <alignment horizontal="center" vertical="center" wrapText="1"/>
    </xf>
    <xf numFmtId="0" fontId="11" fillId="8" borderId="9" xfId="11" applyFont="1" applyFill="1" applyBorder="1" applyAlignment="1">
      <alignment horizontal="center" vertical="distributed"/>
    </xf>
    <xf numFmtId="0" fontId="11" fillId="8" borderId="5" xfId="11" applyFont="1" applyFill="1" applyBorder="1" applyAlignment="1">
      <alignment horizontal="center" vertical="distributed"/>
    </xf>
    <xf numFmtId="0" fontId="11" fillId="8" borderId="2" xfId="11" applyFont="1" applyFill="1" applyBorder="1" applyAlignment="1">
      <alignment horizontal="center" vertical="distributed"/>
    </xf>
    <xf numFmtId="0" fontId="13" fillId="8" borderId="30" xfId="11" applyFont="1" applyFill="1" applyBorder="1" applyAlignment="1">
      <alignment horizontal="distributed" vertical="distributed"/>
    </xf>
    <xf numFmtId="0" fontId="28" fillId="8" borderId="33" xfId="11" applyFont="1" applyFill="1" applyBorder="1" applyAlignment="1">
      <alignment horizontal="distributed" vertical="distributed"/>
    </xf>
    <xf numFmtId="0" fontId="28" fillId="8" borderId="22" xfId="11" applyFont="1" applyFill="1" applyBorder="1" applyAlignment="1">
      <alignment horizontal="distributed" vertical="distributed"/>
    </xf>
    <xf numFmtId="0" fontId="28" fillId="8" borderId="34" xfId="11" applyFont="1" applyFill="1" applyBorder="1" applyAlignment="1">
      <alignment horizontal="distributed" vertical="distributed"/>
    </xf>
    <xf numFmtId="0" fontId="28" fillId="8" borderId="0" xfId="11" applyFont="1" applyFill="1" applyBorder="1" applyAlignment="1">
      <alignment horizontal="distributed" vertical="distributed"/>
    </xf>
    <xf numFmtId="0" fontId="28" fillId="8" borderId="35" xfId="11" applyFont="1" applyFill="1" applyBorder="1" applyAlignment="1">
      <alignment horizontal="distributed" vertical="distributed"/>
    </xf>
    <xf numFmtId="0" fontId="28" fillId="8" borderId="13" xfId="11" applyFont="1" applyFill="1" applyBorder="1" applyAlignment="1">
      <alignment horizontal="distributed" vertical="distributed"/>
    </xf>
    <xf numFmtId="0" fontId="28" fillId="8" borderId="36" xfId="11" applyFont="1" applyFill="1" applyBorder="1" applyAlignment="1">
      <alignment horizontal="distributed" vertical="distributed"/>
    </xf>
    <xf numFmtId="0" fontId="28" fillId="8" borderId="29" xfId="11" applyFont="1" applyFill="1" applyBorder="1" applyAlignment="1">
      <alignment horizontal="distributed" vertical="distributed"/>
    </xf>
    <xf numFmtId="0" fontId="7" fillId="0" borderId="4" xfId="11" applyFont="1" applyBorder="1" applyAlignment="1">
      <alignment horizontal="left" vertical="center" wrapText="1"/>
    </xf>
    <xf numFmtId="0" fontId="7" fillId="0" borderId="31" xfId="11" applyFont="1" applyBorder="1" applyAlignment="1">
      <alignment horizontal="left" vertical="center" wrapText="1"/>
    </xf>
    <xf numFmtId="0" fontId="7" fillId="0" borderId="27" xfId="11" applyFont="1" applyBorder="1" applyAlignment="1">
      <alignment horizontal="left" vertical="center" wrapText="1"/>
    </xf>
    <xf numFmtId="0" fontId="7" fillId="0" borderId="1" xfId="11" applyFont="1" applyBorder="1" applyAlignment="1">
      <alignment horizontal="left" vertical="center"/>
    </xf>
    <xf numFmtId="0" fontId="11" fillId="8" borderId="1" xfId="11" applyFont="1" applyFill="1" applyBorder="1" applyAlignment="1">
      <alignment horizontal="center"/>
    </xf>
    <xf numFmtId="0" fontId="10" fillId="0" borderId="0" xfId="2" applyBorder="1" applyAlignment="1">
      <alignment horizontal="right"/>
    </xf>
    <xf numFmtId="0" fontId="11" fillId="2" borderId="1" xfId="2" applyFont="1" applyFill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center"/>
    </xf>
    <xf numFmtId="0" fontId="10" fillId="0" borderId="0" xfId="2" applyAlignment="1">
      <alignment horizontal="center"/>
    </xf>
    <xf numFmtId="0" fontId="10" fillId="0" borderId="1" xfId="2" applyFont="1" applyBorder="1" applyAlignment="1">
      <alignment horizontal="left" vertical="distributed"/>
    </xf>
    <xf numFmtId="0" fontId="10" fillId="0" borderId="1" xfId="2" applyBorder="1" applyAlignment="1">
      <alignment horizontal="left" vertical="distributed"/>
    </xf>
    <xf numFmtId="0" fontId="11" fillId="0" borderId="4" xfId="2" applyFont="1" applyBorder="1" applyAlignment="1">
      <alignment horizontal="left" vertical="distributed"/>
    </xf>
    <xf numFmtId="0" fontId="11" fillId="0" borderId="31" xfId="2" applyFont="1" applyBorder="1" applyAlignment="1">
      <alignment horizontal="left" vertical="distributed"/>
    </xf>
    <xf numFmtId="0" fontId="11" fillId="0" borderId="27" xfId="2" applyFont="1" applyBorder="1" applyAlignment="1">
      <alignment horizontal="left" vertical="distributed"/>
    </xf>
    <xf numFmtId="0" fontId="11" fillId="0" borderId="1" xfId="2" applyFont="1" applyBorder="1" applyAlignment="1">
      <alignment horizontal="left" vertical="distributed"/>
    </xf>
    <xf numFmtId="0" fontId="11" fillId="0" borderId="4" xfId="2" applyFont="1" applyFill="1" applyBorder="1" applyAlignment="1">
      <alignment horizontal="left" vertical="center" wrapText="1"/>
    </xf>
    <xf numFmtId="0" fontId="11" fillId="0" borderId="31" xfId="2" applyFont="1" applyFill="1" applyBorder="1" applyAlignment="1">
      <alignment horizontal="left" vertical="center" wrapText="1"/>
    </xf>
    <xf numFmtId="0" fontId="11" fillId="0" borderId="27" xfId="2" applyFont="1" applyFill="1" applyBorder="1" applyAlignment="1">
      <alignment horizontal="left" vertical="center" wrapText="1"/>
    </xf>
    <xf numFmtId="0" fontId="8" fillId="0" borderId="36" xfId="3" applyFont="1" applyBorder="1" applyAlignment="1">
      <alignment horizontal="right"/>
    </xf>
    <xf numFmtId="0" fontId="0" fillId="8" borderId="1" xfId="0" applyFill="1" applyBorder="1" applyAlignment="1">
      <alignment horizontal="center" vertical="center" wrapText="1"/>
    </xf>
    <xf numFmtId="0" fontId="0" fillId="8" borderId="9" xfId="0" applyFill="1" applyBorder="1" applyAlignment="1">
      <alignment horizontal="center" vertical="center" wrapText="1"/>
    </xf>
    <xf numFmtId="0" fontId="0" fillId="8" borderId="5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8" borderId="30" xfId="0" applyFill="1" applyBorder="1" applyAlignment="1">
      <alignment horizontal="center" vertical="center" wrapText="1"/>
    </xf>
    <xf numFmtId="0" fontId="0" fillId="8" borderId="22" xfId="0" applyFill="1" applyBorder="1" applyAlignment="1">
      <alignment horizontal="center" vertical="center" wrapText="1"/>
    </xf>
    <xf numFmtId="0" fontId="0" fillId="8" borderId="13" xfId="0" applyFill="1" applyBorder="1" applyAlignment="1">
      <alignment horizontal="center" vertical="center" wrapText="1"/>
    </xf>
    <xf numFmtId="0" fontId="0" fillId="8" borderId="29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/>
    </xf>
  </cellXfs>
  <cellStyles count="16">
    <cellStyle name="Normál" xfId="0" builtinId="0"/>
    <cellStyle name="Normál 2" xfId="14"/>
    <cellStyle name="Normál_  3   _2010.évi állami" xfId="1"/>
    <cellStyle name="Normál_10szm" xfId="2"/>
    <cellStyle name="Normál_11szm" xfId="3"/>
    <cellStyle name="Normál_1szm" xfId="4"/>
    <cellStyle name="Normál_2004.évi normatívák" xfId="5"/>
    <cellStyle name="Normál_2010.évi tervezett beruházás, felújítás" xfId="6"/>
    <cellStyle name="Normál_3aszm" xfId="7"/>
    <cellStyle name="Normál_5szm" xfId="8"/>
    <cellStyle name="Normál_6szm" xfId="9"/>
    <cellStyle name="Normál_7szm" xfId="10"/>
    <cellStyle name="Normál_8szm" xfId="11"/>
    <cellStyle name="Normál_költségvetés módosítás I." xfId="12"/>
    <cellStyle name="Normál_pe.átadások, támogatások 2003.évben" xfId="13"/>
    <cellStyle name="Pénznem 2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D181"/>
  <sheetViews>
    <sheetView topLeftCell="B34" zoomScaleNormal="100" zoomScaleSheetLayoutView="100" workbookViewId="0">
      <selection activeCell="P34" sqref="P34"/>
    </sheetView>
  </sheetViews>
  <sheetFormatPr defaultRowHeight="12.75" x14ac:dyDescent="0.2"/>
  <cols>
    <col min="1" max="1" width="13.140625" style="23" customWidth="1"/>
    <col min="2" max="2" width="76" style="23" customWidth="1"/>
    <col min="3" max="3" width="19.7109375" style="23" customWidth="1"/>
    <col min="4" max="4" width="19.28515625" style="23" customWidth="1"/>
    <col min="5" max="16384" width="9.140625" style="23"/>
  </cols>
  <sheetData>
    <row r="1" spans="1:4" ht="30" customHeight="1" x14ac:dyDescent="0.2">
      <c r="A1" s="568" t="s">
        <v>154</v>
      </c>
      <c r="B1" s="569" t="s">
        <v>15</v>
      </c>
      <c r="C1" s="562" t="s">
        <v>502</v>
      </c>
      <c r="D1" s="562" t="s">
        <v>804</v>
      </c>
    </row>
    <row r="2" spans="1:4" ht="30" customHeight="1" x14ac:dyDescent="0.2">
      <c r="A2" s="568"/>
      <c r="B2" s="569"/>
      <c r="C2" s="563"/>
      <c r="D2" s="563"/>
    </row>
    <row r="3" spans="1:4" ht="24.95" customHeight="1" x14ac:dyDescent="0.25">
      <c r="A3" s="30" t="s">
        <v>92</v>
      </c>
      <c r="B3" s="64" t="s">
        <v>200</v>
      </c>
      <c r="C3" s="24"/>
      <c r="D3" s="24"/>
    </row>
    <row r="4" spans="1:4" ht="20.100000000000001" customHeight="1" x14ac:dyDescent="0.25">
      <c r="A4" s="30" t="s">
        <v>152</v>
      </c>
      <c r="B4" s="64" t="s">
        <v>299</v>
      </c>
      <c r="C4" s="25"/>
      <c r="D4" s="25"/>
    </row>
    <row r="5" spans="1:4" ht="20.100000000000001" customHeight="1" x14ac:dyDescent="0.25">
      <c r="A5" s="26" t="s">
        <v>158</v>
      </c>
      <c r="B5" s="63" t="s">
        <v>159</v>
      </c>
      <c r="C5" s="25"/>
      <c r="D5" s="25"/>
    </row>
    <row r="6" spans="1:4" ht="20.100000000000001" customHeight="1" x14ac:dyDescent="0.2">
      <c r="A6" s="24" t="s">
        <v>153</v>
      </c>
      <c r="B6" s="152" t="s">
        <v>293</v>
      </c>
      <c r="C6" s="184">
        <v>318274752</v>
      </c>
      <c r="D6" s="184">
        <f>'1.a számú melléklet '!G25</f>
        <v>231216000</v>
      </c>
    </row>
    <row r="7" spans="1:4" ht="20.100000000000001" customHeight="1" x14ac:dyDescent="0.2">
      <c r="A7" s="24" t="s">
        <v>155</v>
      </c>
      <c r="B7" s="154" t="s">
        <v>294</v>
      </c>
      <c r="C7" s="184">
        <v>44977733</v>
      </c>
      <c r="D7" s="184">
        <f>'1.a számú melléklet '!G32</f>
        <v>48650467</v>
      </c>
    </row>
    <row r="8" spans="1:4" ht="20.100000000000001" customHeight="1" x14ac:dyDescent="0.2">
      <c r="A8" s="26" t="s">
        <v>156</v>
      </c>
      <c r="B8" s="152" t="s">
        <v>314</v>
      </c>
      <c r="C8" s="184">
        <v>57912430</v>
      </c>
      <c r="D8" s="184">
        <f>'1.a számú melléklet '!G45+'1.a számú melléklet '!G51</f>
        <v>49708348</v>
      </c>
    </row>
    <row r="9" spans="1:4" ht="20.100000000000001" customHeight="1" x14ac:dyDescent="0.2">
      <c r="A9" s="167" t="s">
        <v>273</v>
      </c>
      <c r="B9" s="152" t="s">
        <v>295</v>
      </c>
      <c r="C9" s="184">
        <v>2796420</v>
      </c>
      <c r="D9" s="184">
        <f>'1.a számú melléklet '!G46</f>
        <v>2815800</v>
      </c>
    </row>
    <row r="10" spans="1:4" ht="20.100000000000001" customHeight="1" x14ac:dyDescent="0.2">
      <c r="A10" s="26" t="s">
        <v>157</v>
      </c>
      <c r="B10" s="152" t="s">
        <v>296</v>
      </c>
      <c r="C10" s="184"/>
      <c r="D10" s="184">
        <f>'1.a számú melléklet '!G52</f>
        <v>0</v>
      </c>
    </row>
    <row r="11" spans="1:4" ht="20.100000000000001" customHeight="1" x14ac:dyDescent="0.2">
      <c r="A11" s="167" t="s">
        <v>155</v>
      </c>
      <c r="B11" s="154" t="s">
        <v>710</v>
      </c>
      <c r="C11" s="184">
        <v>0</v>
      </c>
      <c r="D11" s="184"/>
    </row>
    <row r="12" spans="1:4" ht="20.100000000000001" customHeight="1" x14ac:dyDescent="0.2">
      <c r="A12" s="26" t="s">
        <v>191</v>
      </c>
      <c r="B12" s="154" t="s">
        <v>297</v>
      </c>
      <c r="C12" s="184">
        <v>36413000</v>
      </c>
      <c r="D12" s="184">
        <f>'3.a.számú melléklet'!F89</f>
        <v>17849779</v>
      </c>
    </row>
    <row r="13" spans="1:4" ht="20.100000000000001" customHeight="1" x14ac:dyDescent="0.25">
      <c r="A13" s="260"/>
      <c r="B13" s="261" t="s">
        <v>298</v>
      </c>
      <c r="C13" s="375">
        <f>SUM(C6:C12)</f>
        <v>460374335</v>
      </c>
      <c r="D13" s="262">
        <f>SUM(D6:D12)</f>
        <v>350240394</v>
      </c>
    </row>
    <row r="14" spans="1:4" ht="20.100000000000001" customHeight="1" x14ac:dyDescent="0.25">
      <c r="A14" s="129" t="s">
        <v>160</v>
      </c>
      <c r="B14" s="128" t="s">
        <v>203</v>
      </c>
      <c r="C14" s="186"/>
      <c r="D14" s="186"/>
    </row>
    <row r="15" spans="1:4" ht="20.100000000000001" customHeight="1" x14ac:dyDescent="0.2">
      <c r="A15" s="24" t="s">
        <v>201</v>
      </c>
      <c r="B15" s="135" t="s">
        <v>202</v>
      </c>
      <c r="C15" s="184"/>
      <c r="D15" s="184"/>
    </row>
    <row r="16" spans="1:4" ht="20.100000000000001" customHeight="1" x14ac:dyDescent="0.25">
      <c r="A16" s="263"/>
      <c r="B16" s="264" t="s">
        <v>204</v>
      </c>
      <c r="C16" s="375">
        <f>C15</f>
        <v>0</v>
      </c>
      <c r="D16" s="262">
        <f>D15</f>
        <v>0</v>
      </c>
    </row>
    <row r="17" spans="1:4" ht="20.100000000000001" customHeight="1" x14ac:dyDescent="0.25">
      <c r="A17" s="28" t="s">
        <v>161</v>
      </c>
      <c r="B17" s="65" t="s">
        <v>122</v>
      </c>
      <c r="C17" s="186"/>
      <c r="D17" s="186"/>
    </row>
    <row r="18" spans="1:4" ht="20.100000000000001" customHeight="1" x14ac:dyDescent="0.2">
      <c r="A18" s="26" t="s">
        <v>188</v>
      </c>
      <c r="B18" s="154" t="s">
        <v>304</v>
      </c>
      <c r="C18" s="184">
        <v>61000000</v>
      </c>
      <c r="D18" s="184">
        <f>'3.számú melléklet'!D27+'3.számú melléklet'!D28</f>
        <v>55500000</v>
      </c>
    </row>
    <row r="19" spans="1:4" ht="20.100000000000001" customHeight="1" x14ac:dyDescent="0.2">
      <c r="A19" s="26" t="s">
        <v>162</v>
      </c>
      <c r="B19" s="62" t="s">
        <v>163</v>
      </c>
      <c r="C19" s="184"/>
      <c r="D19" s="184"/>
    </row>
    <row r="20" spans="1:4" ht="20.100000000000001" customHeight="1" x14ac:dyDescent="0.2">
      <c r="A20" s="26" t="s">
        <v>208</v>
      </c>
      <c r="B20" s="152" t="s">
        <v>300</v>
      </c>
      <c r="C20" s="184">
        <v>135000000</v>
      </c>
      <c r="D20" s="184">
        <f>'3.számú melléklet'!D30</f>
        <v>145000000</v>
      </c>
    </row>
    <row r="21" spans="1:4" ht="20.100000000000001" customHeight="1" x14ac:dyDescent="0.2">
      <c r="A21" s="167" t="s">
        <v>301</v>
      </c>
      <c r="B21" s="62" t="s">
        <v>209</v>
      </c>
      <c r="C21" s="184">
        <v>8000000</v>
      </c>
      <c r="D21" s="184">
        <f>'3.számú melléklet'!D31</f>
        <v>9000000</v>
      </c>
    </row>
    <row r="22" spans="1:4" ht="20.100000000000001" customHeight="1" x14ac:dyDescent="0.2">
      <c r="A22" s="167" t="s">
        <v>302</v>
      </c>
      <c r="B22" s="152" t="s">
        <v>303</v>
      </c>
      <c r="C22" s="184">
        <v>155000000</v>
      </c>
      <c r="D22" s="184">
        <f>'3.számú melléklet'!D29</f>
        <v>200000000</v>
      </c>
    </row>
    <row r="23" spans="1:4" ht="20.100000000000001" customHeight="1" x14ac:dyDescent="0.2">
      <c r="A23" s="26" t="s">
        <v>189</v>
      </c>
      <c r="B23" s="62" t="s">
        <v>190</v>
      </c>
      <c r="C23" s="184">
        <v>1000000</v>
      </c>
      <c r="D23" s="184">
        <f>'3.számú melléklet'!D32</f>
        <v>500000</v>
      </c>
    </row>
    <row r="24" spans="1:4" ht="20.100000000000001" customHeight="1" x14ac:dyDescent="0.25">
      <c r="A24" s="260"/>
      <c r="B24" s="265" t="s">
        <v>211</v>
      </c>
      <c r="C24" s="375">
        <f>C18+C20+C21+C22+C23</f>
        <v>360000000</v>
      </c>
      <c r="D24" s="262">
        <f>D18+D20+D21+D22+D23</f>
        <v>410000000</v>
      </c>
    </row>
    <row r="25" spans="1:4" ht="20.100000000000001" customHeight="1" x14ac:dyDescent="0.25">
      <c r="A25" s="266" t="s">
        <v>164</v>
      </c>
      <c r="B25" s="261" t="s">
        <v>56</v>
      </c>
      <c r="C25" s="375">
        <v>80086000</v>
      </c>
      <c r="D25" s="262">
        <f>'3.a.számú melléklet'!I89</f>
        <v>129671855</v>
      </c>
    </row>
    <row r="26" spans="1:4" ht="20.100000000000001" customHeight="1" x14ac:dyDescent="0.25">
      <c r="A26" s="28" t="s">
        <v>165</v>
      </c>
      <c r="B26" s="64" t="s">
        <v>102</v>
      </c>
      <c r="C26" s="187"/>
      <c r="D26" s="187"/>
    </row>
    <row r="27" spans="1:4" ht="20.100000000000001" customHeight="1" x14ac:dyDescent="0.2">
      <c r="A27" s="26" t="s">
        <v>192</v>
      </c>
      <c r="B27" s="62" t="s">
        <v>193</v>
      </c>
      <c r="C27" s="184"/>
      <c r="D27" s="184">
        <f>'3.a.számú melléklet'!O89</f>
        <v>5000000</v>
      </c>
    </row>
    <row r="28" spans="1:4" ht="20.100000000000001" customHeight="1" x14ac:dyDescent="0.2">
      <c r="A28" s="167" t="s">
        <v>305</v>
      </c>
      <c r="B28" s="152" t="s">
        <v>306</v>
      </c>
      <c r="C28" s="184"/>
      <c r="D28" s="184"/>
    </row>
    <row r="29" spans="1:4" ht="20.100000000000001" customHeight="1" x14ac:dyDescent="0.25">
      <c r="A29" s="260"/>
      <c r="B29" s="261" t="s">
        <v>205</v>
      </c>
      <c r="C29" s="375">
        <f>SUM(C27:C28)</f>
        <v>0</v>
      </c>
      <c r="D29" s="262">
        <f>SUM(D27:D28)</f>
        <v>5000000</v>
      </c>
    </row>
    <row r="30" spans="1:4" ht="20.100000000000001" customHeight="1" x14ac:dyDescent="0.25">
      <c r="A30" s="28" t="s">
        <v>166</v>
      </c>
      <c r="B30" s="64" t="s">
        <v>167</v>
      </c>
      <c r="C30" s="185"/>
      <c r="D30" s="185"/>
    </row>
    <row r="31" spans="1:4" ht="20.100000000000001" customHeight="1" x14ac:dyDescent="0.2">
      <c r="A31" s="167" t="s">
        <v>307</v>
      </c>
      <c r="B31" s="152" t="s">
        <v>315</v>
      </c>
      <c r="C31" s="184">
        <v>900000</v>
      </c>
      <c r="D31" s="184">
        <f>'3.a.számú melléklet'!J89</f>
        <v>570000</v>
      </c>
    </row>
    <row r="32" spans="1:4" ht="20.100000000000001" customHeight="1" x14ac:dyDescent="0.2">
      <c r="A32" s="167" t="s">
        <v>308</v>
      </c>
      <c r="B32" s="152" t="s">
        <v>309</v>
      </c>
      <c r="C32" s="184"/>
      <c r="D32" s="184">
        <f>'3.a.számú melléklet'!K89</f>
        <v>10000</v>
      </c>
    </row>
    <row r="33" spans="1:4" ht="20.100000000000001" customHeight="1" x14ac:dyDescent="0.25">
      <c r="A33" s="260"/>
      <c r="B33" s="261" t="s">
        <v>206</v>
      </c>
      <c r="C33" s="375">
        <f>SUM(C31:C32)</f>
        <v>900000</v>
      </c>
      <c r="D33" s="262">
        <f>SUM(D31:D32)</f>
        <v>580000</v>
      </c>
    </row>
    <row r="34" spans="1:4" ht="20.100000000000001" customHeight="1" x14ac:dyDescent="0.25">
      <c r="A34" s="29" t="s">
        <v>168</v>
      </c>
      <c r="B34" s="64" t="s">
        <v>169</v>
      </c>
      <c r="C34" s="185"/>
      <c r="D34" s="185"/>
    </row>
    <row r="35" spans="1:4" ht="20.100000000000001" customHeight="1" x14ac:dyDescent="0.2">
      <c r="A35" s="183" t="s">
        <v>310</v>
      </c>
      <c r="B35" s="154" t="s">
        <v>501</v>
      </c>
      <c r="C35" s="188">
        <v>1500000</v>
      </c>
      <c r="D35" s="188">
        <f>'3.a.számú melléklet'!P89</f>
        <v>880000</v>
      </c>
    </row>
    <row r="36" spans="1:4" ht="20.100000000000001" customHeight="1" x14ac:dyDescent="0.2">
      <c r="A36" s="183" t="s">
        <v>311</v>
      </c>
      <c r="B36" s="154" t="s">
        <v>312</v>
      </c>
      <c r="C36" s="188">
        <v>641000</v>
      </c>
      <c r="D36" s="188">
        <f>'3.a.számú melléklet'!Q89</f>
        <v>509844</v>
      </c>
    </row>
    <row r="37" spans="1:4" ht="20.100000000000001" customHeight="1" x14ac:dyDescent="0.25">
      <c r="A37" s="267"/>
      <c r="B37" s="261" t="s">
        <v>207</v>
      </c>
      <c r="C37" s="268">
        <f>SUM(C35:C36)</f>
        <v>2141000</v>
      </c>
      <c r="D37" s="268">
        <f>SUM(D35:D36)</f>
        <v>1389844</v>
      </c>
    </row>
    <row r="38" spans="1:4" ht="20.100000000000001" customHeight="1" x14ac:dyDescent="0.25">
      <c r="A38" s="270" t="s">
        <v>170</v>
      </c>
      <c r="B38" s="271" t="s">
        <v>171</v>
      </c>
      <c r="C38" s="272">
        <f>C13+C24+C25+C33+C37</f>
        <v>903501335</v>
      </c>
      <c r="D38" s="272">
        <f>D13+D16+D24+D25+D29+D33+D37</f>
        <v>896882093</v>
      </c>
    </row>
    <row r="39" spans="1:4" ht="20.100000000000001" customHeight="1" x14ac:dyDescent="0.25">
      <c r="A39" s="266" t="s">
        <v>711</v>
      </c>
      <c r="B39" s="261" t="s">
        <v>712</v>
      </c>
      <c r="C39" s="375">
        <v>77352000</v>
      </c>
      <c r="D39" s="375">
        <f>'3.a.számú melléklet'!T89+'3.a.számú melléklet'!U89</f>
        <v>231522907</v>
      </c>
    </row>
    <row r="40" spans="1:4" ht="20.100000000000001" customHeight="1" x14ac:dyDescent="0.25">
      <c r="A40" s="564" t="s">
        <v>210</v>
      </c>
      <c r="B40" s="565"/>
      <c r="C40" s="269">
        <f>C38+C39</f>
        <v>980853335</v>
      </c>
      <c r="D40" s="269">
        <f>D38+D39</f>
        <v>1128405000</v>
      </c>
    </row>
    <row r="41" spans="1:4" ht="25.5" customHeight="1" x14ac:dyDescent="0.2">
      <c r="A41" s="73" t="s">
        <v>212</v>
      </c>
      <c r="B41" s="136" t="s">
        <v>313</v>
      </c>
      <c r="C41" s="432"/>
      <c r="D41" s="432"/>
    </row>
    <row r="42" spans="1:4" ht="20.100000000000001" customHeight="1" x14ac:dyDescent="0.2">
      <c r="A42" s="104" t="s">
        <v>172</v>
      </c>
      <c r="B42" s="72" t="s">
        <v>213</v>
      </c>
      <c r="C42" s="189"/>
      <c r="D42" s="189"/>
    </row>
    <row r="43" spans="1:4" ht="20.100000000000001" customHeight="1" x14ac:dyDescent="0.2">
      <c r="A43" s="24" t="s">
        <v>173</v>
      </c>
      <c r="B43" s="72" t="s">
        <v>174</v>
      </c>
      <c r="C43" s="189">
        <v>182696815</v>
      </c>
      <c r="D43" s="189">
        <v>193009646</v>
      </c>
    </row>
    <row r="44" spans="1:4" ht="20.100000000000001" customHeight="1" x14ac:dyDescent="0.2">
      <c r="A44" s="104" t="s">
        <v>175</v>
      </c>
      <c r="B44" s="72" t="s">
        <v>176</v>
      </c>
      <c r="C44" s="190">
        <v>26961000</v>
      </c>
      <c r="D44" s="190">
        <v>28825275</v>
      </c>
    </row>
    <row r="45" spans="1:4" ht="17.25" customHeight="1" x14ac:dyDescent="0.2">
      <c r="A45" s="278"/>
      <c r="B45" s="279" t="s">
        <v>214</v>
      </c>
      <c r="C45" s="280">
        <f>SUM(C43:C44)</f>
        <v>209657815</v>
      </c>
      <c r="D45" s="280">
        <f>'4.számú melléklet'!E83</f>
        <v>221834921</v>
      </c>
    </row>
    <row r="46" spans="1:4" ht="20.100000000000001" customHeight="1" x14ac:dyDescent="0.2">
      <c r="A46" s="278" t="s">
        <v>177</v>
      </c>
      <c r="B46" s="279" t="s">
        <v>215</v>
      </c>
      <c r="C46" s="281">
        <v>56398052</v>
      </c>
      <c r="D46" s="281">
        <f>'4.számú melléklet'!F83</f>
        <v>52720046</v>
      </c>
    </row>
    <row r="47" spans="1:4" ht="20.100000000000001" customHeight="1" x14ac:dyDescent="0.2">
      <c r="A47" s="282" t="s">
        <v>178</v>
      </c>
      <c r="B47" s="279" t="s">
        <v>179</v>
      </c>
      <c r="C47" s="281">
        <v>414368294</v>
      </c>
      <c r="D47" s="281">
        <f>'4.számú melléklet'!G83</f>
        <v>411780530</v>
      </c>
    </row>
    <row r="48" spans="1:4" ht="20.100000000000001" customHeight="1" x14ac:dyDescent="0.2">
      <c r="A48" s="282" t="s">
        <v>180</v>
      </c>
      <c r="B48" s="279" t="s">
        <v>82</v>
      </c>
      <c r="C48" s="281">
        <v>7000000</v>
      </c>
      <c r="D48" s="281">
        <f>'4.számú melléklet'!H83</f>
        <v>8500000</v>
      </c>
    </row>
    <row r="49" spans="1:4" ht="20.100000000000001" customHeight="1" x14ac:dyDescent="0.2">
      <c r="A49" s="282" t="s">
        <v>181</v>
      </c>
      <c r="B49" s="279" t="s">
        <v>182</v>
      </c>
      <c r="C49" s="281">
        <v>168539500</v>
      </c>
      <c r="D49" s="281">
        <v>293104000</v>
      </c>
    </row>
    <row r="50" spans="1:4" ht="20.100000000000001" customHeight="1" x14ac:dyDescent="0.2">
      <c r="A50" s="282"/>
      <c r="B50" s="279" t="s">
        <v>455</v>
      </c>
      <c r="C50" s="281">
        <v>68338000</v>
      </c>
      <c r="D50" s="281">
        <f>'7.számú melléklet '!D31</f>
        <v>204110000</v>
      </c>
    </row>
    <row r="51" spans="1:4" ht="20.100000000000001" customHeight="1" x14ac:dyDescent="0.25">
      <c r="A51" s="275"/>
      <c r="B51" s="276" t="s">
        <v>216</v>
      </c>
      <c r="C51" s="277">
        <f>C45+C46+C47+C48+C49</f>
        <v>855963661</v>
      </c>
      <c r="D51" s="277">
        <f>D45+D46+D47+D48+D49</f>
        <v>987939497</v>
      </c>
    </row>
    <row r="52" spans="1:4" ht="20.100000000000001" customHeight="1" x14ac:dyDescent="0.25">
      <c r="A52" s="273" t="s">
        <v>183</v>
      </c>
      <c r="B52" s="283" t="s">
        <v>184</v>
      </c>
      <c r="C52" s="274">
        <v>86085000</v>
      </c>
      <c r="D52" s="274">
        <v>71467985</v>
      </c>
    </row>
    <row r="53" spans="1:4" ht="20.100000000000001" customHeight="1" x14ac:dyDescent="0.25">
      <c r="A53" s="273" t="s">
        <v>185</v>
      </c>
      <c r="B53" s="283" t="s">
        <v>103</v>
      </c>
      <c r="C53" s="274">
        <v>8585000</v>
      </c>
      <c r="D53" s="274">
        <f>'4.számú melléklet'!Q83</f>
        <v>42494750</v>
      </c>
    </row>
    <row r="54" spans="1:4" ht="20.100000000000001" customHeight="1" x14ac:dyDescent="0.25">
      <c r="A54" s="273" t="s">
        <v>186</v>
      </c>
      <c r="B54" s="283" t="s">
        <v>187</v>
      </c>
      <c r="C54" s="274">
        <v>3905000</v>
      </c>
      <c r="D54" s="274">
        <f>'4.számú melléklet'!R83+'4.számú melléklet'!S83+'4.számú melléklet'!T83+'4.számú melléklet'!U83</f>
        <v>3905000</v>
      </c>
    </row>
    <row r="55" spans="1:4" ht="20.100000000000001" customHeight="1" x14ac:dyDescent="0.25">
      <c r="A55" s="275"/>
      <c r="B55" s="284" t="s">
        <v>217</v>
      </c>
      <c r="C55" s="277">
        <f>C52+C53+C54</f>
        <v>98575000</v>
      </c>
      <c r="D55" s="277">
        <f>D52+D53+D54</f>
        <v>117867735</v>
      </c>
    </row>
    <row r="56" spans="1:4" ht="20.100000000000001" customHeight="1" x14ac:dyDescent="0.25">
      <c r="A56" s="74" t="s">
        <v>394</v>
      </c>
      <c r="B56" s="557" t="s">
        <v>395</v>
      </c>
      <c r="C56" s="558">
        <f>C51+C55</f>
        <v>954538661</v>
      </c>
      <c r="D56" s="558">
        <f>D51+D55</f>
        <v>1105807232</v>
      </c>
    </row>
    <row r="57" spans="1:4" ht="20.100000000000001" customHeight="1" x14ac:dyDescent="0.25">
      <c r="A57" s="74" t="s">
        <v>218</v>
      </c>
      <c r="B57" s="70" t="s">
        <v>219</v>
      </c>
      <c r="C57" s="191">
        <v>26314674</v>
      </c>
      <c r="D57" s="191">
        <f>'4.számú melléklet'!V83+'4.számú melléklet'!W83+'4.számú melléklet'!X83</f>
        <v>22597768</v>
      </c>
    </row>
    <row r="58" spans="1:4" ht="20.100000000000001" customHeight="1" x14ac:dyDescent="0.25">
      <c r="A58" s="566" t="s">
        <v>220</v>
      </c>
      <c r="B58" s="567"/>
      <c r="C58" s="192">
        <f>C51+C55+C57</f>
        <v>980853335</v>
      </c>
      <c r="D58" s="192">
        <f>D51+D55+D57</f>
        <v>1128405000</v>
      </c>
    </row>
    <row r="59" spans="1:4" ht="15" x14ac:dyDescent="0.2">
      <c r="A59" s="12"/>
      <c r="B59" s="12"/>
      <c r="C59" s="12"/>
    </row>
    <row r="60" spans="1:4" ht="14.25" x14ac:dyDescent="0.2">
      <c r="A60" s="27"/>
      <c r="B60" s="27"/>
      <c r="C60" s="27"/>
    </row>
    <row r="61" spans="1:4" ht="14.25" x14ac:dyDescent="0.2">
      <c r="A61" s="27"/>
      <c r="B61" s="27"/>
      <c r="C61" s="27"/>
    </row>
    <row r="62" spans="1:4" ht="14.25" x14ac:dyDescent="0.2">
      <c r="A62" s="27"/>
      <c r="B62" s="27"/>
      <c r="C62" s="27"/>
    </row>
    <row r="63" spans="1:4" ht="14.25" x14ac:dyDescent="0.2">
      <c r="A63" s="27"/>
      <c r="B63" s="27"/>
      <c r="C63" s="27"/>
    </row>
    <row r="64" spans="1:4" ht="14.25" x14ac:dyDescent="0.2">
      <c r="A64" s="27"/>
      <c r="B64" s="27"/>
      <c r="C64" s="27"/>
    </row>
    <row r="65" spans="1:3" ht="14.25" x14ac:dyDescent="0.2">
      <c r="A65" s="27"/>
      <c r="B65" s="27"/>
      <c r="C65" s="27"/>
    </row>
    <row r="66" spans="1:3" ht="14.25" x14ac:dyDescent="0.2">
      <c r="A66" s="27"/>
      <c r="B66" s="27"/>
      <c r="C66" s="27"/>
    </row>
    <row r="67" spans="1:3" ht="14.25" x14ac:dyDescent="0.2">
      <c r="A67" s="27"/>
      <c r="B67" s="27"/>
      <c r="C67" s="27"/>
    </row>
    <row r="68" spans="1:3" ht="14.25" x14ac:dyDescent="0.2">
      <c r="A68" s="27"/>
      <c r="B68" s="27"/>
      <c r="C68" s="27"/>
    </row>
    <row r="69" spans="1:3" ht="14.25" x14ac:dyDescent="0.2">
      <c r="A69" s="27"/>
      <c r="B69" s="27"/>
      <c r="C69" s="27"/>
    </row>
    <row r="70" spans="1:3" ht="14.25" x14ac:dyDescent="0.2">
      <c r="A70" s="27"/>
      <c r="B70" s="27"/>
      <c r="C70" s="27"/>
    </row>
    <row r="71" spans="1:3" ht="14.25" x14ac:dyDescent="0.2">
      <c r="A71" s="27"/>
      <c r="B71" s="27"/>
      <c r="C71" s="27"/>
    </row>
    <row r="72" spans="1:3" ht="14.25" x14ac:dyDescent="0.2">
      <c r="A72" s="27"/>
      <c r="B72" s="27"/>
      <c r="C72" s="27"/>
    </row>
    <row r="73" spans="1:3" ht="14.25" x14ac:dyDescent="0.2">
      <c r="A73" s="27"/>
      <c r="B73" s="27"/>
      <c r="C73" s="27"/>
    </row>
    <row r="74" spans="1:3" ht="14.25" x14ac:dyDescent="0.2">
      <c r="A74" s="27"/>
      <c r="B74" s="27"/>
      <c r="C74" s="27"/>
    </row>
    <row r="75" spans="1:3" ht="14.25" x14ac:dyDescent="0.2">
      <c r="A75" s="27"/>
      <c r="B75" s="27"/>
      <c r="C75" s="27"/>
    </row>
    <row r="76" spans="1:3" ht="14.25" x14ac:dyDescent="0.2">
      <c r="A76" s="27"/>
      <c r="B76" s="27"/>
      <c r="C76" s="27"/>
    </row>
    <row r="77" spans="1:3" ht="14.25" x14ac:dyDescent="0.2">
      <c r="A77" s="27"/>
      <c r="B77" s="27"/>
      <c r="C77" s="27"/>
    </row>
    <row r="78" spans="1:3" ht="14.25" x14ac:dyDescent="0.2">
      <c r="A78" s="27"/>
      <c r="B78" s="27"/>
      <c r="C78" s="27"/>
    </row>
    <row r="79" spans="1:3" ht="14.25" x14ac:dyDescent="0.2">
      <c r="A79" s="27"/>
      <c r="B79" s="27"/>
      <c r="C79" s="27"/>
    </row>
    <row r="80" spans="1:3" ht="14.25" x14ac:dyDescent="0.2">
      <c r="A80" s="27"/>
      <c r="B80" s="27"/>
      <c r="C80" s="27"/>
    </row>
    <row r="81" spans="1:3" ht="14.25" x14ac:dyDescent="0.2">
      <c r="A81" s="27"/>
      <c r="B81" s="27"/>
      <c r="C81" s="27"/>
    </row>
    <row r="82" spans="1:3" ht="14.25" x14ac:dyDescent="0.2">
      <c r="A82" s="27"/>
      <c r="B82" s="27"/>
      <c r="C82" s="27"/>
    </row>
    <row r="83" spans="1:3" ht="14.25" x14ac:dyDescent="0.2">
      <c r="A83" s="27"/>
      <c r="B83" s="27"/>
      <c r="C83" s="27"/>
    </row>
    <row r="84" spans="1:3" ht="14.25" x14ac:dyDescent="0.2">
      <c r="A84" s="27"/>
      <c r="B84" s="27"/>
      <c r="C84" s="27"/>
    </row>
    <row r="85" spans="1:3" ht="14.25" x14ac:dyDescent="0.2">
      <c r="A85" s="27"/>
      <c r="B85" s="27"/>
      <c r="C85" s="27"/>
    </row>
    <row r="86" spans="1:3" ht="14.25" x14ac:dyDescent="0.2">
      <c r="A86" s="27"/>
      <c r="B86" s="27"/>
      <c r="C86" s="27"/>
    </row>
    <row r="87" spans="1:3" ht="14.25" x14ac:dyDescent="0.2">
      <c r="A87" s="27"/>
      <c r="B87" s="27"/>
      <c r="C87" s="27"/>
    </row>
    <row r="88" spans="1:3" ht="14.25" x14ac:dyDescent="0.2">
      <c r="A88" s="27"/>
      <c r="B88" s="27"/>
      <c r="C88" s="27"/>
    </row>
    <row r="89" spans="1:3" ht="14.25" x14ac:dyDescent="0.2">
      <c r="A89" s="27"/>
      <c r="B89" s="27"/>
      <c r="C89" s="27"/>
    </row>
    <row r="90" spans="1:3" ht="14.25" x14ac:dyDescent="0.2">
      <c r="A90" s="27"/>
      <c r="B90" s="27"/>
      <c r="C90" s="27"/>
    </row>
    <row r="91" spans="1:3" ht="14.25" x14ac:dyDescent="0.2">
      <c r="A91" s="27"/>
      <c r="B91" s="27"/>
      <c r="C91" s="27"/>
    </row>
    <row r="92" spans="1:3" ht="14.25" x14ac:dyDescent="0.2">
      <c r="A92" s="27"/>
      <c r="B92" s="27"/>
      <c r="C92" s="27"/>
    </row>
    <row r="93" spans="1:3" ht="14.25" x14ac:dyDescent="0.2">
      <c r="A93" s="27"/>
      <c r="B93" s="27"/>
      <c r="C93" s="27"/>
    </row>
    <row r="94" spans="1:3" ht="14.25" x14ac:dyDescent="0.2">
      <c r="A94" s="27"/>
      <c r="B94" s="27"/>
      <c r="C94" s="27"/>
    </row>
    <row r="95" spans="1:3" ht="14.25" x14ac:dyDescent="0.2">
      <c r="A95" s="27"/>
      <c r="B95" s="27"/>
      <c r="C95" s="27"/>
    </row>
    <row r="96" spans="1:3" ht="14.25" x14ac:dyDescent="0.2">
      <c r="A96" s="27"/>
      <c r="B96" s="27"/>
      <c r="C96" s="27"/>
    </row>
    <row r="97" spans="1:3" ht="14.25" x14ac:dyDescent="0.2">
      <c r="A97" s="27"/>
      <c r="B97" s="27"/>
      <c r="C97" s="27"/>
    </row>
    <row r="98" spans="1:3" ht="14.25" x14ac:dyDescent="0.2">
      <c r="A98" s="27"/>
      <c r="B98" s="27"/>
      <c r="C98" s="27"/>
    </row>
    <row r="99" spans="1:3" ht="14.25" x14ac:dyDescent="0.2">
      <c r="A99" s="27"/>
      <c r="B99" s="27"/>
      <c r="C99" s="27"/>
    </row>
    <row r="100" spans="1:3" ht="14.25" x14ac:dyDescent="0.2">
      <c r="A100" s="27"/>
      <c r="B100" s="27"/>
      <c r="C100" s="27"/>
    </row>
    <row r="101" spans="1:3" ht="14.25" x14ac:dyDescent="0.2">
      <c r="A101" s="27"/>
      <c r="B101" s="27"/>
      <c r="C101" s="27"/>
    </row>
    <row r="102" spans="1:3" ht="14.25" x14ac:dyDescent="0.2">
      <c r="A102" s="27"/>
      <c r="B102" s="27"/>
      <c r="C102" s="27"/>
    </row>
    <row r="103" spans="1:3" ht="14.25" x14ac:dyDescent="0.2">
      <c r="A103" s="27"/>
      <c r="B103" s="27"/>
      <c r="C103" s="27"/>
    </row>
    <row r="104" spans="1:3" ht="14.25" x14ac:dyDescent="0.2">
      <c r="A104" s="27"/>
      <c r="B104" s="27"/>
      <c r="C104" s="27"/>
    </row>
    <row r="105" spans="1:3" ht="14.25" x14ac:dyDescent="0.2">
      <c r="A105" s="27"/>
      <c r="B105" s="27"/>
      <c r="C105" s="27"/>
    </row>
    <row r="106" spans="1:3" ht="14.25" x14ac:dyDescent="0.2">
      <c r="A106" s="27"/>
      <c r="B106" s="27"/>
      <c r="C106" s="27"/>
    </row>
    <row r="107" spans="1:3" ht="14.25" x14ac:dyDescent="0.2">
      <c r="A107" s="27"/>
      <c r="B107" s="27"/>
      <c r="C107" s="27"/>
    </row>
    <row r="108" spans="1:3" ht="14.25" x14ac:dyDescent="0.2">
      <c r="A108" s="27"/>
      <c r="B108" s="27"/>
      <c r="C108" s="27"/>
    </row>
    <row r="109" spans="1:3" ht="14.25" x14ac:dyDescent="0.2">
      <c r="A109" s="27"/>
      <c r="B109" s="27"/>
      <c r="C109" s="27"/>
    </row>
    <row r="110" spans="1:3" ht="14.25" x14ac:dyDescent="0.2">
      <c r="A110" s="27"/>
      <c r="B110" s="27"/>
      <c r="C110" s="27"/>
    </row>
    <row r="111" spans="1:3" ht="14.25" x14ac:dyDescent="0.2">
      <c r="A111" s="27"/>
      <c r="B111" s="27"/>
      <c r="C111" s="27"/>
    </row>
    <row r="112" spans="1:3" ht="14.25" x14ac:dyDescent="0.2">
      <c r="A112" s="27"/>
      <c r="B112" s="27"/>
      <c r="C112" s="27"/>
    </row>
    <row r="113" spans="1:3" ht="14.25" x14ac:dyDescent="0.2">
      <c r="A113" s="27"/>
      <c r="B113" s="27"/>
      <c r="C113" s="27"/>
    </row>
    <row r="114" spans="1:3" ht="14.25" x14ac:dyDescent="0.2">
      <c r="A114" s="27"/>
      <c r="B114" s="27"/>
      <c r="C114" s="27"/>
    </row>
    <row r="115" spans="1:3" ht="14.25" x14ac:dyDescent="0.2">
      <c r="A115" s="27"/>
      <c r="B115" s="27"/>
      <c r="C115" s="27"/>
    </row>
    <row r="116" spans="1:3" ht="14.25" x14ac:dyDescent="0.2">
      <c r="A116" s="27"/>
      <c r="B116" s="27"/>
      <c r="C116" s="27"/>
    </row>
    <row r="117" spans="1:3" ht="14.25" x14ac:dyDescent="0.2">
      <c r="A117" s="27"/>
      <c r="B117" s="27"/>
      <c r="C117" s="27"/>
    </row>
    <row r="118" spans="1:3" ht="14.25" x14ac:dyDescent="0.2">
      <c r="A118" s="27"/>
      <c r="B118" s="27"/>
      <c r="C118" s="27"/>
    </row>
    <row r="119" spans="1:3" ht="14.25" x14ac:dyDescent="0.2">
      <c r="A119" s="27"/>
      <c r="B119" s="27"/>
      <c r="C119" s="27"/>
    </row>
    <row r="120" spans="1:3" ht="14.25" x14ac:dyDescent="0.2">
      <c r="A120" s="27"/>
      <c r="B120" s="27"/>
      <c r="C120" s="27"/>
    </row>
    <row r="121" spans="1:3" ht="14.25" x14ac:dyDescent="0.2">
      <c r="A121" s="27"/>
      <c r="B121" s="27"/>
      <c r="C121" s="27"/>
    </row>
    <row r="122" spans="1:3" ht="14.25" x14ac:dyDescent="0.2">
      <c r="A122" s="27"/>
      <c r="B122" s="27"/>
      <c r="C122" s="27"/>
    </row>
    <row r="123" spans="1:3" ht="14.25" x14ac:dyDescent="0.2">
      <c r="A123" s="27"/>
      <c r="B123" s="27"/>
      <c r="C123" s="27"/>
    </row>
    <row r="124" spans="1:3" ht="14.25" x14ac:dyDescent="0.2">
      <c r="A124" s="27"/>
      <c r="B124" s="27"/>
      <c r="C124" s="27"/>
    </row>
    <row r="125" spans="1:3" ht="14.25" x14ac:dyDescent="0.2">
      <c r="A125" s="27"/>
      <c r="B125" s="27"/>
      <c r="C125" s="27"/>
    </row>
    <row r="126" spans="1:3" ht="14.25" x14ac:dyDescent="0.2">
      <c r="A126" s="27"/>
      <c r="B126" s="27"/>
      <c r="C126" s="27"/>
    </row>
    <row r="127" spans="1:3" ht="14.25" x14ac:dyDescent="0.2">
      <c r="A127" s="27"/>
      <c r="B127" s="27"/>
      <c r="C127" s="27"/>
    </row>
    <row r="128" spans="1:3" ht="14.25" x14ac:dyDescent="0.2">
      <c r="A128" s="27"/>
      <c r="B128" s="27"/>
      <c r="C128" s="27"/>
    </row>
    <row r="129" spans="1:3" ht="14.25" x14ac:dyDescent="0.2">
      <c r="A129" s="27"/>
      <c r="B129" s="27"/>
      <c r="C129" s="27"/>
    </row>
    <row r="130" spans="1:3" ht="14.25" x14ac:dyDescent="0.2">
      <c r="A130" s="27"/>
      <c r="B130" s="27"/>
      <c r="C130" s="27"/>
    </row>
    <row r="131" spans="1:3" ht="14.25" x14ac:dyDescent="0.2">
      <c r="A131" s="27"/>
      <c r="B131" s="27"/>
      <c r="C131" s="27"/>
    </row>
    <row r="132" spans="1:3" ht="14.25" x14ac:dyDescent="0.2">
      <c r="A132" s="27"/>
      <c r="B132" s="27"/>
      <c r="C132" s="27"/>
    </row>
    <row r="133" spans="1:3" ht="14.25" x14ac:dyDescent="0.2">
      <c r="A133" s="27"/>
      <c r="B133" s="27"/>
      <c r="C133" s="27"/>
    </row>
    <row r="134" spans="1:3" ht="14.25" x14ac:dyDescent="0.2">
      <c r="A134" s="27"/>
      <c r="B134" s="27"/>
      <c r="C134" s="27"/>
    </row>
    <row r="135" spans="1:3" ht="14.25" x14ac:dyDescent="0.2">
      <c r="A135" s="27"/>
      <c r="B135" s="27"/>
      <c r="C135" s="27"/>
    </row>
    <row r="136" spans="1:3" ht="14.25" x14ac:dyDescent="0.2">
      <c r="A136" s="27"/>
      <c r="B136" s="27"/>
      <c r="C136" s="27"/>
    </row>
    <row r="137" spans="1:3" ht="14.25" x14ac:dyDescent="0.2">
      <c r="A137" s="27"/>
      <c r="B137" s="27"/>
      <c r="C137" s="27"/>
    </row>
    <row r="138" spans="1:3" ht="14.25" x14ac:dyDescent="0.2">
      <c r="A138" s="27"/>
      <c r="B138" s="27"/>
      <c r="C138" s="27"/>
    </row>
    <row r="139" spans="1:3" ht="14.25" x14ac:dyDescent="0.2">
      <c r="A139" s="27"/>
      <c r="B139" s="27"/>
      <c r="C139" s="27"/>
    </row>
    <row r="140" spans="1:3" ht="14.25" x14ac:dyDescent="0.2">
      <c r="A140" s="27"/>
      <c r="B140" s="27"/>
      <c r="C140" s="27"/>
    </row>
    <row r="141" spans="1:3" ht="14.25" x14ac:dyDescent="0.2">
      <c r="A141" s="27"/>
      <c r="B141" s="27"/>
      <c r="C141" s="27"/>
    </row>
    <row r="142" spans="1:3" ht="14.25" x14ac:dyDescent="0.2">
      <c r="A142" s="27"/>
      <c r="B142" s="27"/>
      <c r="C142" s="27"/>
    </row>
    <row r="143" spans="1:3" ht="14.25" x14ac:dyDescent="0.2">
      <c r="A143" s="27"/>
      <c r="B143" s="27"/>
      <c r="C143" s="27"/>
    </row>
    <row r="144" spans="1:3" ht="14.25" x14ac:dyDescent="0.2">
      <c r="A144" s="27"/>
      <c r="B144" s="27"/>
      <c r="C144" s="27"/>
    </row>
    <row r="145" spans="1:3" ht="14.25" x14ac:dyDescent="0.2">
      <c r="A145" s="27"/>
      <c r="B145" s="27"/>
      <c r="C145" s="27"/>
    </row>
    <row r="146" spans="1:3" ht="14.25" x14ac:dyDescent="0.2">
      <c r="A146" s="27"/>
      <c r="B146" s="27"/>
      <c r="C146" s="27"/>
    </row>
    <row r="147" spans="1:3" ht="14.25" x14ac:dyDescent="0.2">
      <c r="A147" s="27"/>
      <c r="B147" s="27"/>
      <c r="C147" s="27"/>
    </row>
    <row r="148" spans="1:3" ht="14.25" x14ac:dyDescent="0.2">
      <c r="A148" s="27"/>
      <c r="B148" s="27"/>
      <c r="C148" s="27"/>
    </row>
    <row r="149" spans="1:3" ht="14.25" x14ac:dyDescent="0.2">
      <c r="A149" s="27"/>
      <c r="B149" s="27"/>
      <c r="C149" s="27"/>
    </row>
    <row r="150" spans="1:3" ht="14.25" x14ac:dyDescent="0.2">
      <c r="A150" s="27"/>
      <c r="B150" s="27"/>
      <c r="C150" s="27"/>
    </row>
    <row r="151" spans="1:3" ht="14.25" x14ac:dyDescent="0.2">
      <c r="A151" s="27"/>
      <c r="B151" s="27"/>
      <c r="C151" s="27"/>
    </row>
    <row r="152" spans="1:3" ht="14.25" x14ac:dyDescent="0.2">
      <c r="A152" s="27"/>
      <c r="B152" s="27"/>
      <c r="C152" s="27"/>
    </row>
    <row r="153" spans="1:3" ht="14.25" x14ac:dyDescent="0.2">
      <c r="A153" s="27"/>
      <c r="B153" s="27"/>
      <c r="C153" s="27"/>
    </row>
    <row r="154" spans="1:3" ht="14.25" x14ac:dyDescent="0.2">
      <c r="A154" s="27"/>
      <c r="B154" s="27"/>
      <c r="C154" s="27"/>
    </row>
    <row r="155" spans="1:3" ht="14.25" x14ac:dyDescent="0.2">
      <c r="A155" s="27"/>
      <c r="B155" s="27"/>
      <c r="C155" s="27"/>
    </row>
    <row r="156" spans="1:3" ht="14.25" x14ac:dyDescent="0.2">
      <c r="A156" s="27"/>
      <c r="B156" s="27"/>
      <c r="C156" s="27"/>
    </row>
    <row r="157" spans="1:3" ht="14.25" x14ac:dyDescent="0.2">
      <c r="A157" s="27"/>
      <c r="B157" s="27"/>
      <c r="C157" s="27"/>
    </row>
    <row r="158" spans="1:3" ht="14.25" x14ac:dyDescent="0.2">
      <c r="A158" s="27"/>
      <c r="B158" s="27"/>
      <c r="C158" s="27"/>
    </row>
    <row r="159" spans="1:3" ht="14.25" x14ac:dyDescent="0.2">
      <c r="A159" s="27"/>
      <c r="B159" s="27"/>
      <c r="C159" s="27"/>
    </row>
    <row r="160" spans="1:3" ht="14.25" x14ac:dyDescent="0.2">
      <c r="A160" s="27"/>
      <c r="B160" s="27"/>
      <c r="C160" s="27"/>
    </row>
    <row r="161" spans="1:3" ht="14.25" x14ac:dyDescent="0.2">
      <c r="A161" s="27"/>
      <c r="B161" s="27"/>
      <c r="C161" s="27"/>
    </row>
    <row r="162" spans="1:3" ht="14.25" x14ac:dyDescent="0.2">
      <c r="A162" s="27"/>
      <c r="B162" s="27"/>
      <c r="C162" s="27"/>
    </row>
    <row r="163" spans="1:3" ht="14.25" x14ac:dyDescent="0.2">
      <c r="A163" s="27"/>
      <c r="B163" s="27"/>
      <c r="C163" s="27"/>
    </row>
    <row r="164" spans="1:3" ht="14.25" x14ac:dyDescent="0.2">
      <c r="A164" s="27"/>
      <c r="B164" s="27"/>
      <c r="C164" s="27"/>
    </row>
    <row r="165" spans="1:3" ht="14.25" x14ac:dyDescent="0.2">
      <c r="A165" s="27"/>
      <c r="B165" s="27"/>
      <c r="C165" s="27"/>
    </row>
    <row r="166" spans="1:3" ht="14.25" x14ac:dyDescent="0.2">
      <c r="A166" s="27"/>
      <c r="B166" s="27"/>
      <c r="C166" s="27"/>
    </row>
    <row r="167" spans="1:3" ht="14.25" x14ac:dyDescent="0.2">
      <c r="A167" s="27"/>
      <c r="B167" s="27"/>
      <c r="C167" s="27"/>
    </row>
    <row r="168" spans="1:3" ht="14.25" x14ac:dyDescent="0.2">
      <c r="A168" s="27"/>
      <c r="B168" s="27"/>
      <c r="C168" s="27"/>
    </row>
    <row r="169" spans="1:3" ht="14.25" x14ac:dyDescent="0.2">
      <c r="A169" s="27"/>
      <c r="B169" s="27"/>
      <c r="C169" s="27"/>
    </row>
    <row r="170" spans="1:3" ht="14.25" x14ac:dyDescent="0.2">
      <c r="A170" s="27"/>
      <c r="B170" s="27"/>
      <c r="C170" s="27"/>
    </row>
    <row r="171" spans="1:3" ht="14.25" x14ac:dyDescent="0.2">
      <c r="A171" s="27"/>
      <c r="B171" s="27"/>
      <c r="C171" s="27"/>
    </row>
    <row r="172" spans="1:3" ht="14.25" x14ac:dyDescent="0.2">
      <c r="A172" s="27"/>
      <c r="B172" s="27"/>
      <c r="C172" s="27"/>
    </row>
    <row r="173" spans="1:3" ht="14.25" x14ac:dyDescent="0.2">
      <c r="A173" s="27"/>
      <c r="B173" s="27"/>
      <c r="C173" s="27"/>
    </row>
    <row r="174" spans="1:3" ht="14.25" x14ac:dyDescent="0.2">
      <c r="A174" s="27"/>
      <c r="B174" s="27"/>
      <c r="C174" s="27"/>
    </row>
    <row r="175" spans="1:3" ht="14.25" x14ac:dyDescent="0.2">
      <c r="A175" s="27"/>
      <c r="B175" s="27"/>
      <c r="C175" s="27"/>
    </row>
    <row r="176" spans="1:3" ht="14.25" x14ac:dyDescent="0.2">
      <c r="A176" s="27"/>
      <c r="B176" s="27"/>
      <c r="C176" s="27"/>
    </row>
    <row r="177" spans="1:3" ht="14.25" x14ac:dyDescent="0.2">
      <c r="A177" s="27"/>
      <c r="B177" s="27"/>
      <c r="C177" s="27"/>
    </row>
    <row r="178" spans="1:3" ht="14.25" x14ac:dyDescent="0.2">
      <c r="A178" s="27"/>
      <c r="B178" s="27"/>
      <c r="C178" s="27"/>
    </row>
    <row r="179" spans="1:3" ht="14.25" x14ac:dyDescent="0.2">
      <c r="A179" s="27"/>
      <c r="B179" s="27"/>
      <c r="C179" s="27"/>
    </row>
    <row r="180" spans="1:3" ht="14.25" x14ac:dyDescent="0.2">
      <c r="A180" s="27"/>
      <c r="B180" s="27"/>
      <c r="C180" s="27"/>
    </row>
    <row r="181" spans="1:3" ht="14.25" x14ac:dyDescent="0.2">
      <c r="A181" s="27"/>
      <c r="B181" s="27"/>
      <c r="C181" s="27"/>
    </row>
  </sheetData>
  <mergeCells count="6">
    <mergeCell ref="D1:D2"/>
    <mergeCell ref="A40:B40"/>
    <mergeCell ref="A58:B58"/>
    <mergeCell ref="A1:A2"/>
    <mergeCell ref="B1:B2"/>
    <mergeCell ref="C1:C2"/>
  </mergeCells>
  <phoneticPr fontId="8" type="noConversion"/>
  <printOptions horizontalCentered="1"/>
  <pageMargins left="0.35433070866141736" right="0.23622047244094491" top="1.1417322834645669" bottom="0.19685039370078741" header="0.35433070866141736" footer="0.19685039370078741"/>
  <pageSetup paperSize="9" scale="78" fitToHeight="0" orientation="portrait" horizontalDpi="4294967294" r:id="rId1"/>
  <headerFooter alignWithMargins="0">
    <oddHeader>&amp;C&amp;"Garamond,Félkövér"&amp;14 .../2017. (   ..) számú költségvetési rendelethez
&amp;12ZALAKAROS VÁROS ÖNKORMÁNYZATA ÉS KÖLTSÉGVETÉSI SZERVEI
BEVÉTELI ÉS KIADÁSI ELŐIRÁNYZATAINAK ÖSSZESÍTŐJE ROVATONKÉNT   
2017. ÉVBEN&amp;14
&amp;R&amp;A
&amp;P.oldal
forintban</oddHeader>
  </headerFooter>
  <rowBreaks count="1" manualBreakCount="1">
    <brk id="40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K76"/>
  <sheetViews>
    <sheetView view="pageLayout" zoomScaleNormal="100" zoomScaleSheetLayoutView="80" workbookViewId="0">
      <selection activeCell="B30" sqref="B30"/>
    </sheetView>
  </sheetViews>
  <sheetFormatPr defaultRowHeight="12.75" x14ac:dyDescent="0.2"/>
  <cols>
    <col min="1" max="1" width="6.140625" style="20" customWidth="1"/>
    <col min="2" max="2" width="59.28515625" style="20" customWidth="1"/>
    <col min="3" max="3" width="13.7109375" style="20" customWidth="1"/>
    <col min="4" max="4" width="14.28515625" style="20" customWidth="1"/>
    <col min="5" max="6" width="11.28515625" style="20" customWidth="1"/>
    <col min="7" max="7" width="9.7109375" style="20" customWidth="1"/>
    <col min="8" max="10" width="9.140625" style="20"/>
    <col min="11" max="11" width="16.140625" style="20" customWidth="1"/>
    <col min="12" max="16384" width="9.140625" style="20"/>
  </cols>
  <sheetData>
    <row r="2" spans="1:11" ht="15" customHeight="1" x14ac:dyDescent="0.2">
      <c r="A2" s="623" t="s">
        <v>63</v>
      </c>
      <c r="B2" s="638" t="s">
        <v>14</v>
      </c>
      <c r="C2" s="219"/>
      <c r="D2" s="635" t="s">
        <v>798</v>
      </c>
      <c r="E2" s="635" t="s">
        <v>428</v>
      </c>
      <c r="F2" s="635" t="s">
        <v>466</v>
      </c>
      <c r="G2" s="635" t="s">
        <v>839</v>
      </c>
    </row>
    <row r="3" spans="1:11" ht="15" customHeight="1" x14ac:dyDescent="0.2">
      <c r="A3" s="623"/>
      <c r="B3" s="638"/>
      <c r="C3" s="321" t="s">
        <v>465</v>
      </c>
      <c r="D3" s="636"/>
      <c r="E3" s="636"/>
      <c r="F3" s="636"/>
      <c r="G3" s="636"/>
    </row>
    <row r="4" spans="1:11" ht="15" customHeight="1" x14ac:dyDescent="0.2">
      <c r="A4" s="623"/>
      <c r="B4" s="638"/>
      <c r="C4" s="321" t="s">
        <v>464</v>
      </c>
      <c r="D4" s="636"/>
      <c r="E4" s="636"/>
      <c r="F4" s="636"/>
      <c r="G4" s="636"/>
    </row>
    <row r="5" spans="1:11" ht="15" customHeight="1" x14ac:dyDescent="0.2">
      <c r="A5" s="623"/>
      <c r="B5" s="638"/>
      <c r="C5" s="421"/>
      <c r="D5" s="637"/>
      <c r="E5" s="637"/>
      <c r="F5" s="637"/>
      <c r="G5" s="637"/>
    </row>
    <row r="6" spans="1:11" ht="15" x14ac:dyDescent="0.25">
      <c r="A6" s="22"/>
      <c r="B6" s="91" t="s">
        <v>74</v>
      </c>
      <c r="C6" s="22"/>
      <c r="D6" s="22"/>
      <c r="E6" s="22"/>
      <c r="F6" s="22"/>
      <c r="G6" s="22"/>
    </row>
    <row r="7" spans="1:11" ht="15.75" x14ac:dyDescent="0.25">
      <c r="A7" s="92" t="s">
        <v>37</v>
      </c>
      <c r="B7" s="102" t="s">
        <v>75</v>
      </c>
      <c r="C7" s="22"/>
      <c r="D7" s="22"/>
      <c r="E7" s="22"/>
      <c r="F7" s="22"/>
      <c r="G7" s="22"/>
    </row>
    <row r="8" spans="1:11" ht="15" x14ac:dyDescent="0.25">
      <c r="A8" s="92"/>
      <c r="B8" s="91" t="s">
        <v>94</v>
      </c>
      <c r="C8" s="22"/>
      <c r="D8" s="22"/>
      <c r="E8" s="22"/>
      <c r="F8" s="22"/>
      <c r="G8" s="22"/>
    </row>
    <row r="9" spans="1:11" ht="15" x14ac:dyDescent="0.2">
      <c r="A9" s="430" t="s">
        <v>2</v>
      </c>
      <c r="B9" s="79" t="s">
        <v>803</v>
      </c>
      <c r="C9" s="322">
        <v>21652000</v>
      </c>
      <c r="D9" s="322">
        <v>5080000</v>
      </c>
      <c r="E9" s="322"/>
      <c r="F9" s="322"/>
      <c r="G9" s="322"/>
    </row>
    <row r="10" spans="1:11" ht="15" x14ac:dyDescent="0.2">
      <c r="A10" s="430" t="s">
        <v>4</v>
      </c>
      <c r="B10" s="79" t="s">
        <v>799</v>
      </c>
      <c r="C10" s="85"/>
      <c r="D10" s="85">
        <v>3149985</v>
      </c>
      <c r="E10" s="322"/>
      <c r="F10" s="322"/>
      <c r="G10" s="322"/>
      <c r="K10" s="85"/>
    </row>
    <row r="11" spans="1:11" ht="15" x14ac:dyDescent="0.2">
      <c r="A11" s="430" t="s">
        <v>5</v>
      </c>
      <c r="B11" s="79" t="s">
        <v>467</v>
      </c>
      <c r="C11" s="322">
        <v>2000000</v>
      </c>
      <c r="D11" s="322"/>
      <c r="E11" s="322"/>
      <c r="F11" s="322"/>
      <c r="G11" s="322"/>
    </row>
    <row r="12" spans="1:11" ht="15" x14ac:dyDescent="0.2">
      <c r="A12" s="430" t="s">
        <v>6</v>
      </c>
      <c r="B12" s="79" t="s">
        <v>802</v>
      </c>
      <c r="C12" s="85"/>
      <c r="D12" s="85">
        <v>4445000</v>
      </c>
      <c r="E12" s="21"/>
      <c r="F12" s="322"/>
      <c r="G12" s="322"/>
    </row>
    <row r="13" spans="1:11" ht="15" x14ac:dyDescent="0.2">
      <c r="A13" s="430" t="s">
        <v>8</v>
      </c>
      <c r="B13" s="79" t="s">
        <v>805</v>
      </c>
      <c r="C13" s="85"/>
      <c r="D13" s="85">
        <v>700000</v>
      </c>
      <c r="E13" s="21"/>
      <c r="F13" s="322"/>
      <c r="G13" s="322"/>
    </row>
    <row r="14" spans="1:11" ht="15" x14ac:dyDescent="0.2">
      <c r="A14" s="430" t="s">
        <v>22</v>
      </c>
      <c r="B14" s="79" t="s">
        <v>801</v>
      </c>
      <c r="C14" s="324">
        <v>1206000</v>
      </c>
      <c r="D14" s="324">
        <v>730000</v>
      </c>
      <c r="E14" s="21"/>
      <c r="F14" s="322"/>
      <c r="G14" s="322"/>
    </row>
    <row r="15" spans="1:11" ht="15" x14ac:dyDescent="0.2">
      <c r="A15" s="430" t="s">
        <v>17</v>
      </c>
      <c r="B15" s="79" t="s">
        <v>757</v>
      </c>
      <c r="C15" s="85"/>
      <c r="D15" s="448"/>
      <c r="E15" s="21"/>
      <c r="F15" s="322"/>
      <c r="G15" s="322"/>
    </row>
    <row r="16" spans="1:11" ht="15" x14ac:dyDescent="0.2">
      <c r="A16" s="430" t="s">
        <v>23</v>
      </c>
      <c r="B16" s="79" t="s">
        <v>338</v>
      </c>
      <c r="C16" s="85">
        <v>4990000</v>
      </c>
      <c r="D16" s="85"/>
      <c r="E16" s="21"/>
      <c r="F16" s="322"/>
      <c r="G16" s="322"/>
    </row>
    <row r="17" spans="1:7" ht="15" x14ac:dyDescent="0.2">
      <c r="A17" s="430" t="s">
        <v>18</v>
      </c>
      <c r="B17" s="79" t="s">
        <v>806</v>
      </c>
      <c r="C17" s="85"/>
      <c r="D17" s="85">
        <v>700000</v>
      </c>
      <c r="E17" s="21"/>
      <c r="F17" s="322"/>
      <c r="G17" s="322"/>
    </row>
    <row r="18" spans="1:7" ht="15" x14ac:dyDescent="0.2">
      <c r="A18" s="430" t="s">
        <v>195</v>
      </c>
      <c r="B18" s="79" t="s">
        <v>468</v>
      </c>
      <c r="C18" s="85">
        <v>510000</v>
      </c>
      <c r="D18" s="85"/>
      <c r="E18" s="21"/>
      <c r="F18" s="322"/>
      <c r="G18" s="322"/>
    </row>
    <row r="19" spans="1:7" ht="15" x14ac:dyDescent="0.2">
      <c r="A19" s="430" t="s">
        <v>38</v>
      </c>
      <c r="B19" s="79" t="s">
        <v>679</v>
      </c>
      <c r="C19" s="85">
        <v>2337000</v>
      </c>
      <c r="D19" s="85"/>
      <c r="E19" s="21"/>
      <c r="F19" s="322"/>
      <c r="G19" s="322"/>
    </row>
    <row r="20" spans="1:7" ht="15" x14ac:dyDescent="0.2">
      <c r="A20" s="430" t="s">
        <v>375</v>
      </c>
      <c r="B20" s="79" t="s">
        <v>469</v>
      </c>
      <c r="C20" s="85">
        <v>813000</v>
      </c>
      <c r="D20" s="85"/>
      <c r="E20" s="21"/>
      <c r="F20" s="322"/>
      <c r="G20" s="322"/>
    </row>
    <row r="21" spans="1:7" ht="15" x14ac:dyDescent="0.2">
      <c r="A21" s="430" t="s">
        <v>376</v>
      </c>
      <c r="B21" s="79" t="s">
        <v>470</v>
      </c>
      <c r="C21" s="85">
        <v>4000000</v>
      </c>
      <c r="D21" s="85"/>
      <c r="E21" s="21"/>
      <c r="F21" s="322"/>
      <c r="G21" s="322"/>
    </row>
    <row r="22" spans="1:7" ht="15" x14ac:dyDescent="0.2">
      <c r="A22" s="430" t="s">
        <v>377</v>
      </c>
      <c r="B22" s="79" t="s">
        <v>676</v>
      </c>
      <c r="C22" s="85">
        <v>10812000</v>
      </c>
      <c r="D22" s="85"/>
      <c r="E22" s="21"/>
      <c r="F22" s="322"/>
      <c r="G22" s="322"/>
    </row>
    <row r="23" spans="1:7" ht="15" x14ac:dyDescent="0.2">
      <c r="A23" s="430" t="s">
        <v>402</v>
      </c>
      <c r="B23" s="79" t="s">
        <v>765</v>
      </c>
      <c r="C23" s="85">
        <v>12065000</v>
      </c>
      <c r="D23" s="85"/>
      <c r="E23" s="21"/>
      <c r="F23" s="322"/>
      <c r="G23" s="322"/>
    </row>
    <row r="24" spans="1:7" ht="15" x14ac:dyDescent="0.2">
      <c r="A24" s="430" t="s">
        <v>403</v>
      </c>
      <c r="B24" s="79" t="s">
        <v>471</v>
      </c>
      <c r="C24" s="85">
        <v>7290000</v>
      </c>
      <c r="D24" s="85"/>
      <c r="E24" s="21"/>
      <c r="F24" s="322"/>
      <c r="G24" s="322"/>
    </row>
    <row r="25" spans="1:7" ht="15" x14ac:dyDescent="0.2">
      <c r="A25" s="430" t="s">
        <v>404</v>
      </c>
      <c r="B25" s="79" t="s">
        <v>823</v>
      </c>
      <c r="C25" s="85">
        <v>16000000</v>
      </c>
      <c r="D25" s="85">
        <v>4000000</v>
      </c>
      <c r="E25" s="21"/>
      <c r="F25" s="322"/>
      <c r="G25" s="322"/>
    </row>
    <row r="26" spans="1:7" ht="15" x14ac:dyDescent="0.2">
      <c r="A26" s="430" t="s">
        <v>405</v>
      </c>
      <c r="B26" s="79" t="s">
        <v>472</v>
      </c>
      <c r="C26" s="85">
        <v>406000</v>
      </c>
      <c r="D26" s="85"/>
      <c r="E26" s="21"/>
      <c r="F26" s="322"/>
      <c r="G26" s="322"/>
    </row>
    <row r="27" spans="1:7" ht="15" x14ac:dyDescent="0.2">
      <c r="A27" s="430" t="s">
        <v>412</v>
      </c>
      <c r="B27" s="79" t="s">
        <v>677</v>
      </c>
      <c r="C27" s="85">
        <v>204000</v>
      </c>
      <c r="D27" s="85"/>
      <c r="E27" s="21"/>
      <c r="F27" s="322"/>
      <c r="G27" s="322"/>
    </row>
    <row r="28" spans="1:7" ht="15" x14ac:dyDescent="0.2">
      <c r="A28" s="430" t="s">
        <v>485</v>
      </c>
      <c r="B28" s="79" t="s">
        <v>808</v>
      </c>
      <c r="C28" s="85">
        <v>1000000</v>
      </c>
      <c r="D28" s="85"/>
      <c r="E28" s="21"/>
      <c r="F28" s="322"/>
      <c r="G28" s="322"/>
    </row>
    <row r="29" spans="1:7" ht="15" x14ac:dyDescent="0.2">
      <c r="A29" s="430" t="s">
        <v>744</v>
      </c>
      <c r="B29" s="79" t="s">
        <v>865</v>
      </c>
      <c r="C29" s="85"/>
      <c r="D29" s="85">
        <v>1000000</v>
      </c>
      <c r="E29" s="21"/>
      <c r="F29" s="322"/>
      <c r="G29" s="322"/>
    </row>
    <row r="30" spans="1:7" ht="15" x14ac:dyDescent="0.2">
      <c r="A30" s="430" t="s">
        <v>745</v>
      </c>
      <c r="B30" s="79" t="s">
        <v>746</v>
      </c>
      <c r="C30" s="85"/>
      <c r="D30" s="85">
        <v>12500000</v>
      </c>
      <c r="E30" s="21"/>
      <c r="F30" s="322"/>
      <c r="G30" s="322"/>
    </row>
    <row r="31" spans="1:7" ht="15" x14ac:dyDescent="0.2">
      <c r="A31" s="430" t="s">
        <v>748</v>
      </c>
      <c r="B31" s="79" t="s">
        <v>825</v>
      </c>
      <c r="C31" s="85"/>
      <c r="D31" s="85">
        <v>500000</v>
      </c>
      <c r="E31" s="21"/>
      <c r="F31" s="322"/>
      <c r="G31" s="322"/>
    </row>
    <row r="32" spans="1:7" ht="15" x14ac:dyDescent="0.2">
      <c r="A32" s="430" t="s">
        <v>749</v>
      </c>
      <c r="B32" s="79" t="s">
        <v>809</v>
      </c>
      <c r="C32" s="85"/>
      <c r="D32" s="449">
        <v>6096000</v>
      </c>
      <c r="E32" s="21"/>
      <c r="F32" s="322"/>
      <c r="G32" s="322"/>
    </row>
    <row r="33" spans="1:7" ht="15" x14ac:dyDescent="0.2">
      <c r="A33" s="430" t="s">
        <v>750</v>
      </c>
      <c r="B33" s="79" t="s">
        <v>830</v>
      </c>
      <c r="C33" s="85"/>
      <c r="D33" s="449">
        <v>600000</v>
      </c>
      <c r="E33" s="21"/>
      <c r="F33" s="322"/>
      <c r="G33" s="322"/>
    </row>
    <row r="34" spans="1:7" ht="15" x14ac:dyDescent="0.2">
      <c r="A34" s="430" t="s">
        <v>751</v>
      </c>
      <c r="B34" s="79" t="s">
        <v>864</v>
      </c>
      <c r="C34" s="85"/>
      <c r="D34" s="85">
        <v>18000000</v>
      </c>
      <c r="E34" s="21"/>
      <c r="F34" s="322"/>
      <c r="G34" s="322"/>
    </row>
    <row r="35" spans="1:7" ht="15" x14ac:dyDescent="0.2">
      <c r="A35" s="430" t="s">
        <v>858</v>
      </c>
      <c r="B35" s="79" t="s">
        <v>859</v>
      </c>
      <c r="C35" s="85"/>
      <c r="D35" s="85">
        <v>6585000</v>
      </c>
      <c r="E35" s="21"/>
      <c r="F35" s="322"/>
      <c r="G35" s="322"/>
    </row>
    <row r="36" spans="1:7" ht="15" x14ac:dyDescent="0.2">
      <c r="A36" s="430" t="s">
        <v>862</v>
      </c>
      <c r="B36" s="561" t="s">
        <v>863</v>
      </c>
      <c r="C36" s="85"/>
      <c r="D36" s="85">
        <v>252000</v>
      </c>
      <c r="E36" s="21"/>
      <c r="F36" s="322"/>
      <c r="G36" s="322"/>
    </row>
    <row r="37" spans="1:7" ht="15.75" x14ac:dyDescent="0.25">
      <c r="A37" s="639" t="s">
        <v>95</v>
      </c>
      <c r="B37" s="640"/>
      <c r="C37" s="315">
        <f>SUM(C9:C35)</f>
        <v>85285000</v>
      </c>
      <c r="D37" s="315">
        <f>SUM(D9:D36)</f>
        <v>64337985</v>
      </c>
      <c r="E37" s="315">
        <f>SUM(E9:E35)</f>
        <v>0</v>
      </c>
      <c r="F37" s="315">
        <f>SUM(F9:F35)</f>
        <v>0</v>
      </c>
      <c r="G37" s="315">
        <f>SUM(G9:G35)</f>
        <v>0</v>
      </c>
    </row>
    <row r="38" spans="1:7" ht="15" customHeight="1" x14ac:dyDescent="0.25">
      <c r="A38" s="202"/>
      <c r="B38" s="101" t="s">
        <v>98</v>
      </c>
      <c r="C38" s="59"/>
      <c r="D38" s="59"/>
      <c r="E38" s="21"/>
      <c r="F38" s="323"/>
      <c r="G38" s="323"/>
    </row>
    <row r="39" spans="1:7" ht="20.100000000000001" customHeight="1" x14ac:dyDescent="0.2">
      <c r="A39" s="202" t="s">
        <v>2</v>
      </c>
      <c r="B39" s="79" t="s">
        <v>810</v>
      </c>
      <c r="C39" s="59">
        <v>500000</v>
      </c>
      <c r="D39" s="59">
        <v>500000</v>
      </c>
      <c r="E39" s="21"/>
      <c r="F39" s="322"/>
      <c r="G39" s="322"/>
    </row>
    <row r="40" spans="1:7" ht="15" x14ac:dyDescent="0.2">
      <c r="A40" s="202" t="s">
        <v>4</v>
      </c>
      <c r="B40" s="79" t="s">
        <v>473</v>
      </c>
      <c r="C40" s="59"/>
      <c r="D40" s="59">
        <v>770000</v>
      </c>
      <c r="E40" s="21"/>
      <c r="F40" s="322"/>
      <c r="G40" s="322"/>
    </row>
    <row r="41" spans="1:7" ht="15" x14ac:dyDescent="0.2">
      <c r="A41" s="202" t="s">
        <v>5</v>
      </c>
      <c r="B41" s="79" t="s">
        <v>747</v>
      </c>
      <c r="C41" s="59"/>
      <c r="D41" s="59"/>
      <c r="E41" s="21"/>
      <c r="F41" s="322"/>
      <c r="G41" s="322"/>
    </row>
    <row r="42" spans="1:7" ht="15.75" x14ac:dyDescent="0.25">
      <c r="A42" s="202"/>
      <c r="B42" s="429" t="s">
        <v>339</v>
      </c>
      <c r="C42" s="314">
        <f t="shared" ref="C42:G42" si="0">SUM(C39:C41)</f>
        <v>500000</v>
      </c>
      <c r="D42" s="314">
        <f t="shared" si="0"/>
        <v>1270000</v>
      </c>
      <c r="E42" s="314">
        <f t="shared" si="0"/>
        <v>0</v>
      </c>
      <c r="F42" s="314">
        <f t="shared" ref="F42" si="1">SUM(F39:F41)</f>
        <v>0</v>
      </c>
      <c r="G42" s="314">
        <f t="shared" si="0"/>
        <v>0</v>
      </c>
    </row>
    <row r="43" spans="1:7" ht="15.75" x14ac:dyDescent="0.25">
      <c r="A43" s="202"/>
      <c r="B43" s="101" t="s">
        <v>474</v>
      </c>
      <c r="C43" s="325"/>
      <c r="D43" s="325"/>
      <c r="E43" s="322"/>
      <c r="F43" s="322"/>
      <c r="G43" s="322"/>
    </row>
    <row r="44" spans="1:7" ht="15" x14ac:dyDescent="0.2">
      <c r="A44" s="202" t="s">
        <v>2</v>
      </c>
      <c r="B44" s="79" t="s">
        <v>813</v>
      </c>
      <c r="C44" s="198">
        <v>300000</v>
      </c>
      <c r="D44" s="198">
        <v>400000</v>
      </c>
      <c r="E44" s="322"/>
      <c r="F44" s="322"/>
      <c r="G44" s="322"/>
    </row>
    <row r="45" spans="1:7" ht="15" x14ac:dyDescent="0.2">
      <c r="A45" s="202" t="s">
        <v>4</v>
      </c>
      <c r="B45" s="200" t="s">
        <v>814</v>
      </c>
      <c r="C45" s="322"/>
      <c r="D45" s="322">
        <v>910000</v>
      </c>
      <c r="E45" s="322"/>
      <c r="F45" s="322"/>
      <c r="G45" s="322"/>
    </row>
    <row r="46" spans="1:7" ht="15" x14ac:dyDescent="0.2">
      <c r="A46" s="202"/>
      <c r="B46" s="79" t="s">
        <v>807</v>
      </c>
      <c r="C46" s="322"/>
      <c r="D46" s="322">
        <v>2000000</v>
      </c>
      <c r="E46" s="322"/>
      <c r="F46" s="322"/>
      <c r="G46" s="322"/>
    </row>
    <row r="47" spans="1:7" ht="15" x14ac:dyDescent="0.2">
      <c r="A47" s="202" t="s">
        <v>5</v>
      </c>
      <c r="B47" s="200" t="s">
        <v>815</v>
      </c>
      <c r="C47" s="322"/>
      <c r="D47" s="322">
        <v>100000</v>
      </c>
      <c r="E47" s="322"/>
      <c r="F47" s="322"/>
      <c r="G47" s="322"/>
    </row>
    <row r="48" spans="1:7" ht="15" x14ac:dyDescent="0.2">
      <c r="A48" s="202"/>
      <c r="B48" s="200" t="s">
        <v>818</v>
      </c>
      <c r="C48" s="322"/>
      <c r="D48" s="322">
        <v>130000</v>
      </c>
      <c r="E48" s="322"/>
      <c r="F48" s="322"/>
      <c r="G48" s="322"/>
    </row>
    <row r="49" spans="1:7" ht="15" x14ac:dyDescent="0.2">
      <c r="A49" s="202"/>
      <c r="B49" s="200" t="s">
        <v>816</v>
      </c>
      <c r="C49" s="322"/>
      <c r="D49" s="322">
        <v>300000</v>
      </c>
      <c r="E49" s="322"/>
      <c r="F49" s="322"/>
      <c r="G49" s="322"/>
    </row>
    <row r="50" spans="1:7" ht="15" x14ac:dyDescent="0.2">
      <c r="A50" s="202"/>
      <c r="B50" s="200" t="s">
        <v>817</v>
      </c>
      <c r="C50" s="322"/>
      <c r="D50" s="322">
        <v>400000</v>
      </c>
      <c r="E50" s="322"/>
      <c r="F50" s="322"/>
      <c r="G50" s="322"/>
    </row>
    <row r="51" spans="1:7" ht="15" x14ac:dyDescent="0.2">
      <c r="A51" s="202"/>
      <c r="B51" s="200" t="s">
        <v>819</v>
      </c>
      <c r="C51" s="322"/>
      <c r="D51" s="322">
        <v>960000</v>
      </c>
      <c r="E51" s="322"/>
      <c r="F51" s="322"/>
      <c r="G51" s="322"/>
    </row>
    <row r="52" spans="1:7" ht="15" x14ac:dyDescent="0.2">
      <c r="A52" s="202"/>
      <c r="B52" s="200" t="s">
        <v>820</v>
      </c>
      <c r="C52" s="322"/>
      <c r="D52" s="322">
        <v>100000</v>
      </c>
      <c r="E52" s="322"/>
      <c r="F52" s="322"/>
      <c r="G52" s="322"/>
    </row>
    <row r="53" spans="1:7" ht="15" x14ac:dyDescent="0.2">
      <c r="A53" s="202"/>
      <c r="B53" s="200" t="s">
        <v>821</v>
      </c>
      <c r="C53" s="322"/>
      <c r="D53" s="322">
        <v>200000</v>
      </c>
      <c r="E53" s="322"/>
      <c r="F53" s="322"/>
      <c r="G53" s="322"/>
    </row>
    <row r="54" spans="1:7" ht="15" x14ac:dyDescent="0.2">
      <c r="A54" s="202"/>
      <c r="B54" s="200"/>
      <c r="C54" s="322"/>
      <c r="D54" s="322"/>
      <c r="E54" s="322"/>
      <c r="F54" s="322"/>
      <c r="G54" s="322"/>
    </row>
    <row r="55" spans="1:7" ht="15.75" x14ac:dyDescent="0.25">
      <c r="A55" s="431"/>
      <c r="B55" s="428" t="s">
        <v>752</v>
      </c>
      <c r="C55" s="427">
        <f>SUM(C44:C47)</f>
        <v>300000</v>
      </c>
      <c r="D55" s="427">
        <f>SUM(D44:D54)</f>
        <v>5500000</v>
      </c>
      <c r="E55" s="427">
        <f>SUM(E44:E47)</f>
        <v>0</v>
      </c>
      <c r="F55" s="427">
        <f>SUM(F44:F47)</f>
        <v>0</v>
      </c>
      <c r="G55" s="427">
        <f>SUM(G44:G47)</f>
        <v>0</v>
      </c>
    </row>
    <row r="56" spans="1:7" ht="15.75" x14ac:dyDescent="0.25">
      <c r="A56" s="92"/>
      <c r="B56" s="101" t="s">
        <v>450</v>
      </c>
      <c r="C56" s="325"/>
      <c r="D56" s="325"/>
      <c r="E56" s="21"/>
      <c r="F56" s="322"/>
      <c r="G56" s="322"/>
    </row>
    <row r="57" spans="1:7" ht="15" x14ac:dyDescent="0.2">
      <c r="A57" s="202"/>
      <c r="B57" s="200" t="s">
        <v>824</v>
      </c>
      <c r="C57" s="322"/>
      <c r="D57" s="322">
        <v>25000</v>
      </c>
      <c r="E57" s="21"/>
      <c r="F57" s="322"/>
      <c r="G57" s="322"/>
    </row>
    <row r="58" spans="1:7" ht="15" x14ac:dyDescent="0.2">
      <c r="A58" s="202"/>
      <c r="B58" s="200" t="s">
        <v>812</v>
      </c>
      <c r="C58" s="322"/>
      <c r="D58" s="322">
        <v>25000</v>
      </c>
      <c r="E58" s="21"/>
      <c r="F58" s="322"/>
      <c r="G58" s="322"/>
    </row>
    <row r="59" spans="1:7" ht="15" x14ac:dyDescent="0.2">
      <c r="A59" s="202"/>
      <c r="B59" s="200" t="s">
        <v>822</v>
      </c>
      <c r="C59" s="322"/>
      <c r="D59" s="322">
        <v>310000</v>
      </c>
      <c r="E59" s="21"/>
      <c r="F59" s="322"/>
      <c r="G59" s="322"/>
    </row>
    <row r="60" spans="1:7" ht="15" x14ac:dyDescent="0.2">
      <c r="A60" s="202"/>
      <c r="B60" s="200"/>
      <c r="C60" s="322"/>
      <c r="D60" s="322"/>
      <c r="E60" s="21"/>
      <c r="F60" s="322"/>
      <c r="G60" s="322"/>
    </row>
    <row r="61" spans="1:7" ht="15" x14ac:dyDescent="0.2">
      <c r="A61" s="202"/>
      <c r="B61" s="200"/>
      <c r="C61" s="322"/>
      <c r="D61" s="322"/>
      <c r="E61" s="21"/>
      <c r="F61" s="322"/>
      <c r="G61" s="322"/>
    </row>
    <row r="62" spans="1:7" ht="15.75" x14ac:dyDescent="0.25">
      <c r="A62" s="202"/>
      <c r="B62" s="428" t="s">
        <v>753</v>
      </c>
      <c r="C62" s="427">
        <f t="shared" ref="C62:G62" si="2">SUM(C57:C61)</f>
        <v>0</v>
      </c>
      <c r="D62" s="427">
        <f t="shared" si="2"/>
        <v>360000</v>
      </c>
      <c r="E62" s="427">
        <f t="shared" si="2"/>
        <v>0</v>
      </c>
      <c r="F62" s="427">
        <f t="shared" ref="F62" si="3">SUM(F57:F61)</f>
        <v>0</v>
      </c>
      <c r="G62" s="427">
        <f t="shared" si="2"/>
        <v>0</v>
      </c>
    </row>
    <row r="63" spans="1:7" ht="15.75" x14ac:dyDescent="0.25">
      <c r="A63" s="434"/>
      <c r="B63" s="429" t="s">
        <v>80</v>
      </c>
      <c r="C63" s="314">
        <f t="shared" ref="C63:G63" si="4">C37+C42+C55+C62</f>
        <v>86085000</v>
      </c>
      <c r="D63" s="314">
        <f t="shared" si="4"/>
        <v>71467985</v>
      </c>
      <c r="E63" s="314">
        <f t="shared" si="4"/>
        <v>0</v>
      </c>
      <c r="F63" s="314">
        <f t="shared" ref="F63" si="5">F37+F42+F55+F62</f>
        <v>0</v>
      </c>
      <c r="G63" s="314">
        <f t="shared" si="4"/>
        <v>0</v>
      </c>
    </row>
    <row r="64" spans="1:7" ht="20.25" customHeight="1" x14ac:dyDescent="0.25">
      <c r="A64" s="92" t="s">
        <v>332</v>
      </c>
      <c r="B64" s="199" t="s">
        <v>103</v>
      </c>
      <c r="C64" s="198"/>
      <c r="D64" s="198"/>
      <c r="E64" s="21"/>
      <c r="F64" s="323"/>
      <c r="G64" s="323"/>
    </row>
    <row r="65" spans="1:7" ht="18" customHeight="1" x14ac:dyDescent="0.25">
      <c r="A65" s="202"/>
      <c r="B65" s="101" t="s">
        <v>333</v>
      </c>
      <c r="C65" s="198"/>
      <c r="D65" s="198"/>
      <c r="E65" s="21"/>
      <c r="F65" s="323"/>
      <c r="G65" s="323"/>
    </row>
    <row r="66" spans="1:7" ht="16.5" customHeight="1" x14ac:dyDescent="0.2">
      <c r="A66" s="202" t="s">
        <v>2</v>
      </c>
      <c r="B66" s="200" t="s">
        <v>847</v>
      </c>
      <c r="C66" s="198"/>
      <c r="D66" s="198">
        <v>3500000</v>
      </c>
      <c r="E66" s="21"/>
      <c r="F66" s="323"/>
      <c r="G66" s="323"/>
    </row>
    <row r="67" spans="1:7" ht="16.5" customHeight="1" x14ac:dyDescent="0.2">
      <c r="A67" s="202" t="s">
        <v>11</v>
      </c>
      <c r="B67" s="79" t="s">
        <v>475</v>
      </c>
      <c r="C67" s="198">
        <v>5000000</v>
      </c>
      <c r="D67" s="198">
        <v>5000000</v>
      </c>
      <c r="E67" s="21"/>
      <c r="F67" s="323"/>
      <c r="G67" s="323"/>
    </row>
    <row r="68" spans="1:7" ht="16.5" customHeight="1" x14ac:dyDescent="0.2">
      <c r="A68" s="202" t="s">
        <v>12</v>
      </c>
      <c r="B68" s="79" t="s">
        <v>678</v>
      </c>
      <c r="C68" s="198">
        <v>3000000</v>
      </c>
      <c r="D68" s="198"/>
      <c r="E68" s="21"/>
      <c r="F68" s="323"/>
      <c r="G68" s="323"/>
    </row>
    <row r="69" spans="1:7" ht="16.5" customHeight="1" x14ac:dyDescent="0.2">
      <c r="A69" s="202" t="s">
        <v>7</v>
      </c>
      <c r="B69" s="79" t="s">
        <v>476</v>
      </c>
      <c r="C69" s="198">
        <v>585000</v>
      </c>
      <c r="D69" s="198">
        <v>584750</v>
      </c>
      <c r="E69" s="21"/>
      <c r="F69" s="323"/>
      <c r="G69" s="323"/>
    </row>
    <row r="70" spans="1:7" ht="16.5" customHeight="1" x14ac:dyDescent="0.2">
      <c r="A70" s="202" t="s">
        <v>22</v>
      </c>
      <c r="B70" s="79" t="s">
        <v>754</v>
      </c>
      <c r="C70" s="198"/>
      <c r="D70" s="198">
        <v>5000000</v>
      </c>
      <c r="E70" s="21"/>
      <c r="F70" s="323"/>
      <c r="G70" s="323"/>
    </row>
    <row r="71" spans="1:7" ht="16.5" customHeight="1" x14ac:dyDescent="0.2">
      <c r="A71" s="202" t="s">
        <v>17</v>
      </c>
      <c r="B71" s="79" t="s">
        <v>826</v>
      </c>
      <c r="C71" s="198"/>
      <c r="D71" s="198">
        <v>7000000</v>
      </c>
      <c r="E71" s="21"/>
      <c r="F71" s="323"/>
      <c r="G71" s="323"/>
    </row>
    <row r="72" spans="1:7" ht="16.5" customHeight="1" x14ac:dyDescent="0.2">
      <c r="A72" s="202" t="s">
        <v>23</v>
      </c>
      <c r="B72" s="79" t="s">
        <v>829</v>
      </c>
      <c r="C72" s="198"/>
      <c r="D72" s="198">
        <v>5000000</v>
      </c>
      <c r="E72" s="21"/>
      <c r="F72" s="323"/>
      <c r="G72" s="323"/>
    </row>
    <row r="73" spans="1:7" ht="16.5" customHeight="1" x14ac:dyDescent="0.2">
      <c r="A73" s="202" t="s">
        <v>337</v>
      </c>
      <c r="B73" s="79" t="s">
        <v>836</v>
      </c>
      <c r="C73" s="198"/>
      <c r="D73" s="198">
        <v>5000000</v>
      </c>
      <c r="E73" s="21"/>
      <c r="F73" s="323"/>
      <c r="G73" s="323"/>
    </row>
    <row r="74" spans="1:7" ht="15" x14ac:dyDescent="0.2">
      <c r="A74" s="202" t="s">
        <v>18</v>
      </c>
      <c r="B74" s="79" t="s">
        <v>861</v>
      </c>
      <c r="C74" s="198"/>
      <c r="D74" s="198">
        <v>11410000</v>
      </c>
      <c r="E74" s="21"/>
      <c r="F74" s="323"/>
      <c r="G74" s="323"/>
    </row>
    <row r="75" spans="1:7" ht="20.100000000000001" customHeight="1" x14ac:dyDescent="0.25">
      <c r="A75" s="435"/>
      <c r="B75" s="429" t="s">
        <v>341</v>
      </c>
      <c r="C75" s="314">
        <f>SUM(C66:C74)</f>
        <v>8585000</v>
      </c>
      <c r="D75" s="314">
        <f>SUM(D66:D74)</f>
        <v>42494750</v>
      </c>
      <c r="E75" s="314">
        <f t="shared" ref="E75:G75" si="6">SUM(E66:E74)</f>
        <v>0</v>
      </c>
      <c r="F75" s="314">
        <f t="shared" ref="F75" si="7">SUM(F66:F74)</f>
        <v>0</v>
      </c>
      <c r="G75" s="314">
        <f t="shared" si="6"/>
        <v>0</v>
      </c>
    </row>
    <row r="76" spans="1:7" ht="16.5" customHeight="1" x14ac:dyDescent="0.25">
      <c r="A76" s="435"/>
      <c r="B76" s="429" t="s">
        <v>340</v>
      </c>
      <c r="C76" s="314">
        <f>C63+C75</f>
        <v>94670000</v>
      </c>
      <c r="D76" s="314">
        <f>D63+D75</f>
        <v>113962735</v>
      </c>
      <c r="E76" s="314">
        <f t="shared" ref="E76:G76" si="8">E63+E75</f>
        <v>0</v>
      </c>
      <c r="F76" s="314">
        <f t="shared" ref="F76" si="9">F63+F75</f>
        <v>0</v>
      </c>
      <c r="G76" s="314">
        <f t="shared" si="8"/>
        <v>0</v>
      </c>
    </row>
  </sheetData>
  <mergeCells count="7">
    <mergeCell ref="G2:G5"/>
    <mergeCell ref="B2:B5"/>
    <mergeCell ref="A37:B37"/>
    <mergeCell ref="A2:A5"/>
    <mergeCell ref="D2:D5"/>
    <mergeCell ref="E2:E5"/>
    <mergeCell ref="F2:F5"/>
  </mergeCells>
  <phoneticPr fontId="8" type="noConversion"/>
  <printOptions horizontalCentered="1"/>
  <pageMargins left="0.23622047244094491" right="0.23622047244094491" top="1.1023622047244095" bottom="0.19685039370078741" header="0.35433070866141736" footer="0.19685039370078741"/>
  <pageSetup paperSize="9" scale="64" fitToHeight="0" orientation="portrait" horizontalDpi="4294967294" r:id="rId1"/>
  <headerFooter alignWithMargins="0">
    <oddHeader xml:space="preserve">&amp;C&amp;"Arial CE,Félkövér"11/2017. (III.10.) számú költségvetési rendelethez 
ZALAKAROS VÁROS ÖNKORMÁNYZATÁNAK ÉS KÖLTSÉGVETÉSI SZERVEI 
2017. ÉVI  BERUHÁZÁSI CÉLÚ KIADÁSAI FELADATONKÉNT&amp;R&amp;A
&amp;P.oldal
forintban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41"/>
  <sheetViews>
    <sheetView view="pageLayout" zoomScaleNormal="100" workbookViewId="0">
      <selection activeCell="H10" sqref="H10"/>
    </sheetView>
  </sheetViews>
  <sheetFormatPr defaultRowHeight="12.75" x14ac:dyDescent="0.2"/>
  <cols>
    <col min="1" max="1" width="8.7109375" style="14" customWidth="1"/>
    <col min="2" max="2" width="31.42578125" style="14" customWidth="1"/>
    <col min="3" max="3" width="15.28515625" style="14" customWidth="1"/>
    <col min="4" max="4" width="18.140625" style="14" customWidth="1"/>
    <col min="5" max="5" width="13.28515625" style="14" customWidth="1"/>
    <col min="6" max="6" width="11.28515625" style="14" customWidth="1"/>
    <col min="7" max="8" width="14.7109375" style="14" customWidth="1"/>
    <col min="9" max="9" width="13.28515625" style="14" customWidth="1"/>
    <col min="10" max="10" width="13.85546875" style="14" customWidth="1"/>
    <col min="11" max="16384" width="9.140625" style="14"/>
  </cols>
  <sheetData>
    <row r="1" spans="1:10" ht="24.95" customHeight="1" x14ac:dyDescent="0.25">
      <c r="B1" s="556" t="s">
        <v>855</v>
      </c>
    </row>
    <row r="2" spans="1:10" x14ac:dyDescent="0.2">
      <c r="A2" s="13"/>
      <c r="B2" s="13"/>
      <c r="C2" s="13"/>
      <c r="D2" s="13"/>
      <c r="E2" s="641" t="s">
        <v>705</v>
      </c>
      <c r="F2" s="641"/>
      <c r="G2" s="641"/>
      <c r="H2" s="641"/>
      <c r="I2" s="641"/>
      <c r="J2" s="641"/>
    </row>
    <row r="3" spans="1:10" ht="15" customHeight="1" x14ac:dyDescent="0.2">
      <c r="A3" s="642" t="s">
        <v>63</v>
      </c>
      <c r="B3" s="645" t="s">
        <v>96</v>
      </c>
      <c r="C3" s="646" t="s">
        <v>278</v>
      </c>
      <c r="D3" s="647"/>
      <c r="E3" s="647"/>
      <c r="F3" s="648"/>
      <c r="G3" s="646" t="s">
        <v>66</v>
      </c>
      <c r="H3" s="647"/>
      <c r="I3" s="647"/>
      <c r="J3" s="648"/>
    </row>
    <row r="4" spans="1:10" ht="15" customHeight="1" x14ac:dyDescent="0.2">
      <c r="A4" s="643"/>
      <c r="B4" s="643"/>
      <c r="C4" s="643" t="s">
        <v>78</v>
      </c>
      <c r="D4" s="643" t="s">
        <v>353</v>
      </c>
      <c r="E4" s="643" t="s">
        <v>487</v>
      </c>
      <c r="F4" s="643" t="s">
        <v>853</v>
      </c>
      <c r="G4" s="643" t="s">
        <v>13</v>
      </c>
      <c r="H4" s="81" t="s">
        <v>198</v>
      </c>
      <c r="I4" s="643" t="s">
        <v>488</v>
      </c>
      <c r="J4" s="643" t="s">
        <v>854</v>
      </c>
    </row>
    <row r="5" spans="1:10" ht="15" customHeight="1" x14ac:dyDescent="0.2">
      <c r="A5" s="643"/>
      <c r="B5" s="643"/>
      <c r="C5" s="643"/>
      <c r="D5" s="643"/>
      <c r="E5" s="643"/>
      <c r="F5" s="643"/>
      <c r="G5" s="643"/>
      <c r="H5" s="81" t="s">
        <v>197</v>
      </c>
      <c r="I5" s="643"/>
      <c r="J5" s="643"/>
    </row>
    <row r="6" spans="1:10" ht="15" customHeight="1" x14ac:dyDescent="0.2">
      <c r="A6" s="644"/>
      <c r="B6" s="644"/>
      <c r="C6" s="644"/>
      <c r="D6" s="644"/>
      <c r="E6" s="644"/>
      <c r="F6" s="644"/>
      <c r="G6" s="644"/>
      <c r="H6" s="82" t="s">
        <v>199</v>
      </c>
      <c r="I6" s="644"/>
      <c r="J6" s="644"/>
    </row>
    <row r="7" spans="1:10" ht="39.950000000000003" customHeight="1" x14ac:dyDescent="0.2">
      <c r="A7" s="551" t="s">
        <v>2</v>
      </c>
      <c r="B7" s="98" t="s">
        <v>486</v>
      </c>
      <c r="C7" s="335">
        <v>445786000</v>
      </c>
      <c r="D7" s="335">
        <v>427423000</v>
      </c>
      <c r="E7" s="336">
        <v>18363000</v>
      </c>
      <c r="F7" s="336">
        <v>0</v>
      </c>
      <c r="G7" s="336">
        <v>496408000</v>
      </c>
      <c r="H7" s="336">
        <v>496408000</v>
      </c>
      <c r="I7" s="336">
        <v>0</v>
      </c>
      <c r="J7" s="336">
        <v>0</v>
      </c>
    </row>
    <row r="8" spans="1:10" ht="39.950000000000003" customHeight="1" x14ac:dyDescent="0.25">
      <c r="A8" s="16"/>
      <c r="B8" s="105" t="s">
        <v>83</v>
      </c>
      <c r="C8" s="99">
        <f>SUM(C7)</f>
        <v>445786000</v>
      </c>
      <c r="D8" s="99">
        <f>D7</f>
        <v>427423000</v>
      </c>
      <c r="E8" s="99">
        <f>E7</f>
        <v>18363000</v>
      </c>
      <c r="F8" s="99">
        <f>F7</f>
        <v>0</v>
      </c>
      <c r="G8" s="51">
        <f>SUM(G7)</f>
        <v>496408000</v>
      </c>
      <c r="H8" s="99">
        <f>H7</f>
        <v>496408000</v>
      </c>
      <c r="I8" s="99">
        <v>0</v>
      </c>
      <c r="J8" s="99">
        <f>J7</f>
        <v>0</v>
      </c>
    </row>
    <row r="9" spans="1:10" ht="39.950000000000003" customHeight="1" x14ac:dyDescent="0.2">
      <c r="B9" s="176"/>
      <c r="C9" s="176"/>
      <c r="D9" s="176"/>
      <c r="E9" s="176"/>
      <c r="F9" s="176"/>
      <c r="G9" s="552"/>
      <c r="H9" s="176"/>
    </row>
    <row r="10" spans="1:10" ht="39.950000000000003" customHeight="1" x14ac:dyDescent="0.2"/>
    <row r="41" spans="11:11" x14ac:dyDescent="0.2">
      <c r="K41" s="15"/>
    </row>
  </sheetData>
  <mergeCells count="12">
    <mergeCell ref="E2:J2"/>
    <mergeCell ref="A3:A6"/>
    <mergeCell ref="B3:B6"/>
    <mergeCell ref="G3:J3"/>
    <mergeCell ref="G4:G6"/>
    <mergeCell ref="E4:E6"/>
    <mergeCell ref="C4:C6"/>
    <mergeCell ref="J4:J6"/>
    <mergeCell ref="I4:I6"/>
    <mergeCell ref="C3:F3"/>
    <mergeCell ref="D4:D6"/>
    <mergeCell ref="F4:F6"/>
  </mergeCells>
  <phoneticPr fontId="8" type="noConversion"/>
  <printOptions horizontalCentered="1"/>
  <pageMargins left="0.23622047244094491" right="0.23622047244094491" top="1.3385826771653544" bottom="0.19685039370078741" header="0.59055118110236227" footer="0.19685039370078741"/>
  <pageSetup paperSize="9" scale="84" orientation="landscape" horizontalDpi="4294967294" r:id="rId1"/>
  <headerFooter alignWithMargins="0">
    <oddHeader xml:space="preserve">&amp;C&amp;"Arial CE,Félkövér"11/2017. (III.10.) számú költségvetési rendelethez
ZALAKAROS VÁROS ÖNKORMÁNYZAT 
2017.ÉVI
 EURÓPAI UNIÓS PROJEKTJEINEK BEVÉTELEI ÉS KIADÁSAI&amp;R&amp;A
&amp;P.oldal
forintban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E32"/>
  <sheetViews>
    <sheetView topLeftCell="A13" zoomScale="80" zoomScaleNormal="80" zoomScaleSheetLayoutView="80" zoomScalePageLayoutView="80" workbookViewId="0">
      <selection activeCell="D31" sqref="D31"/>
    </sheetView>
  </sheetViews>
  <sheetFormatPr defaultRowHeight="12.75" x14ac:dyDescent="0.2"/>
  <cols>
    <col min="1" max="1" width="6.140625" style="18" customWidth="1"/>
    <col min="2" max="2" width="41.7109375" style="18" customWidth="1"/>
    <col min="3" max="3" width="0.28515625" style="18" hidden="1" customWidth="1"/>
    <col min="4" max="4" width="23.28515625" style="18" customWidth="1"/>
    <col min="5" max="5" width="21" style="18" customWidth="1"/>
    <col min="6" max="16384" width="9.140625" style="18"/>
  </cols>
  <sheetData>
    <row r="1" spans="1:5" ht="12.75" customHeight="1" x14ac:dyDescent="0.2">
      <c r="A1" s="19"/>
      <c r="B1" s="19"/>
      <c r="C1" s="19"/>
      <c r="D1" s="19"/>
    </row>
    <row r="2" spans="1:5" ht="13.5" thickBot="1" x14ac:dyDescent="0.25">
      <c r="A2" s="17"/>
      <c r="B2" s="17"/>
      <c r="C2" s="17"/>
      <c r="D2" s="221"/>
    </row>
    <row r="3" spans="1:5" ht="15.75" customHeight="1" thickBot="1" x14ac:dyDescent="0.25">
      <c r="A3" s="649" t="s">
        <v>21</v>
      </c>
      <c r="B3" s="650" t="s">
        <v>25</v>
      </c>
      <c r="C3" s="650"/>
      <c r="D3" s="651" t="s">
        <v>800</v>
      </c>
      <c r="E3" s="654" t="s">
        <v>26</v>
      </c>
    </row>
    <row r="4" spans="1:5" ht="15.75" customHeight="1" thickBot="1" x14ac:dyDescent="0.25">
      <c r="A4" s="649"/>
      <c r="B4" s="650"/>
      <c r="C4" s="650"/>
      <c r="D4" s="652"/>
      <c r="E4" s="655"/>
    </row>
    <row r="5" spans="1:5" ht="15.75" customHeight="1" thickBot="1" x14ac:dyDescent="0.25">
      <c r="A5" s="649"/>
      <c r="B5" s="650"/>
      <c r="C5" s="650"/>
      <c r="D5" s="652"/>
      <c r="E5" s="655"/>
    </row>
    <row r="6" spans="1:5" ht="15.75" customHeight="1" thickBot="1" x14ac:dyDescent="0.25">
      <c r="A6" s="649"/>
      <c r="B6" s="650"/>
      <c r="C6" s="650"/>
      <c r="D6" s="653"/>
      <c r="E6" s="656"/>
    </row>
    <row r="7" spans="1:5" ht="28.35" customHeight="1" x14ac:dyDescent="0.25">
      <c r="A7" s="158" t="s">
        <v>19</v>
      </c>
      <c r="B7" s="159" t="s">
        <v>381</v>
      </c>
      <c r="C7" s="160"/>
      <c r="D7" s="217"/>
      <c r="E7" s="157"/>
    </row>
    <row r="8" spans="1:5" ht="28.35" customHeight="1" x14ac:dyDescent="0.25">
      <c r="A8" s="158" t="s">
        <v>385</v>
      </c>
      <c r="B8" s="159" t="s">
        <v>382</v>
      </c>
      <c r="C8" s="160"/>
      <c r="D8" s="217"/>
      <c r="E8" s="157"/>
    </row>
    <row r="9" spans="1:5" ht="28.35" customHeight="1" x14ac:dyDescent="0.2">
      <c r="A9" s="47" t="s">
        <v>3</v>
      </c>
      <c r="B9" s="236" t="s">
        <v>283</v>
      </c>
      <c r="C9" s="237"/>
      <c r="D9" s="238">
        <v>5000000</v>
      </c>
      <c r="E9" s="239" t="s">
        <v>70</v>
      </c>
    </row>
    <row r="10" spans="1:5" ht="28.35" customHeight="1" x14ac:dyDescent="0.2">
      <c r="A10" s="47" t="s">
        <v>10</v>
      </c>
      <c r="B10" s="236" t="s">
        <v>81</v>
      </c>
      <c r="C10" s="237"/>
      <c r="D10" s="238">
        <v>10000000</v>
      </c>
      <c r="E10" s="239" t="s">
        <v>70</v>
      </c>
    </row>
    <row r="11" spans="1:5" ht="28.35" customHeight="1" x14ac:dyDescent="0.2">
      <c r="A11" s="47" t="s">
        <v>11</v>
      </c>
      <c r="B11" s="240" t="s">
        <v>79</v>
      </c>
      <c r="C11" s="237"/>
      <c r="D11" s="238">
        <v>400000</v>
      </c>
      <c r="E11" s="239" t="s">
        <v>70</v>
      </c>
    </row>
    <row r="12" spans="1:5" ht="28.35" customHeight="1" x14ac:dyDescent="0.2">
      <c r="A12" s="47" t="s">
        <v>6</v>
      </c>
      <c r="B12" s="240" t="s">
        <v>331</v>
      </c>
      <c r="C12" s="237"/>
      <c r="D12" s="238">
        <v>2000000</v>
      </c>
      <c r="E12" s="241" t="s">
        <v>70</v>
      </c>
    </row>
    <row r="13" spans="1:5" ht="26.25" customHeight="1" x14ac:dyDescent="0.2">
      <c r="A13" s="47" t="s">
        <v>8</v>
      </c>
      <c r="B13" s="240" t="s">
        <v>388</v>
      </c>
      <c r="C13" s="237"/>
      <c r="D13" s="238">
        <v>2000000</v>
      </c>
      <c r="E13" s="239" t="s">
        <v>70</v>
      </c>
    </row>
    <row r="14" spans="1:5" ht="28.35" customHeight="1" x14ac:dyDescent="0.2">
      <c r="A14" s="47" t="s">
        <v>22</v>
      </c>
      <c r="B14" s="240" t="s">
        <v>811</v>
      </c>
      <c r="C14" s="237"/>
      <c r="D14" s="238">
        <v>10000000</v>
      </c>
      <c r="E14" s="239" t="s">
        <v>70</v>
      </c>
    </row>
    <row r="15" spans="1:5" ht="27.75" customHeight="1" x14ac:dyDescent="0.2">
      <c r="A15" s="47" t="s">
        <v>22</v>
      </c>
      <c r="B15" s="240" t="s">
        <v>866</v>
      </c>
      <c r="C15" s="237"/>
      <c r="D15" s="238">
        <v>10000000</v>
      </c>
      <c r="E15" s="239" t="s">
        <v>70</v>
      </c>
    </row>
    <row r="16" spans="1:5" ht="27.75" customHeight="1" x14ac:dyDescent="0.2">
      <c r="A16" s="47" t="s">
        <v>23</v>
      </c>
      <c r="B16" s="230" t="s">
        <v>756</v>
      </c>
      <c r="C16" s="237"/>
      <c r="D16" s="238">
        <v>15875000</v>
      </c>
      <c r="E16" s="241" t="s">
        <v>70</v>
      </c>
    </row>
    <row r="17" spans="1:5" ht="27.75" customHeight="1" x14ac:dyDescent="0.2">
      <c r="A17" s="47" t="s">
        <v>337</v>
      </c>
      <c r="B17" s="230" t="s">
        <v>758</v>
      </c>
      <c r="C17" s="237"/>
      <c r="D17" s="238">
        <v>3683000</v>
      </c>
      <c r="E17" s="241" t="s">
        <v>70</v>
      </c>
    </row>
    <row r="18" spans="1:5" ht="28.35" customHeight="1" x14ac:dyDescent="0.2">
      <c r="A18" s="103"/>
      <c r="B18" s="243" t="s">
        <v>383</v>
      </c>
      <c r="C18" s="237"/>
      <c r="D18" s="244">
        <f>SUM(D9:D17)</f>
        <v>58958000</v>
      </c>
      <c r="E18" s="241"/>
    </row>
    <row r="19" spans="1:5" ht="28.35" customHeight="1" x14ac:dyDescent="0.25">
      <c r="A19" s="218" t="s">
        <v>386</v>
      </c>
      <c r="B19" s="245" t="s">
        <v>384</v>
      </c>
      <c r="C19" s="237"/>
      <c r="D19" s="238"/>
      <c r="E19" s="241"/>
    </row>
    <row r="20" spans="1:5" ht="28.35" customHeight="1" x14ac:dyDescent="0.2">
      <c r="A20" s="47" t="s">
        <v>2</v>
      </c>
      <c r="B20" s="240" t="s">
        <v>330</v>
      </c>
      <c r="C20" s="237"/>
      <c r="D20" s="238">
        <v>15000000</v>
      </c>
      <c r="E20" s="241" t="s">
        <v>70</v>
      </c>
    </row>
    <row r="21" spans="1:5" ht="28.35" customHeight="1" x14ac:dyDescent="0.2">
      <c r="A21" s="47" t="s">
        <v>4</v>
      </c>
      <c r="B21" s="240" t="s">
        <v>827</v>
      </c>
      <c r="C21" s="237"/>
      <c r="D21" s="238">
        <v>10000000</v>
      </c>
      <c r="E21" s="239" t="s">
        <v>70</v>
      </c>
    </row>
    <row r="22" spans="1:5" ht="28.35" customHeight="1" x14ac:dyDescent="0.2">
      <c r="A22" s="47" t="s">
        <v>5</v>
      </c>
      <c r="B22" s="240" t="s">
        <v>73</v>
      </c>
      <c r="C22" s="237"/>
      <c r="D22" s="238">
        <v>400000</v>
      </c>
      <c r="E22" s="239" t="s">
        <v>70</v>
      </c>
    </row>
    <row r="23" spans="1:5" ht="28.35" customHeight="1" x14ac:dyDescent="0.2">
      <c r="A23" s="47" t="s">
        <v>6</v>
      </c>
      <c r="B23" s="355" t="s">
        <v>151</v>
      </c>
      <c r="C23" s="246"/>
      <c r="D23" s="238">
        <v>2000000</v>
      </c>
      <c r="E23" s="241" t="s">
        <v>70</v>
      </c>
    </row>
    <row r="24" spans="1:5" ht="28.35" customHeight="1" x14ac:dyDescent="0.2">
      <c r="A24" s="47" t="s">
        <v>8</v>
      </c>
      <c r="B24" s="230" t="s">
        <v>848</v>
      </c>
      <c r="C24" s="246"/>
      <c r="D24" s="242">
        <v>34000000</v>
      </c>
      <c r="E24" s="241" t="s">
        <v>70</v>
      </c>
    </row>
    <row r="25" spans="1:5" ht="28.35" customHeight="1" x14ac:dyDescent="0.2">
      <c r="A25" s="47" t="s">
        <v>22</v>
      </c>
      <c r="B25" s="230" t="s">
        <v>857</v>
      </c>
      <c r="C25" s="246"/>
      <c r="D25" s="242">
        <v>10000000</v>
      </c>
      <c r="E25" s="241" t="s">
        <v>70</v>
      </c>
    </row>
    <row r="26" spans="1:5" ht="28.35" customHeight="1" x14ac:dyDescent="0.2">
      <c r="A26" s="47" t="s">
        <v>17</v>
      </c>
      <c r="B26" s="230" t="s">
        <v>797</v>
      </c>
      <c r="C26" s="246"/>
      <c r="D26" s="242">
        <v>2752500</v>
      </c>
      <c r="E26" s="241" t="s">
        <v>70</v>
      </c>
    </row>
    <row r="27" spans="1:5" ht="28.35" customHeight="1" x14ac:dyDescent="0.2">
      <c r="A27" s="47" t="s">
        <v>23</v>
      </c>
      <c r="B27" s="230" t="s">
        <v>849</v>
      </c>
      <c r="C27" s="246"/>
      <c r="D27" s="242">
        <v>3000000</v>
      </c>
      <c r="E27" s="241" t="s">
        <v>70</v>
      </c>
    </row>
    <row r="28" spans="1:5" ht="28.35" customHeight="1" x14ac:dyDescent="0.2">
      <c r="A28" s="103"/>
      <c r="B28" s="243" t="s">
        <v>387</v>
      </c>
      <c r="C28" s="246"/>
      <c r="D28" s="247">
        <f>SUM(D20:D27)</f>
        <v>77152500</v>
      </c>
      <c r="E28" s="241"/>
    </row>
    <row r="29" spans="1:5" ht="28.35" customHeight="1" x14ac:dyDescent="0.2">
      <c r="A29" s="47"/>
      <c r="B29" s="248" t="s">
        <v>284</v>
      </c>
      <c r="C29" s="249"/>
      <c r="D29" s="244">
        <f>D18+D28</f>
        <v>136110500</v>
      </c>
      <c r="E29" s="241"/>
    </row>
    <row r="30" spans="1:5" ht="28.35" customHeight="1" x14ac:dyDescent="0.2">
      <c r="A30" s="47" t="s">
        <v>2</v>
      </c>
      <c r="B30" s="250" t="s">
        <v>413</v>
      </c>
      <c r="C30" s="249"/>
      <c r="D30" s="238">
        <v>67999500</v>
      </c>
      <c r="E30" s="239" t="s">
        <v>70</v>
      </c>
    </row>
    <row r="31" spans="1:5" ht="28.35" customHeight="1" thickBot="1" x14ac:dyDescent="0.25">
      <c r="A31" s="203"/>
      <c r="B31" s="251" t="s">
        <v>286</v>
      </c>
      <c r="C31" s="252"/>
      <c r="D31" s="253">
        <f>SUM(D29:D30)</f>
        <v>204110000</v>
      </c>
      <c r="E31" s="254"/>
    </row>
    <row r="32" spans="1:5" ht="16.5" customHeight="1" x14ac:dyDescent="0.2"/>
  </sheetData>
  <mergeCells count="5">
    <mergeCell ref="A3:A6"/>
    <mergeCell ref="B3:B6"/>
    <mergeCell ref="C3:C6"/>
    <mergeCell ref="D3:D6"/>
    <mergeCell ref="E3:E6"/>
  </mergeCells>
  <phoneticPr fontId="8" type="noConversion"/>
  <printOptions horizontalCentered="1"/>
  <pageMargins left="0.23622047244094491" right="0.23622047244094491" top="1.2598425196850394" bottom="0.19685039370078741" header="0.43307086614173229" footer="0.19685039370078741"/>
  <pageSetup paperSize="9" scale="95" fitToWidth="0" orientation="portrait" horizontalDpi="4294967294" r:id="rId1"/>
  <headerFooter alignWithMargins="0">
    <oddHeader xml:space="preserve">&amp;C&amp;"Garamond,Félkövér"&amp;14 ..../2017. (....) számú költségvetési rendelethez
ZALAKAROS VÁROS ÖNKORMÁNYZAT
 2017.ÉVI TARTALÉKA&amp;R&amp;A
&amp;P.oldal
forintban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8"/>
  <sheetViews>
    <sheetView view="pageLayout" zoomScaleNormal="100" workbookViewId="0">
      <selection activeCell="L28" sqref="L28"/>
    </sheetView>
  </sheetViews>
  <sheetFormatPr defaultRowHeight="12.75" x14ac:dyDescent="0.2"/>
  <cols>
    <col min="1" max="1" width="8.85546875" style="35" customWidth="1"/>
    <col min="2" max="2" width="8.140625" style="35" customWidth="1"/>
    <col min="3" max="3" width="8.28515625" style="35" customWidth="1"/>
    <col min="4" max="4" width="48.42578125" style="35" customWidth="1"/>
    <col min="5" max="5" width="13.28515625" style="35" customWidth="1"/>
    <col min="6" max="6" width="12.7109375" style="35" bestFit="1" customWidth="1"/>
    <col min="7" max="7" width="12.85546875" style="35" customWidth="1"/>
    <col min="8" max="8" width="13.140625" style="35" customWidth="1"/>
    <col min="9" max="9" width="12.7109375" style="35" customWidth="1"/>
    <col min="10" max="10" width="13.85546875" style="35" customWidth="1"/>
    <col min="11" max="11" width="12.85546875" style="35" customWidth="1"/>
    <col min="12" max="12" width="13.42578125" style="35" customWidth="1"/>
    <col min="13" max="13" width="13" style="35" customWidth="1"/>
    <col min="14" max="14" width="15.28515625" style="35" customWidth="1"/>
    <col min="15" max="16384" width="9.140625" style="35"/>
  </cols>
  <sheetData>
    <row r="1" spans="1:14" x14ac:dyDescent="0.2">
      <c r="M1" s="41"/>
    </row>
    <row r="2" spans="1:14" ht="16.5" customHeight="1" x14ac:dyDescent="0.2">
      <c r="A2" s="664" t="s">
        <v>0</v>
      </c>
      <c r="B2" s="667" t="s">
        <v>55</v>
      </c>
      <c r="C2" s="668"/>
      <c r="D2" s="669"/>
      <c r="E2" s="661" t="s">
        <v>840</v>
      </c>
      <c r="F2" s="680"/>
      <c r="G2" s="680"/>
      <c r="H2" s="680"/>
      <c r="I2" s="680"/>
      <c r="J2" s="680"/>
      <c r="K2" s="680"/>
      <c r="L2" s="680"/>
      <c r="M2" s="680"/>
      <c r="N2" s="680"/>
    </row>
    <row r="3" spans="1:14" ht="17.25" customHeight="1" x14ac:dyDescent="0.2">
      <c r="A3" s="665"/>
      <c r="B3" s="670"/>
      <c r="C3" s="671"/>
      <c r="D3" s="672"/>
      <c r="E3" s="662"/>
      <c r="F3" s="337">
        <v>2018</v>
      </c>
      <c r="G3" s="337">
        <v>2019</v>
      </c>
      <c r="H3" s="337">
        <v>2020</v>
      </c>
      <c r="I3" s="337">
        <v>2021</v>
      </c>
      <c r="J3" s="337">
        <v>2022</v>
      </c>
      <c r="K3" s="337">
        <v>2023</v>
      </c>
      <c r="L3" s="337">
        <v>2024</v>
      </c>
      <c r="M3" s="337">
        <v>2025</v>
      </c>
      <c r="N3" s="657" t="s">
        <v>83</v>
      </c>
    </row>
    <row r="4" spans="1:14" ht="12" customHeight="1" x14ac:dyDescent="0.2">
      <c r="A4" s="666"/>
      <c r="B4" s="673"/>
      <c r="C4" s="674"/>
      <c r="D4" s="675"/>
      <c r="E4" s="663"/>
      <c r="F4" s="657"/>
      <c r="G4" s="657"/>
      <c r="H4" s="657"/>
      <c r="I4" s="657"/>
      <c r="J4" s="657"/>
      <c r="K4" s="657"/>
      <c r="L4" s="657"/>
      <c r="M4" s="657"/>
      <c r="N4" s="657"/>
    </row>
    <row r="5" spans="1:14" ht="35.1" customHeight="1" x14ac:dyDescent="0.2">
      <c r="A5" s="338" t="s">
        <v>2</v>
      </c>
      <c r="B5" s="679" t="s">
        <v>500</v>
      </c>
      <c r="C5" s="679"/>
      <c r="D5" s="679"/>
      <c r="E5" s="339">
        <v>10000000</v>
      </c>
      <c r="F5" s="339">
        <v>10000000</v>
      </c>
      <c r="G5" s="339">
        <v>10000000</v>
      </c>
      <c r="H5" s="339">
        <v>10000000</v>
      </c>
      <c r="I5" s="339">
        <v>10000000</v>
      </c>
      <c r="J5" s="339">
        <v>10000000</v>
      </c>
      <c r="K5" s="339">
        <v>10000000</v>
      </c>
      <c r="L5" s="339">
        <v>10000000</v>
      </c>
      <c r="M5" s="339">
        <v>10000000</v>
      </c>
      <c r="N5" s="340">
        <f>SUM(E5:M5)</f>
        <v>90000000</v>
      </c>
    </row>
    <row r="6" spans="1:14" ht="35.1" customHeight="1" x14ac:dyDescent="0.2">
      <c r="A6" s="338" t="s">
        <v>4</v>
      </c>
      <c r="B6" s="679" t="s">
        <v>489</v>
      </c>
      <c r="C6" s="679"/>
      <c r="D6" s="679"/>
      <c r="E6" s="339">
        <v>2200000</v>
      </c>
      <c r="F6" s="339">
        <v>1945000</v>
      </c>
      <c r="G6" s="339">
        <v>1690000</v>
      </c>
      <c r="H6" s="339">
        <v>1440000</v>
      </c>
      <c r="I6" s="339">
        <v>1180000</v>
      </c>
      <c r="J6" s="339">
        <v>925000</v>
      </c>
      <c r="K6" s="339">
        <v>670000</v>
      </c>
      <c r="L6" s="339">
        <v>415000</v>
      </c>
      <c r="M6" s="339">
        <v>160000</v>
      </c>
      <c r="N6" s="340">
        <f>SUM(E6:M6)</f>
        <v>10625000</v>
      </c>
    </row>
    <row r="7" spans="1:14" ht="35.1" customHeight="1" x14ac:dyDescent="0.2">
      <c r="A7" s="338" t="s">
        <v>5</v>
      </c>
      <c r="B7" s="676" t="s">
        <v>655</v>
      </c>
      <c r="C7" s="677"/>
      <c r="D7" s="678"/>
      <c r="E7" s="339">
        <v>2305000</v>
      </c>
      <c r="F7" s="339">
        <v>3820000</v>
      </c>
      <c r="G7" s="339"/>
      <c r="H7" s="339"/>
      <c r="I7" s="339"/>
      <c r="J7" s="339"/>
      <c r="K7" s="339"/>
      <c r="L7" s="339"/>
      <c r="M7" s="339"/>
      <c r="N7" s="340">
        <f>SUM(E7:M7)</f>
        <v>6125000</v>
      </c>
    </row>
    <row r="8" spans="1:14" ht="35.1" customHeight="1" x14ac:dyDescent="0.2">
      <c r="A8" s="341"/>
      <c r="B8" s="658" t="s">
        <v>83</v>
      </c>
      <c r="C8" s="659"/>
      <c r="D8" s="660"/>
      <c r="E8" s="340">
        <f>SUM(E5:E7)</f>
        <v>14505000</v>
      </c>
      <c r="F8" s="340">
        <f t="shared" ref="F8:N8" si="0">SUM(F5:F7)</f>
        <v>15765000</v>
      </c>
      <c r="G8" s="340">
        <f t="shared" si="0"/>
        <v>11690000</v>
      </c>
      <c r="H8" s="340">
        <f t="shared" si="0"/>
        <v>11440000</v>
      </c>
      <c r="I8" s="340">
        <f t="shared" si="0"/>
        <v>11180000</v>
      </c>
      <c r="J8" s="340">
        <f t="shared" si="0"/>
        <v>10925000</v>
      </c>
      <c r="K8" s="340">
        <f t="shared" si="0"/>
        <v>10670000</v>
      </c>
      <c r="L8" s="340">
        <f t="shared" si="0"/>
        <v>10415000</v>
      </c>
      <c r="M8" s="340">
        <f t="shared" si="0"/>
        <v>10160000</v>
      </c>
      <c r="N8" s="340">
        <f t="shared" si="0"/>
        <v>106750000</v>
      </c>
    </row>
  </sheetData>
  <mergeCells count="10">
    <mergeCell ref="F4:M4"/>
    <mergeCell ref="N3:N4"/>
    <mergeCell ref="B8:D8"/>
    <mergeCell ref="E2:E4"/>
    <mergeCell ref="A2:A4"/>
    <mergeCell ref="B2:D4"/>
    <mergeCell ref="B7:D7"/>
    <mergeCell ref="B5:D5"/>
    <mergeCell ref="B6:D6"/>
    <mergeCell ref="F2:N2"/>
  </mergeCells>
  <phoneticPr fontId="8" type="noConversion"/>
  <printOptions horizontalCentered="1"/>
  <pageMargins left="0.23622047244094491" right="0.23622047244094491" top="1.54" bottom="0.19" header="0.45" footer="0.19"/>
  <pageSetup paperSize="9" scale="66" orientation="landscape" r:id="rId1"/>
  <headerFooter alignWithMargins="0">
    <oddHeader>&amp;C&amp;"Garamond,Félkövér"&amp;14 11/2017. (III.10.) számú költségvetési rendelethez
ZALAKAROS VÁROS ÖNKORMÁNYZAT 
TÖBB ÉVES KIHATÁSSAL JÁRÓ ELŐIRÁNYZATA ÉVES BONTÁSBAN&amp;R&amp;A
&amp;P.oldal
forintban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2"/>
  <sheetViews>
    <sheetView view="pageLayout" topLeftCell="A16" zoomScaleNormal="100" workbookViewId="0">
      <selection activeCell="H3" sqref="H3:H4"/>
    </sheetView>
  </sheetViews>
  <sheetFormatPr defaultRowHeight="12.75" x14ac:dyDescent="0.2"/>
  <cols>
    <col min="1" max="1" width="3.7109375" style="32" customWidth="1"/>
    <col min="2" max="2" width="9.140625" style="32"/>
    <col min="3" max="3" width="8.42578125" style="32" customWidth="1"/>
    <col min="4" max="4" width="22.85546875" style="32" customWidth="1"/>
    <col min="5" max="5" width="25.5703125" style="32" customWidth="1"/>
    <col min="6" max="6" width="10.85546875" style="32" customWidth="1"/>
    <col min="7" max="7" width="11.140625" style="32" customWidth="1"/>
    <col min="8" max="8" width="16.7109375" style="32" customWidth="1"/>
    <col min="9" max="9" width="9.140625" style="32"/>
    <col min="10" max="10" width="11.140625" style="32" customWidth="1"/>
    <col min="11" max="11" width="11.42578125" style="32" customWidth="1"/>
    <col min="12" max="16384" width="9.140625" style="32"/>
  </cols>
  <sheetData>
    <row r="1" spans="1:11" ht="48.75" customHeight="1" x14ac:dyDescent="0.2">
      <c r="J1" s="681"/>
      <c r="K1" s="681"/>
    </row>
    <row r="2" spans="1:11" ht="24.95" customHeight="1" x14ac:dyDescent="0.2">
      <c r="A2" s="682" t="s">
        <v>24</v>
      </c>
      <c r="B2" s="682" t="s">
        <v>29</v>
      </c>
      <c r="C2" s="682"/>
      <c r="D2" s="682"/>
      <c r="E2" s="684" t="s">
        <v>67</v>
      </c>
      <c r="F2" s="684"/>
      <c r="G2" s="684"/>
      <c r="H2" s="684" t="s">
        <v>68</v>
      </c>
      <c r="I2" s="684"/>
      <c r="J2" s="684"/>
      <c r="K2" s="33" t="s">
        <v>13</v>
      </c>
    </row>
    <row r="3" spans="1:11" ht="24.95" customHeight="1" x14ac:dyDescent="0.2">
      <c r="A3" s="682"/>
      <c r="B3" s="682"/>
      <c r="C3" s="682"/>
      <c r="D3" s="682"/>
      <c r="E3" s="682" t="s">
        <v>30</v>
      </c>
      <c r="F3" s="682" t="s">
        <v>31</v>
      </c>
      <c r="G3" s="682" t="s">
        <v>706</v>
      </c>
      <c r="H3" s="682" t="s">
        <v>30</v>
      </c>
      <c r="I3" s="682" t="s">
        <v>31</v>
      </c>
      <c r="J3" s="682" t="s">
        <v>706</v>
      </c>
      <c r="K3" s="683" t="s">
        <v>477</v>
      </c>
    </row>
    <row r="4" spans="1:11" ht="24.95" customHeight="1" x14ac:dyDescent="0.2">
      <c r="A4" s="682"/>
      <c r="B4" s="682"/>
      <c r="C4" s="682"/>
      <c r="D4" s="682"/>
      <c r="E4" s="682"/>
      <c r="F4" s="682"/>
      <c r="G4" s="682"/>
      <c r="H4" s="682"/>
      <c r="I4" s="682"/>
      <c r="J4" s="682"/>
      <c r="K4" s="683"/>
    </row>
    <row r="5" spans="1:11" ht="24.95" customHeight="1" x14ac:dyDescent="0.2">
      <c r="A5" s="57" t="s">
        <v>37</v>
      </c>
      <c r="B5" s="692" t="s">
        <v>69</v>
      </c>
      <c r="C5" s="693"/>
      <c r="D5" s="694"/>
      <c r="E5" s="57"/>
      <c r="F5" s="57"/>
      <c r="G5" s="57"/>
      <c r="H5" s="57"/>
      <c r="I5" s="57"/>
      <c r="J5" s="57"/>
      <c r="K5" s="58"/>
    </row>
    <row r="6" spans="1:11" ht="50.1" customHeight="1" x14ac:dyDescent="0.2">
      <c r="A6" s="34" t="s">
        <v>3</v>
      </c>
      <c r="B6" s="686" t="s">
        <v>32</v>
      </c>
      <c r="C6" s="687"/>
      <c r="D6" s="687"/>
      <c r="E6" s="44" t="s">
        <v>77</v>
      </c>
      <c r="F6" s="80" t="s">
        <v>76</v>
      </c>
      <c r="G6" s="84">
        <v>6415000</v>
      </c>
      <c r="H6" s="42" t="s">
        <v>54</v>
      </c>
      <c r="I6" s="42" t="s">
        <v>54</v>
      </c>
      <c r="J6" s="42" t="s">
        <v>54</v>
      </c>
      <c r="K6" s="84">
        <f>SUM(G6:J6)</f>
        <v>6415000</v>
      </c>
    </row>
    <row r="7" spans="1:11" ht="30" customHeight="1" x14ac:dyDescent="0.2">
      <c r="A7" s="34" t="s">
        <v>10</v>
      </c>
      <c r="B7" s="686" t="s">
        <v>33</v>
      </c>
      <c r="C7" s="687"/>
      <c r="D7" s="687"/>
      <c r="E7" s="42" t="s">
        <v>54</v>
      </c>
      <c r="F7" s="42" t="s">
        <v>54</v>
      </c>
      <c r="G7" s="42" t="s">
        <v>54</v>
      </c>
      <c r="H7" s="42" t="s">
        <v>54</v>
      </c>
      <c r="I7" s="42" t="s">
        <v>54</v>
      </c>
      <c r="J7" s="42" t="s">
        <v>54</v>
      </c>
      <c r="K7" s="42" t="s">
        <v>54</v>
      </c>
    </row>
    <row r="8" spans="1:11" ht="30" customHeight="1" x14ac:dyDescent="0.2">
      <c r="A8" s="34" t="s">
        <v>11</v>
      </c>
      <c r="B8" s="686" t="s">
        <v>34</v>
      </c>
      <c r="C8" s="687"/>
      <c r="D8" s="687"/>
      <c r="E8" s="42" t="s">
        <v>54</v>
      </c>
      <c r="F8" s="46">
        <v>0.24</v>
      </c>
      <c r="G8" s="84">
        <v>4294000</v>
      </c>
      <c r="H8" s="42" t="s">
        <v>54</v>
      </c>
      <c r="I8" s="42" t="s">
        <v>54</v>
      </c>
      <c r="J8" s="42" t="s">
        <v>54</v>
      </c>
      <c r="K8" s="84">
        <f>SUM(G8)</f>
        <v>4294000</v>
      </c>
    </row>
    <row r="9" spans="1:11" ht="30" customHeight="1" x14ac:dyDescent="0.2">
      <c r="A9" s="34" t="s">
        <v>12</v>
      </c>
      <c r="B9" s="686" t="s">
        <v>35</v>
      </c>
      <c r="C9" s="687"/>
      <c r="D9" s="687"/>
      <c r="E9" s="42" t="s">
        <v>54</v>
      </c>
      <c r="F9" s="42" t="s">
        <v>54</v>
      </c>
      <c r="G9" s="42" t="s">
        <v>54</v>
      </c>
      <c r="H9" s="42" t="s">
        <v>54</v>
      </c>
      <c r="I9" s="42" t="s">
        <v>54</v>
      </c>
      <c r="J9" s="42" t="s">
        <v>54</v>
      </c>
      <c r="K9" s="44" t="s">
        <v>54</v>
      </c>
    </row>
    <row r="10" spans="1:11" ht="33" customHeight="1" x14ac:dyDescent="0.2">
      <c r="A10" s="34" t="s">
        <v>7</v>
      </c>
      <c r="B10" s="686" t="s">
        <v>36</v>
      </c>
      <c r="C10" s="687"/>
      <c r="D10" s="687"/>
      <c r="E10" s="43" t="s">
        <v>61</v>
      </c>
      <c r="F10" s="44" t="s">
        <v>65</v>
      </c>
      <c r="G10" s="45">
        <v>606000</v>
      </c>
      <c r="H10" s="43" t="s">
        <v>64</v>
      </c>
      <c r="I10" s="48">
        <v>1</v>
      </c>
      <c r="J10" s="45">
        <v>361000</v>
      </c>
      <c r="K10" s="84">
        <f>SUM(G10+J10)</f>
        <v>967000</v>
      </c>
    </row>
    <row r="11" spans="1:11" ht="33" customHeight="1" x14ac:dyDescent="0.2">
      <c r="A11" s="34"/>
      <c r="B11" s="691" t="s">
        <v>279</v>
      </c>
      <c r="C11" s="691"/>
      <c r="D11" s="691"/>
      <c r="E11" s="53"/>
      <c r="F11" s="54"/>
      <c r="G11" s="83">
        <f>SUM(G6:G10)</f>
        <v>11315000</v>
      </c>
      <c r="H11" s="53"/>
      <c r="I11" s="56"/>
      <c r="J11" s="55">
        <f>SUM(J10)</f>
        <v>361000</v>
      </c>
      <c r="K11" s="171">
        <f>SUM(K6:K10)</f>
        <v>11676000</v>
      </c>
    </row>
    <row r="12" spans="1:11" ht="33" customHeight="1" x14ac:dyDescent="0.2">
      <c r="A12" s="34"/>
      <c r="B12" s="686"/>
      <c r="C12" s="687"/>
      <c r="D12" s="687"/>
      <c r="E12" s="43"/>
      <c r="F12" s="172"/>
      <c r="G12" s="45"/>
      <c r="H12" s="43"/>
      <c r="I12" s="48"/>
      <c r="J12" s="45"/>
      <c r="K12" s="84"/>
    </row>
    <row r="13" spans="1:11" ht="33" customHeight="1" x14ac:dyDescent="0.2">
      <c r="A13" s="52"/>
      <c r="B13" s="688" t="s">
        <v>287</v>
      </c>
      <c r="C13" s="689"/>
      <c r="D13" s="690"/>
      <c r="E13" s="53"/>
      <c r="F13" s="54"/>
      <c r="G13" s="83">
        <f>SUM(G11:G12)</f>
        <v>11315000</v>
      </c>
      <c r="H13" s="53"/>
      <c r="I13" s="56"/>
      <c r="J13" s="55">
        <f>SUM(J11:J12)</f>
        <v>361000</v>
      </c>
      <c r="K13" s="83">
        <f>SUM(K11:K12)</f>
        <v>11676000</v>
      </c>
    </row>
    <row r="14" spans="1:11" x14ac:dyDescent="0.2">
      <c r="B14" s="685"/>
      <c r="C14" s="685"/>
      <c r="D14" s="685"/>
    </row>
    <row r="22" spans="4:4" x14ac:dyDescent="0.2">
      <c r="D22" s="50"/>
    </row>
  </sheetData>
  <mergeCells count="22">
    <mergeCell ref="B2:D4"/>
    <mergeCell ref="B5:D5"/>
    <mergeCell ref="F3:F4"/>
    <mergeCell ref="G3:G4"/>
    <mergeCell ref="A2:A4"/>
    <mergeCell ref="B14:D14"/>
    <mergeCell ref="B9:D9"/>
    <mergeCell ref="B10:D10"/>
    <mergeCell ref="B6:D6"/>
    <mergeCell ref="B7:D7"/>
    <mergeCell ref="B13:D13"/>
    <mergeCell ref="B8:D8"/>
    <mergeCell ref="B11:D11"/>
    <mergeCell ref="B12:D12"/>
    <mergeCell ref="J1:K1"/>
    <mergeCell ref="J3:J4"/>
    <mergeCell ref="K3:K4"/>
    <mergeCell ref="E2:G2"/>
    <mergeCell ref="H2:J2"/>
    <mergeCell ref="E3:E4"/>
    <mergeCell ref="H3:H4"/>
    <mergeCell ref="I3:I4"/>
  </mergeCells>
  <phoneticPr fontId="8" type="noConversion"/>
  <printOptions horizontalCentered="1"/>
  <pageMargins left="0.23622047244094491" right="0.23622047244094491" top="1.1299999999999999" bottom="0.19" header="0.37" footer="0.19"/>
  <pageSetup paperSize="9" orientation="landscape" horizontalDpi="4294967294" r:id="rId1"/>
  <headerFooter alignWithMargins="0">
    <oddHeader>&amp;C&amp;"Garamond,Félkövér"&amp;14 11/2017. (III.10.)számú költségvetési rendelethez
ZALAKAROS VÁROS ÖNKORMÁNYZATA
2017.ÉVI KÖZVETETT TÁMOGATÁSAI
&amp;R&amp;A
&amp;P.oldal
forintban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46" sqref="C46"/>
    </sheetView>
  </sheetViews>
  <sheetFormatPr defaultRowHeight="12.75" x14ac:dyDescent="0.2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O30"/>
  <sheetViews>
    <sheetView topLeftCell="B10" zoomScaleNormal="100" zoomScalePageLayoutView="80" workbookViewId="0">
      <selection activeCell="C25" sqref="C25"/>
    </sheetView>
  </sheetViews>
  <sheetFormatPr defaultRowHeight="12.75" x14ac:dyDescent="0.2"/>
  <cols>
    <col min="1" max="1" width="3" style="37" customWidth="1"/>
    <col min="2" max="2" width="29" style="37" customWidth="1"/>
    <col min="3" max="3" width="13.7109375" style="37" customWidth="1"/>
    <col min="4" max="4" width="13.140625" style="37" customWidth="1"/>
    <col min="5" max="5" width="14.85546875" style="37" customWidth="1"/>
    <col min="6" max="6" width="14.5703125" style="37" customWidth="1"/>
    <col min="7" max="7" width="13.140625" style="37" customWidth="1"/>
    <col min="8" max="8" width="13.7109375" style="37" customWidth="1"/>
    <col min="9" max="9" width="14" style="37" customWidth="1"/>
    <col min="10" max="11" width="13.7109375" style="37" customWidth="1"/>
    <col min="12" max="12" width="14.5703125" style="37" customWidth="1"/>
    <col min="13" max="13" width="13.28515625" style="37" customWidth="1"/>
    <col min="14" max="15" width="15.28515625" style="37" customWidth="1"/>
    <col min="16" max="16384" width="9.140625" style="37"/>
  </cols>
  <sheetData>
    <row r="1" spans="1:15" ht="3.75" customHeight="1" x14ac:dyDescent="0.2">
      <c r="M1" s="695" t="s">
        <v>20</v>
      </c>
      <c r="N1" s="695"/>
      <c r="O1" s="695"/>
    </row>
    <row r="2" spans="1:15" ht="28.35" customHeight="1" x14ac:dyDescent="0.2">
      <c r="A2" s="38" t="s">
        <v>288</v>
      </c>
      <c r="B2" s="178" t="s">
        <v>15</v>
      </c>
      <c r="C2" s="178" t="s">
        <v>39</v>
      </c>
      <c r="D2" s="178" t="s">
        <v>40</v>
      </c>
      <c r="E2" s="178" t="s">
        <v>41</v>
      </c>
      <c r="F2" s="178" t="s">
        <v>42</v>
      </c>
      <c r="G2" s="178" t="s">
        <v>43</v>
      </c>
      <c r="H2" s="178" t="s">
        <v>44</v>
      </c>
      <c r="I2" s="178" t="s">
        <v>45</v>
      </c>
      <c r="J2" s="178" t="s">
        <v>46</v>
      </c>
      <c r="K2" s="178" t="s">
        <v>47</v>
      </c>
      <c r="L2" s="178" t="s">
        <v>48</v>
      </c>
      <c r="M2" s="178" t="s">
        <v>49</v>
      </c>
      <c r="N2" s="178" t="s">
        <v>50</v>
      </c>
      <c r="O2" s="317" t="s">
        <v>13</v>
      </c>
    </row>
    <row r="3" spans="1:15" ht="28.35" customHeight="1" x14ac:dyDescent="0.25">
      <c r="A3" s="39"/>
      <c r="B3" s="342" t="s">
        <v>364</v>
      </c>
      <c r="C3" s="177">
        <v>71525005</v>
      </c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422"/>
    </row>
    <row r="4" spans="1:15" ht="28.35" customHeight="1" x14ac:dyDescent="0.25">
      <c r="A4" s="40" t="s">
        <v>2</v>
      </c>
      <c r="B4" s="343" t="s">
        <v>378</v>
      </c>
      <c r="C4" s="177">
        <v>6299749</v>
      </c>
      <c r="D4" s="177">
        <v>4500000</v>
      </c>
      <c r="E4" s="177">
        <v>6600000</v>
      </c>
      <c r="F4" s="177">
        <v>7500000</v>
      </c>
      <c r="G4" s="177">
        <v>6400000</v>
      </c>
      <c r="H4" s="177">
        <v>8900000</v>
      </c>
      <c r="I4" s="177">
        <v>43995000</v>
      </c>
      <c r="J4" s="177">
        <v>8100000</v>
      </c>
      <c r="K4" s="177">
        <v>8900000</v>
      </c>
      <c r="L4" s="177">
        <v>7200000</v>
      </c>
      <c r="M4" s="177">
        <v>11191106</v>
      </c>
      <c r="N4" s="177">
        <v>10086000</v>
      </c>
      <c r="O4" s="316">
        <f t="shared" ref="O4:O13" si="0">SUM(C4:N4)</f>
        <v>129671855</v>
      </c>
    </row>
    <row r="5" spans="1:15" ht="28.35" customHeight="1" x14ac:dyDescent="0.25">
      <c r="A5" s="40" t="s">
        <v>4</v>
      </c>
      <c r="B5" s="343" t="s">
        <v>122</v>
      </c>
      <c r="C5" s="177">
        <v>16500000</v>
      </c>
      <c r="D5" s="177">
        <v>26000000</v>
      </c>
      <c r="E5" s="177">
        <v>83200000</v>
      </c>
      <c r="F5" s="177">
        <v>20400000</v>
      </c>
      <c r="G5" s="177">
        <v>19500000</v>
      </c>
      <c r="H5" s="177">
        <v>19000000</v>
      </c>
      <c r="I5" s="177">
        <v>15400000</v>
      </c>
      <c r="J5" s="177">
        <v>18400000</v>
      </c>
      <c r="K5" s="177">
        <v>59500000</v>
      </c>
      <c r="L5" s="177">
        <v>26600000</v>
      </c>
      <c r="M5" s="177">
        <v>20500000</v>
      </c>
      <c r="N5" s="177">
        <v>85000000</v>
      </c>
      <c r="O5" s="316">
        <f t="shared" si="0"/>
        <v>410000000</v>
      </c>
    </row>
    <row r="6" spans="1:15" ht="31.5" customHeight="1" x14ac:dyDescent="0.25">
      <c r="A6" s="40" t="s">
        <v>4</v>
      </c>
      <c r="B6" s="343" t="s">
        <v>408</v>
      </c>
      <c r="C6" s="177">
        <v>29514180</v>
      </c>
      <c r="D6" s="177">
        <v>29156929</v>
      </c>
      <c r="E6" s="177">
        <v>29156929</v>
      </c>
      <c r="F6" s="177">
        <v>29156929</v>
      </c>
      <c r="G6" s="177">
        <v>29156929</v>
      </c>
      <c r="H6" s="177">
        <v>29156929</v>
      </c>
      <c r="I6" s="177">
        <v>29156929</v>
      </c>
      <c r="J6" s="177">
        <v>29156929</v>
      </c>
      <c r="K6" s="177">
        <v>29156929</v>
      </c>
      <c r="L6" s="177">
        <v>29156929</v>
      </c>
      <c r="M6" s="177">
        <v>29156929</v>
      </c>
      <c r="N6" s="177">
        <v>29156924</v>
      </c>
      <c r="O6" s="316">
        <f t="shared" si="0"/>
        <v>350240394</v>
      </c>
    </row>
    <row r="7" spans="1:15" ht="31.5" customHeight="1" x14ac:dyDescent="0.25">
      <c r="A7" s="40" t="s">
        <v>5</v>
      </c>
      <c r="B7" s="344" t="s">
        <v>409</v>
      </c>
      <c r="C7" s="177"/>
      <c r="D7" s="177"/>
      <c r="E7" s="177"/>
      <c r="F7" s="177"/>
      <c r="G7" s="177"/>
      <c r="H7" s="222"/>
      <c r="I7" s="177"/>
      <c r="J7" s="177"/>
      <c r="K7" s="177"/>
      <c r="L7" s="177"/>
      <c r="M7" s="177"/>
      <c r="N7" s="177"/>
      <c r="O7" s="316">
        <f t="shared" si="0"/>
        <v>0</v>
      </c>
    </row>
    <row r="8" spans="1:15" ht="28.35" customHeight="1" x14ac:dyDescent="0.25">
      <c r="A8" s="40" t="s">
        <v>6</v>
      </c>
      <c r="B8" s="215" t="s">
        <v>365</v>
      </c>
      <c r="C8" s="177">
        <v>5000000</v>
      </c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316">
        <f t="shared" si="0"/>
        <v>5000000</v>
      </c>
    </row>
    <row r="9" spans="1:15" ht="28.35" customHeight="1" x14ac:dyDescent="0.25">
      <c r="A9" s="40" t="s">
        <v>8</v>
      </c>
      <c r="B9" s="215" t="s">
        <v>407</v>
      </c>
      <c r="C9" s="177">
        <v>52487</v>
      </c>
      <c r="D9" s="177">
        <v>42487</v>
      </c>
      <c r="E9" s="177">
        <v>42487</v>
      </c>
      <c r="F9" s="177">
        <v>42487</v>
      </c>
      <c r="G9" s="177">
        <v>42487</v>
      </c>
      <c r="H9" s="177">
        <v>42487</v>
      </c>
      <c r="I9" s="177">
        <v>42487</v>
      </c>
      <c r="J9" s="177">
        <v>42487</v>
      </c>
      <c r="K9" s="177">
        <v>42487</v>
      </c>
      <c r="L9" s="177">
        <v>42487</v>
      </c>
      <c r="M9" s="177">
        <v>42487</v>
      </c>
      <c r="N9" s="177">
        <v>42487</v>
      </c>
      <c r="O9" s="316">
        <f t="shared" si="0"/>
        <v>519844</v>
      </c>
    </row>
    <row r="10" spans="1:15" ht="28.35" customHeight="1" x14ac:dyDescent="0.25">
      <c r="A10" s="40" t="s">
        <v>22</v>
      </c>
      <c r="B10" s="215" t="s">
        <v>366</v>
      </c>
      <c r="C10" s="177">
        <v>120833</v>
      </c>
      <c r="D10" s="177">
        <v>120833</v>
      </c>
      <c r="E10" s="177">
        <v>120833</v>
      </c>
      <c r="F10" s="177">
        <v>120833</v>
      </c>
      <c r="G10" s="177">
        <v>120833</v>
      </c>
      <c r="H10" s="177">
        <v>120833</v>
      </c>
      <c r="I10" s="177">
        <v>120833</v>
      </c>
      <c r="J10" s="177">
        <v>120833</v>
      </c>
      <c r="K10" s="177">
        <v>120833</v>
      </c>
      <c r="L10" s="177">
        <v>120833</v>
      </c>
      <c r="M10" s="177">
        <v>120833</v>
      </c>
      <c r="N10" s="177">
        <v>120837</v>
      </c>
      <c r="O10" s="316">
        <f t="shared" si="0"/>
        <v>1450000</v>
      </c>
    </row>
    <row r="11" spans="1:15" ht="28.35" customHeight="1" x14ac:dyDescent="0.25">
      <c r="A11" s="40" t="s">
        <v>17</v>
      </c>
      <c r="B11" s="215" t="s">
        <v>367</v>
      </c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7"/>
      <c r="N11" s="177"/>
      <c r="O11" s="316">
        <f t="shared" si="0"/>
        <v>0</v>
      </c>
    </row>
    <row r="12" spans="1:15" ht="28.35" customHeight="1" x14ac:dyDescent="0.25">
      <c r="A12" s="40" t="s">
        <v>23</v>
      </c>
      <c r="B12" s="215" t="s">
        <v>462</v>
      </c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316">
        <f t="shared" si="0"/>
        <v>0</v>
      </c>
    </row>
    <row r="13" spans="1:15" ht="28.35" customHeight="1" x14ac:dyDescent="0.25">
      <c r="A13" s="40" t="s">
        <v>337</v>
      </c>
      <c r="B13" s="215" t="s">
        <v>755</v>
      </c>
      <c r="C13" s="177">
        <v>44672755</v>
      </c>
      <c r="D13" s="177">
        <v>6850152</v>
      </c>
      <c r="E13" s="177"/>
      <c r="F13" s="177">
        <v>100000000</v>
      </c>
      <c r="G13" s="177"/>
      <c r="H13" s="177"/>
      <c r="I13" s="177"/>
      <c r="J13" s="177"/>
      <c r="K13" s="177"/>
      <c r="L13" s="177">
        <v>80000000</v>
      </c>
      <c r="M13" s="177"/>
      <c r="N13" s="177"/>
      <c r="O13" s="316">
        <f t="shared" si="0"/>
        <v>231522907</v>
      </c>
    </row>
    <row r="14" spans="1:15" ht="28.35" customHeight="1" x14ac:dyDescent="0.25">
      <c r="A14" s="40"/>
      <c r="B14" s="345" t="s">
        <v>71</v>
      </c>
      <c r="C14" s="316">
        <f>SUM(C4:C13)</f>
        <v>102160004</v>
      </c>
      <c r="D14" s="316">
        <f t="shared" ref="D14:O14" si="1">SUM(D4:D13)</f>
        <v>66670401</v>
      </c>
      <c r="E14" s="316">
        <f t="shared" si="1"/>
        <v>119120249</v>
      </c>
      <c r="F14" s="316">
        <f t="shared" si="1"/>
        <v>157220249</v>
      </c>
      <c r="G14" s="316">
        <f t="shared" si="1"/>
        <v>55220249</v>
      </c>
      <c r="H14" s="316">
        <f t="shared" si="1"/>
        <v>57220249</v>
      </c>
      <c r="I14" s="316">
        <f t="shared" si="1"/>
        <v>88715249</v>
      </c>
      <c r="J14" s="316">
        <f t="shared" si="1"/>
        <v>55820249</v>
      </c>
      <c r="K14" s="316">
        <f t="shared" si="1"/>
        <v>97720249</v>
      </c>
      <c r="L14" s="316">
        <f t="shared" si="1"/>
        <v>143120249</v>
      </c>
      <c r="M14" s="316">
        <f t="shared" si="1"/>
        <v>61011355</v>
      </c>
      <c r="N14" s="316">
        <f t="shared" si="1"/>
        <v>124406248</v>
      </c>
      <c r="O14" s="316">
        <f t="shared" si="1"/>
        <v>1128405000</v>
      </c>
    </row>
    <row r="15" spans="1:15" ht="28.35" customHeight="1" x14ac:dyDescent="0.25">
      <c r="A15" s="39"/>
      <c r="B15" s="342" t="s">
        <v>51</v>
      </c>
      <c r="C15" s="177"/>
      <c r="D15" s="177"/>
      <c r="E15" s="177"/>
      <c r="F15" s="177"/>
      <c r="G15" s="177"/>
      <c r="H15" s="177"/>
      <c r="I15" s="177"/>
      <c r="J15" s="177"/>
      <c r="K15" s="177"/>
      <c r="L15" s="177"/>
      <c r="M15" s="177"/>
      <c r="N15" s="177"/>
      <c r="O15" s="422"/>
    </row>
    <row r="16" spans="1:15" ht="28.35" customHeight="1" x14ac:dyDescent="0.25">
      <c r="A16" s="40" t="s">
        <v>18</v>
      </c>
      <c r="B16" s="346" t="s">
        <v>368</v>
      </c>
      <c r="C16" s="177">
        <v>18486243</v>
      </c>
      <c r="D16" s="177">
        <v>18486243</v>
      </c>
      <c r="E16" s="177">
        <v>18486243</v>
      </c>
      <c r="F16" s="177">
        <v>18486243</v>
      </c>
      <c r="G16" s="177">
        <v>18486243</v>
      </c>
      <c r="H16" s="177">
        <v>18486243</v>
      </c>
      <c r="I16" s="177">
        <v>18486243</v>
      </c>
      <c r="J16" s="177">
        <v>18486243</v>
      </c>
      <c r="K16" s="177">
        <v>18486243</v>
      </c>
      <c r="L16" s="177">
        <v>18486243</v>
      </c>
      <c r="M16" s="177">
        <v>18486243</v>
      </c>
      <c r="N16" s="177">
        <v>18486248</v>
      </c>
      <c r="O16" s="316">
        <f t="shared" ref="O16:O23" si="2">SUM(C16:N16)</f>
        <v>221834921</v>
      </c>
    </row>
    <row r="17" spans="1:15" ht="28.35" customHeight="1" x14ac:dyDescent="0.25">
      <c r="A17" s="40" t="s">
        <v>195</v>
      </c>
      <c r="B17" s="346" t="s">
        <v>369</v>
      </c>
      <c r="C17" s="177">
        <v>4383837</v>
      </c>
      <c r="D17" s="177">
        <v>4383837</v>
      </c>
      <c r="E17" s="177">
        <v>4383837</v>
      </c>
      <c r="F17" s="177">
        <v>4383837</v>
      </c>
      <c r="G17" s="177">
        <v>4497837</v>
      </c>
      <c r="H17" s="177">
        <v>4383837</v>
      </c>
      <c r="I17" s="177">
        <v>4383837</v>
      </c>
      <c r="J17" s="177">
        <v>4383837</v>
      </c>
      <c r="K17" s="177">
        <v>4383837</v>
      </c>
      <c r="L17" s="177">
        <v>4383837</v>
      </c>
      <c r="M17" s="177">
        <v>4383837</v>
      </c>
      <c r="N17" s="177">
        <v>4383839</v>
      </c>
      <c r="O17" s="316">
        <f t="shared" si="2"/>
        <v>52720046</v>
      </c>
    </row>
    <row r="18" spans="1:15" ht="28.35" customHeight="1" x14ac:dyDescent="0.25">
      <c r="A18" s="40" t="s">
        <v>38</v>
      </c>
      <c r="B18" s="347" t="s">
        <v>179</v>
      </c>
      <c r="C18" s="177">
        <v>22324000</v>
      </c>
      <c r="D18" s="177">
        <v>26400000</v>
      </c>
      <c r="E18" s="177">
        <v>22600000</v>
      </c>
      <c r="F18" s="177">
        <v>38900000</v>
      </c>
      <c r="G18" s="177">
        <v>29900000</v>
      </c>
      <c r="H18" s="177">
        <v>35600000</v>
      </c>
      <c r="I18" s="177">
        <v>34383000</v>
      </c>
      <c r="J18" s="177">
        <v>51420000</v>
      </c>
      <c r="K18" s="177">
        <v>60500000</v>
      </c>
      <c r="L18" s="177">
        <v>29666292</v>
      </c>
      <c r="M18" s="177">
        <v>21192670</v>
      </c>
      <c r="N18" s="177">
        <v>38894568</v>
      </c>
      <c r="O18" s="316">
        <f t="shared" si="2"/>
        <v>411780530</v>
      </c>
    </row>
    <row r="19" spans="1:15" ht="28.35" customHeight="1" x14ac:dyDescent="0.25">
      <c r="A19" s="40" t="s">
        <v>375</v>
      </c>
      <c r="B19" s="344" t="s">
        <v>379</v>
      </c>
      <c r="C19" s="177">
        <v>11266000</v>
      </c>
      <c r="D19" s="177">
        <v>1266000</v>
      </c>
      <c r="E19" s="177">
        <v>14545000</v>
      </c>
      <c r="F19" s="177">
        <v>1266000</v>
      </c>
      <c r="G19" s="177">
        <v>1266000</v>
      </c>
      <c r="H19" s="177">
        <v>14545000</v>
      </c>
      <c r="I19" s="177">
        <v>5632000</v>
      </c>
      <c r="J19" s="177">
        <v>11266000</v>
      </c>
      <c r="K19" s="177">
        <v>14545000</v>
      </c>
      <c r="L19" s="177">
        <v>11266000</v>
      </c>
      <c r="M19" s="177">
        <v>1266000</v>
      </c>
      <c r="N19" s="177">
        <v>4545000</v>
      </c>
      <c r="O19" s="316">
        <f t="shared" si="2"/>
        <v>92674000</v>
      </c>
    </row>
    <row r="20" spans="1:15" ht="28.35" customHeight="1" x14ac:dyDescent="0.25">
      <c r="A20" s="40" t="s">
        <v>376</v>
      </c>
      <c r="B20" s="344" t="s">
        <v>370</v>
      </c>
      <c r="C20" s="177">
        <v>580000</v>
      </c>
      <c r="D20" s="177">
        <v>580000</v>
      </c>
      <c r="E20" s="177">
        <v>580000</v>
      </c>
      <c r="F20" s="177">
        <v>580000</v>
      </c>
      <c r="G20" s="177">
        <v>580000</v>
      </c>
      <c r="H20" s="177">
        <v>580000</v>
      </c>
      <c r="I20" s="177">
        <v>620000</v>
      </c>
      <c r="J20" s="177">
        <v>580000</v>
      </c>
      <c r="K20" s="177">
        <v>580000</v>
      </c>
      <c r="L20" s="177">
        <v>2080000</v>
      </c>
      <c r="M20" s="177">
        <v>580000</v>
      </c>
      <c r="N20" s="177">
        <v>580000</v>
      </c>
      <c r="O20" s="316">
        <f t="shared" si="2"/>
        <v>8500000</v>
      </c>
    </row>
    <row r="21" spans="1:15" ht="28.35" customHeight="1" x14ac:dyDescent="0.25">
      <c r="A21" s="40" t="s">
        <v>377</v>
      </c>
      <c r="B21" s="347" t="s">
        <v>371</v>
      </c>
      <c r="C21" s="177"/>
      <c r="D21" s="177"/>
      <c r="E21" s="177"/>
      <c r="F21" s="177"/>
      <c r="G21" s="177">
        <v>5000000</v>
      </c>
      <c r="H21" s="177">
        <v>10000000</v>
      </c>
      <c r="I21" s="177">
        <v>14910000</v>
      </c>
      <c r="J21" s="177"/>
      <c r="K21" s="177">
        <v>7000000</v>
      </c>
      <c r="L21" s="177"/>
      <c r="M21" s="177">
        <v>5000000</v>
      </c>
      <c r="N21" s="177">
        <v>584750</v>
      </c>
      <c r="O21" s="316">
        <f t="shared" si="2"/>
        <v>42494750</v>
      </c>
    </row>
    <row r="22" spans="1:15" ht="28.35" customHeight="1" x14ac:dyDescent="0.25">
      <c r="A22" s="40" t="s">
        <v>285</v>
      </c>
      <c r="B22" s="347" t="s">
        <v>372</v>
      </c>
      <c r="C22" s="177">
        <v>3149985</v>
      </c>
      <c r="D22" s="177">
        <v>400000</v>
      </c>
      <c r="E22" s="177">
        <v>3500000</v>
      </c>
      <c r="F22" s="177">
        <v>8210000</v>
      </c>
      <c r="G22" s="177">
        <v>2599000</v>
      </c>
      <c r="H22" s="177">
        <v>1499000</v>
      </c>
      <c r="I22" s="177">
        <v>26681000</v>
      </c>
      <c r="J22" s="177">
        <v>5733000</v>
      </c>
      <c r="K22" s="177">
        <v>10000000</v>
      </c>
      <c r="L22" s="177">
        <v>4194000</v>
      </c>
      <c r="M22" s="177">
        <v>2000000</v>
      </c>
      <c r="N22" s="177">
        <v>3250000</v>
      </c>
      <c r="O22" s="316">
        <f t="shared" si="2"/>
        <v>71215985</v>
      </c>
    </row>
    <row r="23" spans="1:15" ht="28.35" customHeight="1" x14ac:dyDescent="0.25">
      <c r="A23" s="40" t="s">
        <v>402</v>
      </c>
      <c r="B23" s="347" t="s">
        <v>416</v>
      </c>
      <c r="C23" s="177">
        <v>12597768</v>
      </c>
      <c r="D23" s="177"/>
      <c r="E23" s="177">
        <v>2500000</v>
      </c>
      <c r="F23" s="177"/>
      <c r="G23" s="177"/>
      <c r="H23" s="177">
        <v>2500000</v>
      </c>
      <c r="I23" s="177"/>
      <c r="J23" s="177"/>
      <c r="K23" s="177">
        <v>2500000</v>
      </c>
      <c r="L23" s="177"/>
      <c r="M23" s="177"/>
      <c r="N23" s="177">
        <v>2500000</v>
      </c>
      <c r="O23" s="316">
        <f t="shared" si="2"/>
        <v>22597768</v>
      </c>
    </row>
    <row r="24" spans="1:15" ht="28.35" customHeight="1" x14ac:dyDescent="0.25">
      <c r="A24" s="40" t="s">
        <v>403</v>
      </c>
      <c r="B24" s="215" t="s">
        <v>373</v>
      </c>
      <c r="C24" s="177">
        <v>100357000</v>
      </c>
      <c r="D24" s="177"/>
      <c r="E24" s="177">
        <v>50000000</v>
      </c>
      <c r="F24" s="177">
        <v>8947000</v>
      </c>
      <c r="G24" s="177"/>
      <c r="H24" s="177"/>
      <c r="I24" s="177"/>
      <c r="J24" s="177"/>
      <c r="K24" s="177"/>
      <c r="L24" s="177">
        <v>45283000</v>
      </c>
      <c r="M24" s="177"/>
      <c r="N24" s="177"/>
      <c r="O24" s="316">
        <f>SUM(C24:N24)</f>
        <v>204587000</v>
      </c>
    </row>
    <row r="25" spans="1:15" ht="28.35" customHeight="1" x14ac:dyDescent="0.25">
      <c r="A25" s="40"/>
      <c r="B25" s="345" t="s">
        <v>72</v>
      </c>
      <c r="C25" s="316">
        <f t="shared" ref="C25:O25" si="3">SUM(C16:C24)</f>
        <v>173144833</v>
      </c>
      <c r="D25" s="316">
        <f t="shared" si="3"/>
        <v>51516080</v>
      </c>
      <c r="E25" s="316">
        <f t="shared" si="3"/>
        <v>116595080</v>
      </c>
      <c r="F25" s="316">
        <f t="shared" si="3"/>
        <v>80773080</v>
      </c>
      <c r="G25" s="316">
        <f t="shared" si="3"/>
        <v>62329080</v>
      </c>
      <c r="H25" s="316">
        <f t="shared" si="3"/>
        <v>87594080</v>
      </c>
      <c r="I25" s="316">
        <f t="shared" si="3"/>
        <v>105096080</v>
      </c>
      <c r="J25" s="316">
        <f t="shared" si="3"/>
        <v>91869080</v>
      </c>
      <c r="K25" s="316">
        <f t="shared" si="3"/>
        <v>117995080</v>
      </c>
      <c r="L25" s="316">
        <f t="shared" si="3"/>
        <v>115359372</v>
      </c>
      <c r="M25" s="316">
        <f t="shared" si="3"/>
        <v>52908750</v>
      </c>
      <c r="N25" s="316">
        <f t="shared" si="3"/>
        <v>73224405</v>
      </c>
      <c r="O25" s="316">
        <f t="shared" si="3"/>
        <v>1128405000</v>
      </c>
    </row>
    <row r="26" spans="1:15" ht="15" x14ac:dyDescent="0.25">
      <c r="A26" s="216"/>
      <c r="B26" s="342" t="s">
        <v>374</v>
      </c>
      <c r="C26" s="177">
        <f>C14-C25+C3</f>
        <v>540176</v>
      </c>
      <c r="D26" s="177">
        <f t="shared" ref="D26:N26" si="4">D3+D14-D25</f>
        <v>15154321</v>
      </c>
      <c r="E26" s="177">
        <f t="shared" si="4"/>
        <v>2525169</v>
      </c>
      <c r="F26" s="177">
        <f t="shared" si="4"/>
        <v>76447169</v>
      </c>
      <c r="G26" s="177">
        <f t="shared" si="4"/>
        <v>-7108831</v>
      </c>
      <c r="H26" s="177">
        <f t="shared" si="4"/>
        <v>-30373831</v>
      </c>
      <c r="I26" s="177">
        <f t="shared" si="4"/>
        <v>-16380831</v>
      </c>
      <c r="J26" s="177">
        <f t="shared" si="4"/>
        <v>-36048831</v>
      </c>
      <c r="K26" s="177">
        <f t="shared" si="4"/>
        <v>-20274831</v>
      </c>
      <c r="L26" s="177">
        <f t="shared" si="4"/>
        <v>27760877</v>
      </c>
      <c r="M26" s="177">
        <f t="shared" si="4"/>
        <v>8102605</v>
      </c>
      <c r="N26" s="177">
        <f t="shared" si="4"/>
        <v>51181843</v>
      </c>
      <c r="O26" s="177"/>
    </row>
    <row r="30" spans="1:15" ht="22.5" customHeight="1" x14ac:dyDescent="0.2">
      <c r="B30" s="179"/>
    </row>
  </sheetData>
  <mergeCells count="1">
    <mergeCell ref="M1:O1"/>
  </mergeCells>
  <phoneticPr fontId="8" type="noConversion"/>
  <printOptions horizontalCentered="1"/>
  <pageMargins left="0.23622047244094491" right="0.23622047244094491" top="0.87899305555555551" bottom="0.19685039370078741" header="0.35433070866141736" footer="0.19685039370078741"/>
  <pageSetup paperSize="9" scale="67" fitToHeight="0" orientation="landscape" horizontalDpi="4294967294" r:id="rId1"/>
  <headerFooter alignWithMargins="0">
    <oddHeader xml:space="preserve">&amp;C&amp;"Garamond,Félkövér"&amp;12  /2017. (            ) számú költségvetési rendelethez
ZALAKAROS VÁROS ÖNKORMÁNYZATA 
2017.ÉVI ELŐIRÁNYZAT  FELHASZNÁLÁSI ÜTEMTERVE
&amp;R&amp;A
&amp;P.oldal
forintban
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24"/>
  <sheetViews>
    <sheetView view="pageLayout" topLeftCell="A13" zoomScaleNormal="100" zoomScaleSheetLayoutView="100" workbookViewId="0">
      <selection activeCell="D7" sqref="D7"/>
    </sheetView>
  </sheetViews>
  <sheetFormatPr defaultRowHeight="12.75" x14ac:dyDescent="0.2"/>
  <cols>
    <col min="1" max="1" width="39.5703125" customWidth="1"/>
    <col min="2" max="2" width="10.7109375" customWidth="1"/>
    <col min="3" max="3" width="10.140625" customWidth="1"/>
    <col min="4" max="4" width="11.140625" customWidth="1"/>
    <col min="5" max="5" width="11.42578125" customWidth="1"/>
    <col min="6" max="6" width="11.140625" customWidth="1"/>
    <col min="7" max="7" width="11.42578125" customWidth="1"/>
    <col min="8" max="8" width="13.140625" customWidth="1"/>
    <col min="9" max="9" width="10.28515625" customWidth="1"/>
    <col min="10" max="10" width="8.5703125" customWidth="1"/>
    <col min="11" max="11" width="11.28515625" customWidth="1"/>
    <col min="12" max="12" width="9.85546875" customWidth="1"/>
  </cols>
  <sheetData>
    <row r="1" spans="1:12" ht="51" x14ac:dyDescent="0.2">
      <c r="A1" s="173" t="s">
        <v>226</v>
      </c>
      <c r="B1" s="213" t="s">
        <v>841</v>
      </c>
      <c r="C1" s="213" t="s">
        <v>230</v>
      </c>
      <c r="D1" s="213" t="s">
        <v>231</v>
      </c>
      <c r="E1" s="213" t="s">
        <v>237</v>
      </c>
      <c r="F1" s="213" t="s">
        <v>240</v>
      </c>
      <c r="G1" s="213" t="s">
        <v>232</v>
      </c>
      <c r="H1" s="213" t="s">
        <v>856</v>
      </c>
      <c r="I1" s="213" t="s">
        <v>238</v>
      </c>
      <c r="J1" s="213" t="s">
        <v>227</v>
      </c>
      <c r="K1" s="213" t="s">
        <v>241</v>
      </c>
      <c r="L1" s="213" t="s">
        <v>842</v>
      </c>
    </row>
    <row r="2" spans="1:12" ht="24.95" customHeight="1" x14ac:dyDescent="0.2">
      <c r="A2" s="147" t="s">
        <v>228</v>
      </c>
      <c r="B2" s="71"/>
      <c r="C2" s="66"/>
      <c r="D2" s="66"/>
      <c r="E2" s="66"/>
      <c r="F2" s="66"/>
      <c r="G2" s="66"/>
      <c r="H2" s="66"/>
      <c r="I2" s="66"/>
      <c r="J2" s="66"/>
      <c r="K2" s="66"/>
      <c r="L2" s="71"/>
    </row>
    <row r="3" spans="1:12" ht="24.95" customHeight="1" x14ac:dyDescent="0.2">
      <c r="A3" s="66" t="s">
        <v>282</v>
      </c>
      <c r="B3" s="71">
        <v>2</v>
      </c>
      <c r="C3" s="66"/>
      <c r="D3" s="66"/>
      <c r="E3" s="66"/>
      <c r="F3" s="66"/>
      <c r="G3" s="66">
        <v>2</v>
      </c>
      <c r="H3" s="66">
        <v>1</v>
      </c>
      <c r="I3" s="66"/>
      <c r="J3" s="66">
        <v>2</v>
      </c>
      <c r="K3" s="66"/>
      <c r="L3" s="71">
        <f t="shared" ref="L3:L9" si="0">SUM(C3:K3)</f>
        <v>5</v>
      </c>
    </row>
    <row r="4" spans="1:12" ht="24.95" customHeight="1" x14ac:dyDescent="0.2">
      <c r="A4" s="66" t="s">
        <v>280</v>
      </c>
      <c r="B4" s="71">
        <v>1</v>
      </c>
      <c r="C4" s="66"/>
      <c r="D4" s="66"/>
      <c r="E4" s="66"/>
      <c r="F4" s="66"/>
      <c r="G4" s="66">
        <v>1</v>
      </c>
      <c r="H4" s="66"/>
      <c r="I4" s="66"/>
      <c r="J4" s="66"/>
      <c r="K4" s="66"/>
      <c r="L4" s="71">
        <f t="shared" si="0"/>
        <v>1</v>
      </c>
    </row>
    <row r="5" spans="1:12" ht="24.95" customHeight="1" x14ac:dyDescent="0.2">
      <c r="A5" s="66" t="s">
        <v>281</v>
      </c>
      <c r="B5" s="71">
        <v>1</v>
      </c>
      <c r="C5" s="66"/>
      <c r="D5" s="66"/>
      <c r="E5" s="66"/>
      <c r="F5" s="66"/>
      <c r="G5" s="66">
        <v>1</v>
      </c>
      <c r="H5" s="66"/>
      <c r="I5" s="66"/>
      <c r="J5" s="66"/>
      <c r="K5" s="66"/>
      <c r="L5" s="71">
        <f t="shared" si="0"/>
        <v>1</v>
      </c>
    </row>
    <row r="6" spans="1:12" ht="24.95" customHeight="1" x14ac:dyDescent="0.2">
      <c r="A6" s="66" t="s">
        <v>845</v>
      </c>
      <c r="B6" s="71"/>
      <c r="C6" s="66"/>
      <c r="D6" s="66"/>
      <c r="E6" s="66"/>
      <c r="F6" s="66"/>
      <c r="G6" s="66">
        <v>1</v>
      </c>
      <c r="H6" s="66"/>
      <c r="I6" s="66"/>
      <c r="J6" s="66"/>
      <c r="K6" s="66"/>
      <c r="L6" s="71">
        <f t="shared" si="0"/>
        <v>1</v>
      </c>
    </row>
    <row r="7" spans="1:12" ht="24.95" customHeight="1" x14ac:dyDescent="0.2">
      <c r="A7" s="66" t="s">
        <v>846</v>
      </c>
      <c r="B7" s="71">
        <v>45</v>
      </c>
      <c r="C7" s="66"/>
      <c r="D7" s="66"/>
      <c r="E7" s="66"/>
      <c r="F7" s="66"/>
      <c r="G7" s="66"/>
      <c r="H7" s="66"/>
      <c r="I7" s="66"/>
      <c r="J7" s="66"/>
      <c r="K7" s="66">
        <v>45</v>
      </c>
      <c r="L7" s="71">
        <f t="shared" si="0"/>
        <v>45</v>
      </c>
    </row>
    <row r="8" spans="1:12" s="108" customFormat="1" ht="24.95" customHeight="1" x14ac:dyDescent="0.2">
      <c r="A8" s="319" t="s">
        <v>84</v>
      </c>
      <c r="B8" s="163">
        <f>SUM(B3:B7)</f>
        <v>49</v>
      </c>
      <c r="C8" s="163">
        <f t="shared" ref="C8:K8" si="1">SUM(C3:C7)</f>
        <v>0</v>
      </c>
      <c r="D8" s="163">
        <f t="shared" si="1"/>
        <v>0</v>
      </c>
      <c r="E8" s="163">
        <f t="shared" si="1"/>
        <v>0</v>
      </c>
      <c r="F8" s="163">
        <f t="shared" si="1"/>
        <v>0</v>
      </c>
      <c r="G8" s="163">
        <f t="shared" si="1"/>
        <v>5</v>
      </c>
      <c r="H8" s="163">
        <f>SUM(H3:H7)</f>
        <v>1</v>
      </c>
      <c r="I8" s="163">
        <f t="shared" si="1"/>
        <v>0</v>
      </c>
      <c r="J8" s="163">
        <f t="shared" si="1"/>
        <v>2</v>
      </c>
      <c r="K8" s="163">
        <f t="shared" si="1"/>
        <v>45</v>
      </c>
      <c r="L8" s="71">
        <f t="shared" si="0"/>
        <v>53</v>
      </c>
    </row>
    <row r="9" spans="1:12" s="555" customFormat="1" ht="24.95" customHeight="1" x14ac:dyDescent="0.2">
      <c r="A9" s="554" t="s">
        <v>229</v>
      </c>
      <c r="B9" s="554">
        <v>29</v>
      </c>
      <c r="C9" s="554">
        <v>23</v>
      </c>
      <c r="D9" s="554"/>
      <c r="E9" s="554"/>
      <c r="F9" s="554"/>
      <c r="G9" s="554"/>
      <c r="H9" s="554"/>
      <c r="I9" s="554"/>
      <c r="J9" s="554"/>
      <c r="K9" s="554"/>
      <c r="L9" s="553">
        <f t="shared" si="0"/>
        <v>23</v>
      </c>
    </row>
    <row r="10" spans="1:12" ht="24.95" customHeight="1" x14ac:dyDescent="0.2">
      <c r="A10" s="147" t="s">
        <v>451</v>
      </c>
      <c r="B10" s="71"/>
      <c r="C10" s="66"/>
      <c r="D10" s="66"/>
      <c r="E10" s="66"/>
      <c r="F10" s="66"/>
      <c r="G10" s="66"/>
      <c r="H10" s="66"/>
      <c r="I10" s="66"/>
      <c r="J10" s="66"/>
      <c r="K10" s="66"/>
      <c r="L10" s="71"/>
    </row>
    <row r="11" spans="1:12" ht="24.95" customHeight="1" x14ac:dyDescent="0.2">
      <c r="A11" s="66" t="s">
        <v>233</v>
      </c>
      <c r="B11" s="71">
        <v>11.7</v>
      </c>
      <c r="C11" s="66"/>
      <c r="D11" s="66">
        <v>6.7</v>
      </c>
      <c r="E11" s="66"/>
      <c r="F11" s="66"/>
      <c r="G11" s="66">
        <v>4</v>
      </c>
      <c r="H11" s="66"/>
      <c r="I11" s="66"/>
      <c r="J11" s="66">
        <v>3</v>
      </c>
      <c r="K11" s="66"/>
      <c r="L11" s="71">
        <f>SUM(D11:K11)</f>
        <v>13.7</v>
      </c>
    </row>
    <row r="12" spans="1:12" ht="24.95" customHeight="1" x14ac:dyDescent="0.2">
      <c r="A12" s="66" t="s">
        <v>234</v>
      </c>
      <c r="B12" s="71">
        <v>8</v>
      </c>
      <c r="C12" s="66"/>
      <c r="D12" s="66"/>
      <c r="E12" s="66">
        <v>6</v>
      </c>
      <c r="F12" s="66"/>
      <c r="G12" s="66"/>
      <c r="H12" s="66"/>
      <c r="I12" s="66"/>
      <c r="J12" s="66">
        <v>2</v>
      </c>
      <c r="K12" s="66"/>
      <c r="L12" s="71">
        <f>SUM(D12:K12)</f>
        <v>8</v>
      </c>
    </row>
    <row r="13" spans="1:12" ht="24.95" customHeight="1" x14ac:dyDescent="0.2">
      <c r="A13" s="66" t="s">
        <v>235</v>
      </c>
      <c r="B13" s="71">
        <v>7</v>
      </c>
      <c r="C13" s="66"/>
      <c r="D13" s="66"/>
      <c r="E13" s="66"/>
      <c r="F13" s="66"/>
      <c r="G13" s="66">
        <v>2</v>
      </c>
      <c r="H13" s="66"/>
      <c r="I13" s="66">
        <v>1</v>
      </c>
      <c r="J13" s="66">
        <v>4</v>
      </c>
      <c r="K13" s="66"/>
      <c r="L13" s="71">
        <f>SUM(D13:K13)</f>
        <v>7</v>
      </c>
    </row>
    <row r="14" spans="1:12" ht="24.95" customHeight="1" x14ac:dyDescent="0.2">
      <c r="A14" s="66" t="s">
        <v>236</v>
      </c>
      <c r="B14" s="71">
        <v>2</v>
      </c>
      <c r="C14" s="66"/>
      <c r="D14" s="66"/>
      <c r="E14" s="66"/>
      <c r="F14" s="66"/>
      <c r="G14" s="66"/>
      <c r="H14" s="66"/>
      <c r="I14" s="66"/>
      <c r="J14" s="66"/>
      <c r="K14" s="66"/>
      <c r="L14" s="71">
        <f>SUM(D14:K14)</f>
        <v>0</v>
      </c>
    </row>
    <row r="15" spans="1:12" ht="24.95" customHeight="1" x14ac:dyDescent="0.2">
      <c r="A15" s="163" t="s">
        <v>430</v>
      </c>
      <c r="B15" s="163">
        <f t="shared" ref="B15:L15" si="2">SUM(B10:B14)</f>
        <v>28.7</v>
      </c>
      <c r="C15" s="163">
        <f t="shared" si="2"/>
        <v>0</v>
      </c>
      <c r="D15" s="163">
        <f t="shared" si="2"/>
        <v>6.7</v>
      </c>
      <c r="E15" s="163">
        <f t="shared" si="2"/>
        <v>6</v>
      </c>
      <c r="F15" s="163">
        <f t="shared" si="2"/>
        <v>0</v>
      </c>
      <c r="G15" s="163">
        <f t="shared" si="2"/>
        <v>6</v>
      </c>
      <c r="H15" s="163"/>
      <c r="I15" s="163">
        <f t="shared" si="2"/>
        <v>1</v>
      </c>
      <c r="J15" s="163">
        <f t="shared" si="2"/>
        <v>9</v>
      </c>
      <c r="K15" s="163">
        <f t="shared" si="2"/>
        <v>0</v>
      </c>
      <c r="L15" s="163">
        <f t="shared" si="2"/>
        <v>28.7</v>
      </c>
    </row>
    <row r="16" spans="1:12" ht="24.95" customHeight="1" x14ac:dyDescent="0.2">
      <c r="A16" s="318" t="s">
        <v>450</v>
      </c>
      <c r="B16" s="164"/>
      <c r="C16" s="318"/>
      <c r="D16" s="318"/>
      <c r="E16" s="318"/>
      <c r="F16" s="318"/>
      <c r="G16" s="318"/>
      <c r="H16" s="318"/>
      <c r="I16" s="318"/>
      <c r="J16" s="318"/>
      <c r="K16" s="318"/>
      <c r="L16" s="164"/>
    </row>
    <row r="17" spans="1:12" ht="24.95" customHeight="1" x14ac:dyDescent="0.2">
      <c r="A17" s="256" t="s">
        <v>452</v>
      </c>
      <c r="B17" s="320">
        <v>0.6</v>
      </c>
      <c r="C17" s="256"/>
      <c r="D17" s="256"/>
      <c r="E17" s="256"/>
      <c r="F17" s="66">
        <v>0.6</v>
      </c>
      <c r="G17" s="256"/>
      <c r="H17" s="256"/>
      <c r="I17" s="256"/>
      <c r="J17" s="256"/>
      <c r="K17" s="256"/>
      <c r="L17" s="71">
        <f>SUM(D17:K17)</f>
        <v>0.6</v>
      </c>
    </row>
    <row r="18" spans="1:12" ht="24.95" customHeight="1" x14ac:dyDescent="0.2">
      <c r="A18" s="256" t="s">
        <v>453</v>
      </c>
      <c r="B18" s="320">
        <v>2</v>
      </c>
      <c r="C18" s="256"/>
      <c r="D18" s="256"/>
      <c r="E18" s="256"/>
      <c r="F18" s="66"/>
      <c r="G18" s="256">
        <v>3</v>
      </c>
      <c r="H18" s="256"/>
      <c r="I18" s="256"/>
      <c r="J18" s="256">
        <v>1</v>
      </c>
      <c r="K18" s="256"/>
      <c r="L18" s="71">
        <f>SUM(D18:K18)</f>
        <v>4</v>
      </c>
    </row>
    <row r="19" spans="1:12" ht="24.95" customHeight="1" x14ac:dyDescent="0.2">
      <c r="A19" s="163" t="s">
        <v>454</v>
      </c>
      <c r="B19" s="163">
        <f t="shared" ref="B19:K19" si="3">B17+B18</f>
        <v>2.6</v>
      </c>
      <c r="C19" s="163">
        <f t="shared" si="3"/>
        <v>0</v>
      </c>
      <c r="D19" s="163">
        <f t="shared" si="3"/>
        <v>0</v>
      </c>
      <c r="E19" s="163">
        <f t="shared" si="3"/>
        <v>0</v>
      </c>
      <c r="F19" s="163">
        <f t="shared" si="3"/>
        <v>0.6</v>
      </c>
      <c r="G19" s="163">
        <f t="shared" si="3"/>
        <v>3</v>
      </c>
      <c r="H19" s="163"/>
      <c r="I19" s="163">
        <f t="shared" si="3"/>
        <v>0</v>
      </c>
      <c r="J19" s="163">
        <f t="shared" si="3"/>
        <v>1</v>
      </c>
      <c r="K19" s="163">
        <f t="shared" si="3"/>
        <v>0</v>
      </c>
      <c r="L19" s="163">
        <f>L17+L18</f>
        <v>4.5999999999999996</v>
      </c>
    </row>
    <row r="20" spans="1:12" s="108" customFormat="1" ht="24.95" customHeight="1" x14ac:dyDescent="0.2">
      <c r="A20" s="164" t="s">
        <v>239</v>
      </c>
      <c r="B20" s="164">
        <f>SUM(B15+B9+B8+B19)</f>
        <v>109.3</v>
      </c>
      <c r="C20" s="164">
        <f t="shared" ref="C20:K20" si="4">SUM(C15+C9+C8+C19)</f>
        <v>23</v>
      </c>
      <c r="D20" s="164">
        <f t="shared" si="4"/>
        <v>6.7</v>
      </c>
      <c r="E20" s="164">
        <f t="shared" si="4"/>
        <v>6</v>
      </c>
      <c r="F20" s="164">
        <f t="shared" si="4"/>
        <v>0.6</v>
      </c>
      <c r="G20" s="164">
        <f t="shared" si="4"/>
        <v>14</v>
      </c>
      <c r="H20" s="164">
        <f>G8+H15+H19</f>
        <v>5</v>
      </c>
      <c r="I20" s="164">
        <f t="shared" si="4"/>
        <v>1</v>
      </c>
      <c r="J20" s="164">
        <f t="shared" si="4"/>
        <v>12</v>
      </c>
      <c r="K20" s="164">
        <f t="shared" si="4"/>
        <v>45</v>
      </c>
      <c r="L20" s="164">
        <f>SUM(L15+L9+L8+L19)</f>
        <v>109.3</v>
      </c>
    </row>
    <row r="22" spans="1:12" ht="15.75" x14ac:dyDescent="0.25">
      <c r="A22" s="174"/>
      <c r="B22" s="174"/>
      <c r="C22" s="174"/>
      <c r="D22" s="174"/>
      <c r="J22" s="162"/>
    </row>
    <row r="23" spans="1:12" x14ac:dyDescent="0.2">
      <c r="A23" s="108"/>
    </row>
    <row r="24" spans="1:12" x14ac:dyDescent="0.2">
      <c r="A24" s="108"/>
    </row>
  </sheetData>
  <phoneticPr fontId="44" type="noConversion"/>
  <printOptions horizontalCentered="1"/>
  <pageMargins left="0.23622047244094491" right="0.19685039370078741" top="0.74803149606299213" bottom="0.74803149606299213" header="0.31496062992125984" footer="0.31496062992125984"/>
  <pageSetup paperSize="9" scale="83" orientation="landscape" horizontalDpi="4294967294" r:id="rId1"/>
  <headerFooter>
    <oddHeader xml:space="preserve">&amp;C&amp;"Arial CE,Félkövér"..../2017.(......) számú rendelethez
ZALAKAROS VÁROS ÖNKORMÁNYZATÁNAK ÉS KÖLTSÉGVETÉSI SZERVEI  
 2016.ÉVI LÉTSZÁMÁNAK ALAKULÁSA&amp;R&amp;A
&amp;P.oldal
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35"/>
  <sheetViews>
    <sheetView zoomScaleNormal="100" workbookViewId="0">
      <selection activeCell="R8" sqref="R8"/>
    </sheetView>
  </sheetViews>
  <sheetFormatPr defaultRowHeight="12.75" x14ac:dyDescent="0.2"/>
  <cols>
    <col min="1" max="1" width="10" style="14" customWidth="1"/>
    <col min="2" max="2" width="32.85546875" style="14" customWidth="1"/>
    <col min="3" max="3" width="15.85546875" style="14" customWidth="1"/>
    <col min="4" max="4" width="0.28515625" style="14" hidden="1" customWidth="1"/>
    <col min="5" max="5" width="16" style="14" customWidth="1"/>
    <col min="6" max="6" width="0.28515625" style="14" hidden="1" customWidth="1"/>
    <col min="7" max="7" width="13.28515625" style="14" customWidth="1"/>
    <col min="8" max="8" width="0.42578125" style="14" hidden="1" customWidth="1"/>
    <col min="9" max="9" width="13.85546875" style="14" customWidth="1"/>
    <col min="10" max="10" width="0.28515625" style="14" hidden="1" customWidth="1"/>
    <col min="11" max="11" width="14.140625" style="14" customWidth="1"/>
    <col min="12" max="12" width="0.28515625" style="14" hidden="1" customWidth="1"/>
    <col min="13" max="13" width="14.28515625" style="14" customWidth="1"/>
    <col min="14" max="14" width="0.42578125" style="14" hidden="1" customWidth="1"/>
    <col min="15" max="16384" width="9.140625" style="14"/>
  </cols>
  <sheetData>
    <row r="1" spans="1:18" ht="55.5" customHeight="1" x14ac:dyDescent="0.2">
      <c r="B1" s="176"/>
      <c r="C1" s="176"/>
      <c r="D1" s="176"/>
      <c r="E1" s="176"/>
      <c r="F1" s="176"/>
      <c r="G1" s="176"/>
      <c r="H1" s="176"/>
    </row>
    <row r="2" spans="1:18" x14ac:dyDescent="0.2">
      <c r="A2" s="697" t="s">
        <v>0</v>
      </c>
      <c r="B2" s="697" t="s">
        <v>490</v>
      </c>
      <c r="C2" s="700" t="s">
        <v>85</v>
      </c>
      <c r="D2" s="701"/>
      <c r="E2" s="704" t="s">
        <v>491</v>
      </c>
      <c r="F2" s="704"/>
      <c r="G2" s="704"/>
      <c r="H2" s="704"/>
      <c r="I2" s="704"/>
      <c r="J2" s="704"/>
      <c r="K2" s="704"/>
      <c r="L2" s="704"/>
      <c r="M2" s="704"/>
      <c r="N2" s="704"/>
    </row>
    <row r="3" spans="1:18" ht="51" customHeight="1" x14ac:dyDescent="0.2">
      <c r="A3" s="698"/>
      <c r="B3" s="698"/>
      <c r="C3" s="702"/>
      <c r="D3" s="703"/>
      <c r="E3" s="696" t="s">
        <v>494</v>
      </c>
      <c r="F3" s="696"/>
      <c r="G3" s="696" t="s">
        <v>495</v>
      </c>
      <c r="H3" s="696"/>
      <c r="I3" s="696" t="s">
        <v>492</v>
      </c>
      <c r="J3" s="696"/>
      <c r="K3" s="696" t="s">
        <v>496</v>
      </c>
      <c r="L3" s="696"/>
      <c r="M3" s="696" t="s">
        <v>493</v>
      </c>
      <c r="N3" s="696"/>
    </row>
    <row r="4" spans="1:18" ht="54.75" customHeight="1" x14ac:dyDescent="0.2">
      <c r="A4" s="699"/>
      <c r="B4" s="699"/>
      <c r="C4" s="378" t="s">
        <v>843</v>
      </c>
      <c r="D4" s="378" t="s">
        <v>844</v>
      </c>
      <c r="E4" s="378" t="s">
        <v>843</v>
      </c>
      <c r="F4" s="378" t="s">
        <v>844</v>
      </c>
      <c r="G4" s="378" t="s">
        <v>843</v>
      </c>
      <c r="H4" s="378" t="s">
        <v>844</v>
      </c>
      <c r="I4" s="378" t="s">
        <v>843</v>
      </c>
      <c r="J4" s="378" t="s">
        <v>844</v>
      </c>
      <c r="K4" s="378" t="s">
        <v>843</v>
      </c>
      <c r="L4" s="378" t="s">
        <v>844</v>
      </c>
      <c r="M4" s="378" t="s">
        <v>843</v>
      </c>
      <c r="N4" s="378" t="s">
        <v>844</v>
      </c>
    </row>
    <row r="5" spans="1:18" ht="30" customHeight="1" x14ac:dyDescent="0.2">
      <c r="A5" s="352" t="s">
        <v>2</v>
      </c>
      <c r="B5" s="352" t="s">
        <v>4</v>
      </c>
      <c r="C5" s="378" t="s">
        <v>5</v>
      </c>
      <c r="D5" s="352" t="s">
        <v>6</v>
      </c>
      <c r="E5" s="378" t="s">
        <v>8</v>
      </c>
      <c r="F5" s="378" t="s">
        <v>22</v>
      </c>
      <c r="G5" s="378" t="s">
        <v>17</v>
      </c>
      <c r="H5" s="378" t="s">
        <v>23</v>
      </c>
      <c r="I5" s="378" t="s">
        <v>701</v>
      </c>
      <c r="J5" s="378" t="s">
        <v>702</v>
      </c>
      <c r="K5" s="378" t="s">
        <v>195</v>
      </c>
      <c r="L5" s="378" t="s">
        <v>38</v>
      </c>
      <c r="M5" s="378" t="s">
        <v>703</v>
      </c>
      <c r="N5" s="378" t="s">
        <v>704</v>
      </c>
    </row>
    <row r="6" spans="1:18" ht="19.5" customHeight="1" x14ac:dyDescent="0.2">
      <c r="A6" s="348" t="s">
        <v>2</v>
      </c>
      <c r="B6" s="348" t="s">
        <v>99</v>
      </c>
      <c r="C6" s="392">
        <f>'4.számú melléklet'!Y62</f>
        <v>124616616</v>
      </c>
      <c r="D6" s="392" t="e">
        <f>#REF!</f>
        <v>#REF!</v>
      </c>
      <c r="E6" s="351">
        <f>'1.a számú melléklet '!G5</f>
        <v>76760800</v>
      </c>
      <c r="F6" s="351">
        <v>77854609</v>
      </c>
      <c r="G6" s="351">
        <f t="shared" ref="G6:H8" si="0">C6-E6-K6</f>
        <v>47105816</v>
      </c>
      <c r="H6" s="351" t="e">
        <f t="shared" si="0"/>
        <v>#REF!</v>
      </c>
      <c r="I6" s="351">
        <f t="shared" ref="I6:J8" si="1">E6+G6</f>
        <v>123866616</v>
      </c>
      <c r="J6" s="351" t="e">
        <f t="shared" si="1"/>
        <v>#REF!</v>
      </c>
      <c r="K6" s="351">
        <f>'3.a.számú melléklet'!V66</f>
        <v>750000</v>
      </c>
      <c r="L6" s="351" t="e">
        <f>#REF!</f>
        <v>#REF!</v>
      </c>
      <c r="M6" s="392">
        <f t="shared" ref="M6:N8" si="2">I6+K6</f>
        <v>124616616</v>
      </c>
      <c r="N6" s="392" t="e">
        <f t="shared" si="2"/>
        <v>#REF!</v>
      </c>
    </row>
    <row r="7" spans="1:18" ht="21.75" customHeight="1" x14ac:dyDescent="0.2">
      <c r="A7" s="348" t="s">
        <v>4</v>
      </c>
      <c r="B7" s="348" t="s">
        <v>430</v>
      </c>
      <c r="C7" s="392">
        <f>'4.számú melléklet'!Y76</f>
        <v>153835130</v>
      </c>
      <c r="D7" s="392" t="e">
        <f>#REF!</f>
        <v>#REF!</v>
      </c>
      <c r="E7" s="351">
        <f>'1.a számú melléklet '!G32+'1.a számú melléklet '!G39+'1.a számú melléklet '!G41+'1.a számú melléklet '!G42</f>
        <v>76263960</v>
      </c>
      <c r="F7" s="351">
        <v>76435603</v>
      </c>
      <c r="G7" s="351">
        <f t="shared" si="0"/>
        <v>28269443</v>
      </c>
      <c r="H7" s="351" t="e">
        <f t="shared" si="0"/>
        <v>#REF!</v>
      </c>
      <c r="I7" s="351">
        <f t="shared" si="1"/>
        <v>104533403</v>
      </c>
      <c r="J7" s="351" t="e">
        <f t="shared" si="1"/>
        <v>#REF!</v>
      </c>
      <c r="K7" s="351">
        <f>'3.a.számú melléklet'!V82</f>
        <v>49301727</v>
      </c>
      <c r="L7" s="351" t="e">
        <f>#REF!</f>
        <v>#REF!</v>
      </c>
      <c r="M7" s="392">
        <f t="shared" si="2"/>
        <v>153835130</v>
      </c>
      <c r="N7" s="392" t="e">
        <f t="shared" si="2"/>
        <v>#REF!</v>
      </c>
      <c r="R7" s="559"/>
    </row>
    <row r="8" spans="1:18" ht="24.75" customHeight="1" x14ac:dyDescent="0.2">
      <c r="A8" s="348" t="s">
        <v>5</v>
      </c>
      <c r="B8" s="348" t="s">
        <v>432</v>
      </c>
      <c r="C8" s="392">
        <f>'4.számú melléklet'!Y82</f>
        <v>28896468</v>
      </c>
      <c r="D8" s="392" t="e">
        <f>#REF!</f>
        <v>#REF!</v>
      </c>
      <c r="E8" s="351">
        <f>'1.a számú melléklet '!G46</f>
        <v>2815800</v>
      </c>
      <c r="F8" s="351">
        <v>2891494</v>
      </c>
      <c r="G8" s="351">
        <f t="shared" si="0"/>
        <v>20780668</v>
      </c>
      <c r="H8" s="351" t="e">
        <f t="shared" si="0"/>
        <v>#REF!</v>
      </c>
      <c r="I8" s="351">
        <f t="shared" si="1"/>
        <v>23596468</v>
      </c>
      <c r="J8" s="351" t="e">
        <f t="shared" si="1"/>
        <v>#REF!</v>
      </c>
      <c r="K8" s="351">
        <f>'3.a.számú melléklet'!V88</f>
        <v>5300000</v>
      </c>
      <c r="L8" s="351" t="e">
        <f>#REF!</f>
        <v>#REF!</v>
      </c>
      <c r="M8" s="392">
        <f t="shared" si="2"/>
        <v>28896468</v>
      </c>
      <c r="N8" s="392" t="e">
        <f t="shared" si="2"/>
        <v>#REF!</v>
      </c>
    </row>
    <row r="9" spans="1:18" ht="21.75" customHeight="1" x14ac:dyDescent="0.2">
      <c r="A9" s="349"/>
      <c r="B9" s="378" t="s">
        <v>83</v>
      </c>
      <c r="C9" s="350">
        <f>SUM(C6:C8)</f>
        <v>307348214</v>
      </c>
      <c r="D9" s="350" t="e">
        <f t="shared" ref="D9:N9" si="3">SUM(D6:D8)</f>
        <v>#REF!</v>
      </c>
      <c r="E9" s="350">
        <f>SUM(E6:E8)</f>
        <v>155840560</v>
      </c>
      <c r="F9" s="350">
        <f t="shared" si="3"/>
        <v>157181706</v>
      </c>
      <c r="G9" s="350">
        <f>SUM(G6:G8)</f>
        <v>96155927</v>
      </c>
      <c r="H9" s="350" t="e">
        <f t="shared" si="3"/>
        <v>#REF!</v>
      </c>
      <c r="I9" s="350">
        <f>SUM(I6:I8)</f>
        <v>251996487</v>
      </c>
      <c r="J9" s="350" t="e">
        <f t="shared" si="3"/>
        <v>#REF!</v>
      </c>
      <c r="K9" s="350">
        <f>SUM(K6:K8)</f>
        <v>55351727</v>
      </c>
      <c r="L9" s="350" t="e">
        <f t="shared" si="3"/>
        <v>#REF!</v>
      </c>
      <c r="M9" s="350">
        <f>SUM(M6:M8)</f>
        <v>307348214</v>
      </c>
      <c r="N9" s="350" t="e">
        <f t="shared" si="3"/>
        <v>#REF!</v>
      </c>
    </row>
    <row r="10" spans="1:18" ht="15" x14ac:dyDescent="0.2">
      <c r="H10" s="176"/>
    </row>
    <row r="35" spans="11:11" x14ac:dyDescent="0.2">
      <c r="K35" s="15"/>
    </row>
  </sheetData>
  <mergeCells count="9">
    <mergeCell ref="G3:H3"/>
    <mergeCell ref="I3:J3"/>
    <mergeCell ref="K3:L3"/>
    <mergeCell ref="M3:N3"/>
    <mergeCell ref="A2:A4"/>
    <mergeCell ref="B2:B4"/>
    <mergeCell ref="C2:D3"/>
    <mergeCell ref="E2:N2"/>
    <mergeCell ref="E3:F3"/>
  </mergeCells>
  <printOptions horizontalCentered="1"/>
  <pageMargins left="0.23622047244094491" right="0.23622047244094491" top="1.3385826771653544" bottom="0.19685039370078741" header="0.59055118110236227" footer="0.19685039370078741"/>
  <pageSetup paperSize="9" scale="90" orientation="landscape" horizontalDpi="4294967294" r:id="rId1"/>
  <headerFooter alignWithMargins="0">
    <oddHeader xml:space="preserve">&amp;C&amp;"Garamond,Félkövér"&amp;14.../2017. (.....) számú költségvetési rendelethez
ZALAKAROS VÁROS ÖNKORMÁNYZAT 
KÖLTSÉGVETÉSI SZERVEI 
FINANSZÍROZÁSÁNAK BEMUTATÁSA
&amp;R&amp;A
&amp;P.oldal
forintban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54"/>
  <sheetViews>
    <sheetView zoomScaleNormal="100" zoomScaleSheetLayoutView="100" zoomScalePageLayoutView="75" workbookViewId="0">
      <selection activeCell="G24" sqref="G24"/>
    </sheetView>
  </sheetViews>
  <sheetFormatPr defaultRowHeight="14.25" x14ac:dyDescent="0.2"/>
  <cols>
    <col min="1" max="1" width="76.5703125" style="109" customWidth="1"/>
    <col min="2" max="2" width="9.140625" style="109"/>
    <col min="3" max="3" width="13" style="109" customWidth="1"/>
    <col min="4" max="4" width="12.85546875" style="109" customWidth="1"/>
    <col min="5" max="5" width="9.5703125" style="109" customWidth="1"/>
    <col min="6" max="6" width="12.28515625" style="109" customWidth="1"/>
    <col min="7" max="7" width="15.140625" style="109" customWidth="1"/>
    <col min="8" max="16384" width="9.140625" style="109"/>
  </cols>
  <sheetData>
    <row r="1" spans="1:7" ht="15" x14ac:dyDescent="0.2">
      <c r="A1" s="573" t="s">
        <v>52</v>
      </c>
      <c r="B1" s="570" t="s">
        <v>831</v>
      </c>
      <c r="C1" s="571"/>
      <c r="D1" s="572"/>
      <c r="E1" s="570" t="s">
        <v>832</v>
      </c>
      <c r="F1" s="571"/>
      <c r="G1" s="572"/>
    </row>
    <row r="2" spans="1:7" s="143" customFormat="1" ht="30" x14ac:dyDescent="0.2">
      <c r="A2" s="574"/>
      <c r="B2" s="393" t="s">
        <v>221</v>
      </c>
      <c r="C2" s="393" t="s">
        <v>121</v>
      </c>
      <c r="D2" s="394" t="s">
        <v>222</v>
      </c>
      <c r="E2" s="393" t="s">
        <v>221</v>
      </c>
      <c r="F2" s="393" t="s">
        <v>121</v>
      </c>
      <c r="G2" s="394" t="s">
        <v>766</v>
      </c>
    </row>
    <row r="3" spans="1:7" ht="15" x14ac:dyDescent="0.2">
      <c r="A3" s="575"/>
      <c r="B3" s="395"/>
      <c r="C3" s="395" t="s">
        <v>53</v>
      </c>
      <c r="D3" s="395" t="s">
        <v>477</v>
      </c>
      <c r="E3" s="395"/>
      <c r="F3" s="395" t="s">
        <v>53</v>
      </c>
      <c r="G3" s="395" t="s">
        <v>477</v>
      </c>
    </row>
    <row r="4" spans="1:7" x14ac:dyDescent="0.2">
      <c r="A4" s="204" t="s">
        <v>104</v>
      </c>
    </row>
    <row r="5" spans="1:7" ht="15" x14ac:dyDescent="0.25">
      <c r="A5" s="137" t="s">
        <v>105</v>
      </c>
      <c r="B5" s="205">
        <v>16.68</v>
      </c>
      <c r="C5" s="206">
        <v>4580000</v>
      </c>
      <c r="D5" s="207">
        <v>76394400</v>
      </c>
      <c r="E5" s="205">
        <v>16.760000000000002</v>
      </c>
      <c r="F5" s="206">
        <v>4580000</v>
      </c>
      <c r="G5" s="207">
        <f>E5*F5</f>
        <v>76760800</v>
      </c>
    </row>
    <row r="6" spans="1:7" ht="15" x14ac:dyDescent="0.25">
      <c r="A6" s="137" t="s">
        <v>106</v>
      </c>
      <c r="B6" s="206"/>
      <c r="C6" s="206"/>
      <c r="D6" s="207"/>
      <c r="E6" s="206"/>
      <c r="F6" s="206"/>
      <c r="G6" s="207"/>
    </row>
    <row r="7" spans="1:7" ht="15" x14ac:dyDescent="0.25">
      <c r="A7" s="137" t="s">
        <v>291</v>
      </c>
      <c r="B7" s="206"/>
      <c r="C7" s="206"/>
      <c r="D7" s="207">
        <f>D9+D11+D13+D15</f>
        <v>1931393</v>
      </c>
      <c r="E7" s="206"/>
      <c r="F7" s="206"/>
      <c r="G7" s="207">
        <f>G9+G11+G13+G15</f>
        <v>0</v>
      </c>
    </row>
    <row r="8" spans="1:7" x14ac:dyDescent="0.2">
      <c r="A8" s="138" t="s">
        <v>107</v>
      </c>
      <c r="B8" s="111"/>
      <c r="C8" s="112"/>
      <c r="D8" s="113">
        <v>7550780</v>
      </c>
      <c r="E8" s="111"/>
      <c r="F8" s="112"/>
      <c r="G8" s="113">
        <v>7550780</v>
      </c>
    </row>
    <row r="9" spans="1:7" x14ac:dyDescent="0.2">
      <c r="A9" s="138" t="s">
        <v>131</v>
      </c>
      <c r="B9" s="111"/>
      <c r="C9" s="112"/>
      <c r="D9" s="113"/>
      <c r="E9" s="111"/>
      <c r="F9" s="112"/>
      <c r="G9" s="113"/>
    </row>
    <row r="10" spans="1:7" x14ac:dyDescent="0.2">
      <c r="A10" s="138" t="s">
        <v>108</v>
      </c>
      <c r="B10" s="114"/>
      <c r="C10" s="114"/>
      <c r="D10" s="113">
        <v>14880000</v>
      </c>
      <c r="E10" s="114"/>
      <c r="F10" s="114"/>
      <c r="G10" s="113">
        <v>14912000</v>
      </c>
    </row>
    <row r="11" spans="1:7" x14ac:dyDescent="0.2">
      <c r="A11" s="138" t="s">
        <v>132</v>
      </c>
      <c r="B11" s="114"/>
      <c r="C11" s="114"/>
      <c r="D11" s="113"/>
      <c r="E11" s="114"/>
      <c r="F11" s="114"/>
      <c r="G11" s="113"/>
    </row>
    <row r="12" spans="1:7" x14ac:dyDescent="0.2">
      <c r="A12" s="138" t="s">
        <v>109</v>
      </c>
      <c r="B12" s="114"/>
      <c r="C12" s="114"/>
      <c r="D12" s="113">
        <v>672681</v>
      </c>
      <c r="E12" s="114"/>
      <c r="F12" s="114"/>
      <c r="G12" s="113">
        <v>672681</v>
      </c>
    </row>
    <row r="13" spans="1:7" x14ac:dyDescent="0.2">
      <c r="A13" s="138" t="s">
        <v>133</v>
      </c>
      <c r="B13" s="114"/>
      <c r="C13" s="114"/>
      <c r="D13" s="113"/>
      <c r="E13" s="114"/>
      <c r="F13" s="114"/>
      <c r="G13" s="113"/>
    </row>
    <row r="14" spans="1:7" x14ac:dyDescent="0.2">
      <c r="A14" s="138" t="s">
        <v>110</v>
      </c>
      <c r="B14" s="114"/>
      <c r="C14" s="114"/>
      <c r="D14" s="113">
        <v>7232220</v>
      </c>
      <c r="E14" s="114"/>
      <c r="F14" s="114"/>
      <c r="G14" s="113">
        <v>7209520</v>
      </c>
    </row>
    <row r="15" spans="1:7" x14ac:dyDescent="0.2">
      <c r="A15" s="138" t="s">
        <v>110</v>
      </c>
      <c r="B15" s="114"/>
      <c r="C15" s="114"/>
      <c r="D15" s="113">
        <v>1931393</v>
      </c>
      <c r="E15" s="114"/>
      <c r="F15" s="114"/>
      <c r="G15" s="113"/>
    </row>
    <row r="16" spans="1:7" ht="15" x14ac:dyDescent="0.2">
      <c r="A16" s="137" t="s">
        <v>344</v>
      </c>
      <c r="B16" s="115"/>
      <c r="C16" s="115"/>
      <c r="D16" s="116"/>
      <c r="E16" s="115"/>
      <c r="F16" s="115"/>
      <c r="G16" s="116"/>
    </row>
    <row r="17" spans="1:7" ht="15" x14ac:dyDescent="0.2">
      <c r="A17" s="137" t="s">
        <v>345</v>
      </c>
      <c r="B17" s="115"/>
      <c r="C17" s="115"/>
      <c r="D17" s="116">
        <v>6623100</v>
      </c>
      <c r="E17" s="115"/>
      <c r="F17" s="115"/>
      <c r="G17" s="116">
        <v>6669000</v>
      </c>
    </row>
    <row r="18" spans="1:7" ht="14.25" customHeight="1" x14ac:dyDescent="0.2">
      <c r="A18" s="137" t="s">
        <v>348</v>
      </c>
      <c r="B18" s="115"/>
      <c r="C18" s="115"/>
      <c r="D18" s="116"/>
      <c r="E18" s="115"/>
      <c r="F18" s="115"/>
      <c r="G18" s="116"/>
    </row>
    <row r="19" spans="1:7" ht="14.25" customHeight="1" x14ac:dyDescent="0.2">
      <c r="A19" s="137" t="s">
        <v>346</v>
      </c>
      <c r="B19" s="115"/>
      <c r="C19" s="115"/>
      <c r="D19" s="116">
        <v>910350</v>
      </c>
      <c r="E19" s="115"/>
      <c r="F19" s="115"/>
      <c r="G19" s="116">
        <v>953700</v>
      </c>
    </row>
    <row r="20" spans="1:7" ht="14.25" customHeight="1" x14ac:dyDescent="0.2">
      <c r="A20" s="137" t="s">
        <v>347</v>
      </c>
      <c r="B20" s="115"/>
      <c r="C20" s="115"/>
      <c r="D20" s="116"/>
      <c r="E20" s="115"/>
      <c r="F20" s="115"/>
      <c r="G20" s="116"/>
    </row>
    <row r="21" spans="1:7" ht="14.25" customHeight="1" x14ac:dyDescent="0.2">
      <c r="A21" s="137" t="s">
        <v>349</v>
      </c>
      <c r="B21" s="115"/>
      <c r="C21" s="115"/>
      <c r="D21" s="116">
        <v>239527700</v>
      </c>
      <c r="E21" s="115"/>
      <c r="F21" s="115"/>
      <c r="G21" s="116">
        <v>160021000</v>
      </c>
    </row>
    <row r="22" spans="1:7" ht="14.25" customHeight="1" x14ac:dyDescent="0.2">
      <c r="A22" s="137" t="s">
        <v>350</v>
      </c>
      <c r="B22" s="115"/>
      <c r="C22" s="115"/>
      <c r="D22" s="116">
        <v>239527700</v>
      </c>
      <c r="E22" s="115"/>
      <c r="F22" s="115"/>
      <c r="G22" s="116">
        <v>154097949</v>
      </c>
    </row>
    <row r="23" spans="1:7" ht="14.25" customHeight="1" x14ac:dyDescent="0.2">
      <c r="A23" s="137" t="s">
        <v>833</v>
      </c>
      <c r="B23" s="115"/>
      <c r="C23" s="115"/>
      <c r="D23" s="116">
        <v>421259</v>
      </c>
      <c r="E23" s="115"/>
      <c r="F23" s="115"/>
      <c r="G23" s="116">
        <v>357251</v>
      </c>
    </row>
    <row r="24" spans="1:7" ht="14.25" customHeight="1" x14ac:dyDescent="0.2">
      <c r="A24" s="137" t="s">
        <v>351</v>
      </c>
      <c r="B24" s="115"/>
      <c r="C24" s="115"/>
      <c r="D24" s="116">
        <v>-35937738</v>
      </c>
      <c r="E24" s="115"/>
      <c r="F24" s="115"/>
      <c r="G24" s="116">
        <v>-43890732</v>
      </c>
    </row>
    <row r="25" spans="1:7" ht="15" x14ac:dyDescent="0.25">
      <c r="A25" s="396" t="s">
        <v>111</v>
      </c>
      <c r="B25" s="397"/>
      <c r="C25" s="397"/>
      <c r="D25" s="398">
        <f>D5+D7+D22+D23</f>
        <v>318274752</v>
      </c>
      <c r="E25" s="397"/>
      <c r="F25" s="397"/>
      <c r="G25" s="398">
        <f>G5+G7+G22+G23</f>
        <v>231216000</v>
      </c>
    </row>
    <row r="26" spans="1:7" ht="15" x14ac:dyDescent="0.25">
      <c r="A26" s="137" t="s">
        <v>112</v>
      </c>
      <c r="B26" s="206"/>
      <c r="C26" s="206"/>
      <c r="D26" s="207"/>
      <c r="E26" s="206"/>
      <c r="F26" s="206"/>
      <c r="G26" s="207"/>
    </row>
    <row r="27" spans="1:7" x14ac:dyDescent="0.2">
      <c r="A27" s="182" t="s">
        <v>661</v>
      </c>
      <c r="B27" s="326">
        <v>6.97</v>
      </c>
      <c r="C27" s="208">
        <v>4308000</v>
      </c>
      <c r="D27" s="209">
        <v>30012400</v>
      </c>
      <c r="E27" s="326">
        <v>7.5</v>
      </c>
      <c r="F27" s="208">
        <v>4469900</v>
      </c>
      <c r="G27" s="209">
        <v>32779267</v>
      </c>
    </row>
    <row r="28" spans="1:7" x14ac:dyDescent="0.2">
      <c r="A28" s="182" t="s">
        <v>662</v>
      </c>
      <c r="B28" s="326">
        <v>7.6</v>
      </c>
      <c r="C28" s="208"/>
      <c r="D28" s="209">
        <v>266000</v>
      </c>
      <c r="E28" s="326">
        <v>7.6</v>
      </c>
      <c r="F28" s="208"/>
      <c r="G28" s="209">
        <v>267400</v>
      </c>
    </row>
    <row r="29" spans="1:7" x14ac:dyDescent="0.2">
      <c r="A29" s="359" t="s">
        <v>663</v>
      </c>
      <c r="B29" s="327">
        <v>4.6900000000000004</v>
      </c>
      <c r="C29" s="208">
        <v>1800000</v>
      </c>
      <c r="D29" s="209">
        <v>8454000</v>
      </c>
      <c r="E29" s="327">
        <v>4</v>
      </c>
      <c r="F29" s="208">
        <v>1800000</v>
      </c>
      <c r="G29" s="209">
        <v>7200000</v>
      </c>
    </row>
    <row r="30" spans="1:7" x14ac:dyDescent="0.2">
      <c r="A30" s="361" t="s">
        <v>834</v>
      </c>
      <c r="B30" s="358"/>
      <c r="C30" s="356"/>
      <c r="D30" s="357">
        <v>352000</v>
      </c>
      <c r="E30" s="358"/>
      <c r="F30" s="356"/>
      <c r="G30" s="357">
        <v>1949500</v>
      </c>
    </row>
    <row r="31" spans="1:7" x14ac:dyDescent="0.2">
      <c r="A31" s="360" t="s">
        <v>664</v>
      </c>
      <c r="B31" s="328">
        <v>75</v>
      </c>
      <c r="C31" s="210">
        <v>80000</v>
      </c>
      <c r="D31" s="211">
        <v>5893333</v>
      </c>
      <c r="E31" s="328">
        <v>75</v>
      </c>
      <c r="F31" s="210">
        <v>80000</v>
      </c>
      <c r="G31" s="211">
        <v>6454300</v>
      </c>
    </row>
    <row r="32" spans="1:7" ht="15" x14ac:dyDescent="0.25">
      <c r="A32" s="399" t="s">
        <v>113</v>
      </c>
      <c r="B32" s="400"/>
      <c r="C32" s="400"/>
      <c r="D32" s="400">
        <f>SUM(D27:D31)</f>
        <v>44977733</v>
      </c>
      <c r="E32" s="400"/>
      <c r="F32" s="400"/>
      <c r="G32" s="400">
        <f>SUM(G27:G31)</f>
        <v>48650467</v>
      </c>
    </row>
    <row r="33" spans="1:7" ht="15" x14ac:dyDescent="0.25">
      <c r="A33" s="180" t="s">
        <v>114</v>
      </c>
      <c r="B33" s="181"/>
      <c r="C33" s="181"/>
      <c r="D33" s="181"/>
      <c r="E33" s="181"/>
      <c r="F33" s="181"/>
      <c r="G33" s="181"/>
    </row>
    <row r="34" spans="1:7" x14ac:dyDescent="0.2">
      <c r="A34" s="138" t="s">
        <v>115</v>
      </c>
      <c r="B34" s="117"/>
      <c r="C34" s="117"/>
      <c r="D34" s="117"/>
      <c r="E34" s="117"/>
      <c r="F34" s="117"/>
      <c r="G34" s="117"/>
    </row>
    <row r="35" spans="1:7" x14ac:dyDescent="0.2">
      <c r="A35" s="182" t="s">
        <v>292</v>
      </c>
      <c r="B35" s="117"/>
      <c r="C35" s="117"/>
      <c r="D35" s="117"/>
      <c r="E35" s="117"/>
      <c r="F35" s="117"/>
      <c r="G35" s="117"/>
    </row>
    <row r="36" spans="1:7" x14ac:dyDescent="0.2">
      <c r="A36" s="138" t="s">
        <v>116</v>
      </c>
      <c r="B36" s="117"/>
      <c r="C36" s="114"/>
      <c r="D36" s="114"/>
      <c r="E36" s="117"/>
      <c r="F36" s="114"/>
      <c r="G36" s="114"/>
    </row>
    <row r="37" spans="1:7" x14ac:dyDescent="0.2">
      <c r="A37" s="182" t="s">
        <v>835</v>
      </c>
      <c r="B37" s="550"/>
      <c r="C37" s="119"/>
      <c r="D37" s="119">
        <v>7500000</v>
      </c>
      <c r="E37" s="550"/>
      <c r="F37" s="119"/>
      <c r="G37" s="119">
        <v>3000000</v>
      </c>
    </row>
    <row r="38" spans="1:7" x14ac:dyDescent="0.2">
      <c r="A38" s="138" t="s">
        <v>119</v>
      </c>
      <c r="B38" s="118">
        <v>70</v>
      </c>
      <c r="C38" s="120">
        <v>55360</v>
      </c>
      <c r="D38" s="119">
        <v>3875200</v>
      </c>
      <c r="E38" s="118">
        <v>70</v>
      </c>
      <c r="F38" s="120">
        <v>55360</v>
      </c>
      <c r="G38" s="119">
        <v>3875200</v>
      </c>
    </row>
    <row r="39" spans="1:7" x14ac:dyDescent="0.2">
      <c r="A39" s="139" t="s">
        <v>117</v>
      </c>
      <c r="B39" s="121">
        <v>30</v>
      </c>
      <c r="C39" s="122">
        <v>494100</v>
      </c>
      <c r="D39" s="119">
        <v>14823000</v>
      </c>
      <c r="E39" s="121">
        <v>27</v>
      </c>
      <c r="F39" s="122"/>
      <c r="G39" s="119">
        <v>13414815</v>
      </c>
    </row>
    <row r="40" spans="1:7" x14ac:dyDescent="0.2">
      <c r="A40" s="140" t="s">
        <v>134</v>
      </c>
      <c r="B40" s="121"/>
      <c r="C40" s="122"/>
      <c r="D40" s="119">
        <f>B40*C40</f>
        <v>0</v>
      </c>
      <c r="E40" s="121"/>
      <c r="F40" s="122"/>
      <c r="G40" s="119">
        <f>E40*F40</f>
        <v>0</v>
      </c>
    </row>
    <row r="41" spans="1:7" x14ac:dyDescent="0.2">
      <c r="A41" s="142" t="s">
        <v>135</v>
      </c>
      <c r="B41" s="212">
        <v>7.13</v>
      </c>
      <c r="C41" s="122">
        <v>1632000</v>
      </c>
      <c r="D41" s="119">
        <v>11636160</v>
      </c>
      <c r="E41" s="212">
        <v>7.43</v>
      </c>
      <c r="F41" s="122">
        <v>1632000</v>
      </c>
      <c r="G41" s="119">
        <v>12125760</v>
      </c>
    </row>
    <row r="42" spans="1:7" x14ac:dyDescent="0.2">
      <c r="A42" s="165" t="s">
        <v>352</v>
      </c>
      <c r="B42" s="123"/>
      <c r="C42" s="122"/>
      <c r="D42" s="126">
        <v>2128960</v>
      </c>
      <c r="E42" s="123"/>
      <c r="F42" s="122"/>
      <c r="G42" s="126">
        <v>2072918</v>
      </c>
    </row>
    <row r="43" spans="1:7" x14ac:dyDescent="0.2">
      <c r="A43" s="165" t="s">
        <v>794</v>
      </c>
      <c r="B43" s="123"/>
      <c r="C43" s="122"/>
      <c r="D43" s="126">
        <v>41610</v>
      </c>
      <c r="E43" s="123"/>
      <c r="F43" s="122"/>
      <c r="G43" s="126">
        <v>23655</v>
      </c>
    </row>
    <row r="44" spans="1:7" x14ac:dyDescent="0.2">
      <c r="A44" s="165" t="s">
        <v>709</v>
      </c>
      <c r="B44" s="123"/>
      <c r="C44" s="122"/>
      <c r="D44" s="126">
        <v>0</v>
      </c>
      <c r="E44" s="123"/>
      <c r="F44" s="122"/>
      <c r="G44" s="126"/>
    </row>
    <row r="45" spans="1:7" ht="15" x14ac:dyDescent="0.25">
      <c r="A45" s="399" t="s">
        <v>118</v>
      </c>
      <c r="B45" s="401"/>
      <c r="C45" s="402"/>
      <c r="D45" s="403">
        <f>SUM(D35:D44)</f>
        <v>40004930</v>
      </c>
      <c r="E45" s="401"/>
      <c r="F45" s="402"/>
      <c r="G45" s="403">
        <f>SUM(G35:G44)</f>
        <v>34512348</v>
      </c>
    </row>
    <row r="46" spans="1:7" ht="15" x14ac:dyDescent="0.25">
      <c r="A46" s="399" t="s">
        <v>272</v>
      </c>
      <c r="B46" s="400"/>
      <c r="C46" s="402"/>
      <c r="D46" s="403">
        <v>2796420</v>
      </c>
      <c r="E46" s="400"/>
      <c r="F46" s="402"/>
      <c r="G46" s="403">
        <v>2815800</v>
      </c>
    </row>
    <row r="47" spans="1:7" s="166" customFormat="1" ht="15" x14ac:dyDescent="0.25">
      <c r="A47" s="404" t="s">
        <v>120</v>
      </c>
      <c r="B47" s="285"/>
      <c r="C47" s="286"/>
      <c r="D47" s="287">
        <f>D25+D32+D45+D46</f>
        <v>406053835</v>
      </c>
      <c r="E47" s="285"/>
      <c r="F47" s="286"/>
      <c r="G47" s="287">
        <f>G25+G32+G45+G46</f>
        <v>317194615</v>
      </c>
    </row>
    <row r="48" spans="1:7" x14ac:dyDescent="0.2">
      <c r="A48" s="141" t="s">
        <v>136</v>
      </c>
      <c r="B48" s="117"/>
      <c r="C48" s="125"/>
      <c r="D48" s="117"/>
      <c r="E48" s="117"/>
      <c r="F48" s="125"/>
      <c r="G48" s="117"/>
    </row>
    <row r="49" spans="1:7" x14ac:dyDescent="0.2">
      <c r="A49" s="142" t="s">
        <v>137</v>
      </c>
      <c r="B49" s="117">
        <v>95</v>
      </c>
      <c r="C49" s="125">
        <v>188500</v>
      </c>
      <c r="D49" s="117">
        <v>17907500</v>
      </c>
      <c r="E49" s="117">
        <v>52</v>
      </c>
      <c r="F49" s="125">
        <v>273000</v>
      </c>
      <c r="G49" s="117">
        <v>15196000</v>
      </c>
    </row>
    <row r="50" spans="1:7" ht="15" x14ac:dyDescent="0.25">
      <c r="A50" s="142" t="s">
        <v>138</v>
      </c>
      <c r="B50" s="110"/>
      <c r="C50" s="124"/>
      <c r="D50" s="126">
        <v>7500000</v>
      </c>
      <c r="E50" s="110"/>
      <c r="F50" s="124"/>
      <c r="G50" s="126">
        <v>0</v>
      </c>
    </row>
    <row r="51" spans="1:7" ht="15" x14ac:dyDescent="0.25">
      <c r="A51" s="399" t="s">
        <v>136</v>
      </c>
      <c r="B51" s="400"/>
      <c r="C51" s="400"/>
      <c r="D51" s="400">
        <f>SUM(D49:D50)</f>
        <v>25407500</v>
      </c>
      <c r="E51" s="400"/>
      <c r="F51" s="400"/>
      <c r="G51" s="400">
        <f>SUM(G49:G50)</f>
        <v>15196000</v>
      </c>
    </row>
    <row r="52" spans="1:7" ht="15" x14ac:dyDescent="0.25">
      <c r="A52" s="399" t="s">
        <v>410</v>
      </c>
      <c r="B52" s="400"/>
      <c r="C52" s="400"/>
      <c r="D52" s="400">
        <v>0</v>
      </c>
      <c r="E52" s="400"/>
      <c r="F52" s="400"/>
      <c r="G52" s="400"/>
    </row>
    <row r="53" spans="1:7" ht="15" x14ac:dyDescent="0.25">
      <c r="A53" s="404" t="s">
        <v>139</v>
      </c>
      <c r="B53" s="405"/>
      <c r="C53" s="405"/>
      <c r="D53" s="406">
        <f>D47+D51+D52</f>
        <v>431461335</v>
      </c>
      <c r="E53" s="405"/>
      <c r="F53" s="405"/>
      <c r="G53" s="406">
        <f>G47+G51+G52</f>
        <v>332390615</v>
      </c>
    </row>
    <row r="54" spans="1:7" x14ac:dyDescent="0.2">
      <c r="A54" s="175"/>
    </row>
  </sheetData>
  <mergeCells count="3">
    <mergeCell ref="B1:D1"/>
    <mergeCell ref="A1:A3"/>
    <mergeCell ref="E1:G1"/>
  </mergeCells>
  <phoneticPr fontId="27" type="noConversion"/>
  <printOptions horizontalCentered="1"/>
  <pageMargins left="0.23622047244094491" right="0.23622047244094491" top="1.11375" bottom="0.19685039370078741" header="0.19685039370078741" footer="0.19685039370078741"/>
  <pageSetup paperSize="9" scale="98" fitToHeight="0" orientation="landscape" horizontalDpi="4294967294" r:id="rId1"/>
  <headerFooter alignWithMargins="0">
    <oddHeader>&amp;C&amp;"Garamond,Félkövér"&amp;14 ../2017. (..) számú rendelethez 
ZALAKAROS VÁROS ÖNKORMÁNYZATÁNAK 
ÁLLAMI HOZZÁJÁRULÁSA 2017. ÉVBEN 
&amp;12
&amp;14
&amp;R&amp;A
&amp;P.oldal
forintban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246"/>
  <sheetViews>
    <sheetView view="pageLayout" topLeftCell="A67" zoomScaleNormal="100" zoomScaleSheetLayoutView="100" workbookViewId="0">
      <selection activeCell="D38" sqref="D38"/>
    </sheetView>
  </sheetViews>
  <sheetFormatPr defaultRowHeight="12.75" x14ac:dyDescent="0.2"/>
  <cols>
    <col min="1" max="1" width="4.5703125" customWidth="1"/>
    <col min="2" max="2" width="44.85546875" customWidth="1"/>
    <col min="3" max="3" width="15" customWidth="1"/>
    <col min="4" max="4" width="16.140625" customWidth="1"/>
    <col min="5" max="5" width="5.7109375" customWidth="1"/>
    <col min="6" max="6" width="50.42578125" bestFit="1" customWidth="1"/>
    <col min="7" max="7" width="17" customWidth="1"/>
    <col min="8" max="8" width="17.5703125" customWidth="1"/>
  </cols>
  <sheetData>
    <row r="1" spans="1:8" ht="12.95" customHeight="1" x14ac:dyDescent="0.2">
      <c r="A1" s="581" t="s">
        <v>16</v>
      </c>
      <c r="B1" s="579" t="s">
        <v>1</v>
      </c>
      <c r="C1" s="579" t="s">
        <v>463</v>
      </c>
      <c r="D1" s="576" t="s">
        <v>317</v>
      </c>
      <c r="E1" s="581" t="s">
        <v>16</v>
      </c>
      <c r="F1" s="579" t="s">
        <v>1</v>
      </c>
      <c r="G1" s="579" t="s">
        <v>463</v>
      </c>
      <c r="H1" s="576" t="s">
        <v>317</v>
      </c>
    </row>
    <row r="2" spans="1:8" ht="15" customHeight="1" x14ac:dyDescent="0.2">
      <c r="A2" s="582"/>
      <c r="B2" s="580"/>
      <c r="C2" s="580"/>
      <c r="D2" s="577"/>
      <c r="E2" s="582"/>
      <c r="F2" s="580"/>
      <c r="G2" s="580"/>
      <c r="H2" s="577"/>
    </row>
    <row r="3" spans="1:8" ht="15" customHeight="1" x14ac:dyDescent="0.2">
      <c r="A3" s="578" t="s">
        <v>62</v>
      </c>
      <c r="B3" s="578"/>
      <c r="C3" s="257"/>
      <c r="D3" s="433"/>
      <c r="E3" s="578" t="s">
        <v>27</v>
      </c>
      <c r="F3" s="578"/>
      <c r="G3" s="220"/>
      <c r="H3" s="220"/>
    </row>
    <row r="4" spans="1:8" ht="15" customHeight="1" x14ac:dyDescent="0.2">
      <c r="A4" s="90" t="s">
        <v>91</v>
      </c>
      <c r="B4" s="9" t="s">
        <v>84</v>
      </c>
      <c r="C4" s="2"/>
      <c r="D4" s="2"/>
      <c r="E4" s="90" t="s">
        <v>91</v>
      </c>
      <c r="F4" s="9" t="s">
        <v>84</v>
      </c>
      <c r="G4" s="2"/>
      <c r="H4" s="2"/>
    </row>
    <row r="5" spans="1:8" ht="15" customHeight="1" x14ac:dyDescent="0.2">
      <c r="A5" s="90"/>
      <c r="B5" s="223" t="s">
        <v>355</v>
      </c>
      <c r="C5" s="224">
        <v>455674335</v>
      </c>
      <c r="D5" s="224">
        <f>'3.a.számú melléklet'!D89+'3.a.számú melléklet'!F89</f>
        <v>350240394</v>
      </c>
      <c r="E5" s="90"/>
      <c r="F5" s="223" t="s">
        <v>243</v>
      </c>
      <c r="G5" s="224">
        <v>374775878</v>
      </c>
      <c r="H5" s="214">
        <f>'4.számú melléklet'!E55+'4.számú melléklet'!F55+'4.számú melléklet'!G55</f>
        <v>387317283</v>
      </c>
    </row>
    <row r="6" spans="1:8" ht="15" customHeight="1" x14ac:dyDescent="0.2">
      <c r="A6" s="90"/>
      <c r="B6" s="225" t="s">
        <v>356</v>
      </c>
      <c r="C6" s="148">
        <v>360000000</v>
      </c>
      <c r="D6" s="148">
        <f>'3.a.számú melléklet'!H61</f>
        <v>410000000</v>
      </c>
      <c r="E6" s="90"/>
      <c r="F6" s="225" t="s">
        <v>244</v>
      </c>
      <c r="G6" s="148">
        <v>7000000</v>
      </c>
      <c r="H6" s="214">
        <f>'4.számú melléklet'!H52</f>
        <v>8500000</v>
      </c>
    </row>
    <row r="7" spans="1:8" ht="15" customHeight="1" x14ac:dyDescent="0.2">
      <c r="A7" s="90"/>
      <c r="B7" s="223" t="s">
        <v>357</v>
      </c>
      <c r="C7" s="148">
        <v>34265000</v>
      </c>
      <c r="D7" s="148">
        <f>'3.a.számú melléklet'!I61</f>
        <v>74320128</v>
      </c>
      <c r="E7" s="90"/>
      <c r="F7" s="223" t="s">
        <v>245</v>
      </c>
      <c r="G7" s="148">
        <v>38766500</v>
      </c>
      <c r="H7" s="214">
        <f>'4.számú melléklet'!J55</f>
        <v>26794000</v>
      </c>
    </row>
    <row r="8" spans="1:8" ht="15" customHeight="1" x14ac:dyDescent="0.2">
      <c r="A8" s="90"/>
      <c r="B8" s="223" t="s">
        <v>358</v>
      </c>
      <c r="C8" s="148"/>
      <c r="D8" s="148">
        <f>'3.a.számú melléklet'!K61</f>
        <v>10000</v>
      </c>
      <c r="E8" s="90"/>
      <c r="F8" s="223" t="s">
        <v>246</v>
      </c>
      <c r="G8" s="148">
        <v>59235000</v>
      </c>
      <c r="H8" s="214">
        <f>'4.számú melléklet'!L55</f>
        <v>60000000</v>
      </c>
    </row>
    <row r="9" spans="1:8" ht="15" customHeight="1" x14ac:dyDescent="0.2">
      <c r="A9" s="90"/>
      <c r="B9" s="49" t="s">
        <v>480</v>
      </c>
      <c r="C9" s="148">
        <v>900000</v>
      </c>
      <c r="D9" s="148">
        <f>'3.a.számú melléklet'!J61</f>
        <v>570000</v>
      </c>
      <c r="E9" s="90"/>
      <c r="F9" s="49" t="s">
        <v>248</v>
      </c>
      <c r="G9" s="214">
        <v>1000000</v>
      </c>
      <c r="H9" s="214">
        <f>'4.számú melléklet'!K55</f>
        <v>1000000</v>
      </c>
    </row>
    <row r="10" spans="1:8" ht="15" customHeight="1" x14ac:dyDescent="0.2">
      <c r="A10" s="90"/>
      <c r="B10" s="9"/>
      <c r="C10" s="148"/>
      <c r="D10" s="148"/>
      <c r="E10" s="90"/>
      <c r="F10" s="49" t="s">
        <v>362</v>
      </c>
      <c r="G10" s="148"/>
      <c r="H10" s="214">
        <f>'4.számú melléklet'!I52</f>
        <v>0</v>
      </c>
    </row>
    <row r="11" spans="1:8" ht="15" customHeight="1" x14ac:dyDescent="0.2">
      <c r="A11" s="90"/>
      <c r="B11" s="49"/>
      <c r="C11" s="214"/>
      <c r="D11" s="214"/>
      <c r="E11" s="90"/>
      <c r="F11" s="49" t="s">
        <v>363</v>
      </c>
      <c r="G11" s="214">
        <v>48938000</v>
      </c>
      <c r="H11" s="214">
        <f>'4.számú melléklet'!M55</f>
        <v>204110000</v>
      </c>
    </row>
    <row r="12" spans="1:8" ht="15" customHeight="1" x14ac:dyDescent="0.2">
      <c r="A12" s="255"/>
      <c r="B12" s="407" t="s">
        <v>90</v>
      </c>
      <c r="C12" s="354">
        <f>SUM(C5:C11)</f>
        <v>850839335</v>
      </c>
      <c r="D12" s="354">
        <f>SUM(D5:D11)</f>
        <v>835140522</v>
      </c>
      <c r="E12" s="377"/>
      <c r="F12" s="407" t="s">
        <v>90</v>
      </c>
      <c r="G12" s="354">
        <f>SUM(G5:G11)</f>
        <v>529715378</v>
      </c>
      <c r="H12" s="354">
        <f>SUM(H5:H11)</f>
        <v>687721283</v>
      </c>
    </row>
    <row r="13" spans="1:8" ht="15" customHeight="1" x14ac:dyDescent="0.2">
      <c r="A13" s="90" t="s">
        <v>92</v>
      </c>
      <c r="B13" s="9" t="s">
        <v>99</v>
      </c>
      <c r="C13" s="148"/>
      <c r="D13" s="148"/>
      <c r="E13" s="90" t="s">
        <v>92</v>
      </c>
      <c r="F13" s="9" t="s">
        <v>99</v>
      </c>
      <c r="G13" s="148"/>
      <c r="H13" s="148"/>
    </row>
    <row r="14" spans="1:8" ht="15" customHeight="1" x14ac:dyDescent="0.2">
      <c r="A14" s="90"/>
      <c r="B14" s="49" t="s">
        <v>359</v>
      </c>
      <c r="C14" s="214">
        <v>4700000</v>
      </c>
      <c r="D14" s="214"/>
      <c r="E14" s="90"/>
      <c r="F14" s="49" t="s">
        <v>88</v>
      </c>
      <c r="G14" s="214">
        <v>143327400</v>
      </c>
      <c r="H14" s="214">
        <f>'4.számú melléklet'!E62+'4.számú melléklet'!F62+'4.számú melléklet'!G62</f>
        <v>122146616</v>
      </c>
    </row>
    <row r="15" spans="1:8" ht="15" customHeight="1" x14ac:dyDescent="0.2">
      <c r="A15" s="90"/>
      <c r="B15" s="49" t="s">
        <v>360</v>
      </c>
      <c r="C15" s="214">
        <v>700000</v>
      </c>
      <c r="D15" s="214">
        <f>'3.a.számú melléklet'!I66</f>
        <v>750000</v>
      </c>
      <c r="E15" s="90"/>
      <c r="F15" s="49" t="s">
        <v>247</v>
      </c>
      <c r="G15" s="214">
        <v>1200000</v>
      </c>
      <c r="H15" s="214">
        <f>'4.számú melléklet'!J58</f>
        <v>1200000</v>
      </c>
    </row>
    <row r="16" spans="1:8" ht="15" customHeight="1" x14ac:dyDescent="0.2">
      <c r="A16" s="90"/>
      <c r="B16" s="49"/>
      <c r="C16" s="214"/>
      <c r="D16" s="214"/>
      <c r="E16" s="90"/>
      <c r="F16" s="49" t="s">
        <v>796</v>
      </c>
      <c r="G16" s="214"/>
      <c r="H16" s="214">
        <f>'4.számú melléklet'!L62</f>
        <v>0</v>
      </c>
    </row>
    <row r="17" spans="1:8" ht="15" customHeight="1" x14ac:dyDescent="0.2">
      <c r="A17" s="90"/>
      <c r="B17" s="49"/>
      <c r="C17" s="214"/>
      <c r="D17" s="214"/>
      <c r="E17" s="90"/>
      <c r="F17" s="49" t="s">
        <v>795</v>
      </c>
      <c r="G17" s="214"/>
      <c r="H17" s="214"/>
    </row>
    <row r="18" spans="1:8" ht="15" customHeight="1" x14ac:dyDescent="0.2">
      <c r="A18" s="255"/>
      <c r="B18" s="407" t="s">
        <v>435</v>
      </c>
      <c r="C18" s="354">
        <f>SUM(C14:C17)</f>
        <v>5400000</v>
      </c>
      <c r="D18" s="354">
        <f>SUM(D14:D17)</f>
        <v>750000</v>
      </c>
      <c r="E18" s="377"/>
      <c r="F18" s="407" t="s">
        <v>124</v>
      </c>
      <c r="G18" s="354">
        <f>SUM(G14:G17)</f>
        <v>144527400</v>
      </c>
      <c r="H18" s="354">
        <f>SUM(H14:H17)</f>
        <v>123346616</v>
      </c>
    </row>
    <row r="19" spans="1:8" ht="15" customHeight="1" x14ac:dyDescent="0.2">
      <c r="A19" s="90" t="s">
        <v>93</v>
      </c>
      <c r="B19" s="9" t="s">
        <v>430</v>
      </c>
      <c r="C19" s="148"/>
      <c r="D19" s="148"/>
      <c r="E19" s="90" t="s">
        <v>93</v>
      </c>
      <c r="F19" s="9" t="s">
        <v>430</v>
      </c>
      <c r="G19" s="148"/>
      <c r="H19" s="148"/>
    </row>
    <row r="20" spans="1:8" ht="15" customHeight="1" x14ac:dyDescent="0.25">
      <c r="A20" s="87"/>
      <c r="B20" s="49" t="s">
        <v>361</v>
      </c>
      <c r="C20" s="214">
        <v>45121000</v>
      </c>
      <c r="D20" s="214">
        <f>'3.a.számú melléklet'!I82</f>
        <v>49301727</v>
      </c>
      <c r="E20" s="87"/>
      <c r="F20" s="49" t="s">
        <v>89</v>
      </c>
      <c r="G20" s="214">
        <v>137222463</v>
      </c>
      <c r="H20" s="214">
        <f>'4.számú melléklet'!E76+'4.számú melléklet'!F76+'4.számú melléklet'!G76</f>
        <v>148335130</v>
      </c>
    </row>
    <row r="21" spans="1:8" ht="15" customHeight="1" x14ac:dyDescent="0.25">
      <c r="A21" s="87"/>
      <c r="B21" s="49"/>
      <c r="C21" s="214"/>
      <c r="D21" s="214"/>
      <c r="E21" s="87"/>
      <c r="F21" s="49" t="s">
        <v>459</v>
      </c>
      <c r="G21" s="214"/>
      <c r="H21" s="214"/>
    </row>
    <row r="22" spans="1:8" ht="15" customHeight="1" x14ac:dyDescent="0.25">
      <c r="A22" s="87"/>
      <c r="B22" s="49"/>
      <c r="C22" s="214"/>
      <c r="D22" s="214"/>
      <c r="E22" s="87"/>
      <c r="F22" s="49"/>
      <c r="G22" s="214"/>
      <c r="H22" s="214"/>
    </row>
    <row r="23" spans="1:8" ht="15" customHeight="1" x14ac:dyDescent="0.25">
      <c r="A23" s="288"/>
      <c r="B23" s="407" t="s">
        <v>434</v>
      </c>
      <c r="C23" s="354">
        <f>SUM(C20)</f>
        <v>45121000</v>
      </c>
      <c r="D23" s="354">
        <f>SUM(D20)</f>
        <v>49301727</v>
      </c>
      <c r="E23" s="408"/>
      <c r="F23" s="407" t="s">
        <v>434</v>
      </c>
      <c r="G23" s="354">
        <f>SUM(G20:G22)</f>
        <v>137222463</v>
      </c>
      <c r="H23" s="354">
        <f>SUM(H20:H22)</f>
        <v>148335130</v>
      </c>
    </row>
    <row r="24" spans="1:8" ht="15" customHeight="1" x14ac:dyDescent="0.2">
      <c r="A24" s="90" t="s">
        <v>431</v>
      </c>
      <c r="B24" s="9" t="s">
        <v>432</v>
      </c>
      <c r="C24" s="86"/>
      <c r="D24" s="86"/>
      <c r="E24" s="90" t="s">
        <v>431</v>
      </c>
      <c r="F24" s="9" t="s">
        <v>432</v>
      </c>
      <c r="G24" s="86"/>
      <c r="H24" s="86"/>
    </row>
    <row r="25" spans="1:8" ht="15" customHeight="1" x14ac:dyDescent="0.2">
      <c r="A25" s="90"/>
      <c r="B25" s="49" t="s">
        <v>433</v>
      </c>
      <c r="C25" s="214"/>
      <c r="D25" s="214">
        <f>'3.a.számú melléklet'!I88</f>
        <v>5300000</v>
      </c>
      <c r="E25" s="90"/>
      <c r="F25" s="49" t="s">
        <v>437</v>
      </c>
      <c r="G25" s="214">
        <v>25098420</v>
      </c>
      <c r="H25" s="214">
        <f>'4.számú melléklet'!E82+'4.számú melléklet'!F82+'4.számú melléklet'!G82</f>
        <v>28536468</v>
      </c>
    </row>
    <row r="26" spans="1:8" ht="15" customHeight="1" x14ac:dyDescent="0.25">
      <c r="A26" s="87"/>
      <c r="B26" s="49" t="s">
        <v>458</v>
      </c>
      <c r="C26" s="214"/>
      <c r="D26" s="214"/>
      <c r="E26" s="87"/>
      <c r="F26" s="49" t="s">
        <v>723</v>
      </c>
      <c r="G26" s="214"/>
      <c r="H26" s="214"/>
    </row>
    <row r="27" spans="1:8" ht="15" customHeight="1" x14ac:dyDescent="0.25">
      <c r="A27" s="288"/>
      <c r="B27" s="407" t="s">
        <v>436</v>
      </c>
      <c r="C27" s="354">
        <f>C26+C25</f>
        <v>0</v>
      </c>
      <c r="D27" s="354">
        <f>D26+D25</f>
        <v>5300000</v>
      </c>
      <c r="E27" s="408"/>
      <c r="F27" s="407" t="s">
        <v>436</v>
      </c>
      <c r="G27" s="354">
        <f>SUM(G25:G26)</f>
        <v>25098420</v>
      </c>
      <c r="H27" s="354">
        <f>SUM(H25:H26)</f>
        <v>28536468</v>
      </c>
    </row>
    <row r="28" spans="1:8" ht="15" customHeight="1" x14ac:dyDescent="0.2">
      <c r="A28" s="583" t="s">
        <v>389</v>
      </c>
      <c r="B28" s="584"/>
      <c r="C28" s="410">
        <f>C12+C23+C18+C27</f>
        <v>901360335</v>
      </c>
      <c r="D28" s="410">
        <f>D12+D23+D18+D27</f>
        <v>890492249</v>
      </c>
      <c r="E28" s="583" t="s">
        <v>398</v>
      </c>
      <c r="F28" s="584"/>
      <c r="G28" s="410">
        <f>G12+G23+G18+G27</f>
        <v>836563661</v>
      </c>
      <c r="H28" s="410">
        <f>H12+H23+H18+H27</f>
        <v>987939497</v>
      </c>
    </row>
    <row r="29" spans="1:8" ht="15" customHeight="1" x14ac:dyDescent="0.2">
      <c r="A29" s="258" t="s">
        <v>417</v>
      </c>
      <c r="B29" s="258"/>
      <c r="C29" s="86"/>
      <c r="D29" s="86"/>
      <c r="E29" s="258" t="s">
        <v>420</v>
      </c>
      <c r="F29" s="258"/>
      <c r="G29" s="86"/>
      <c r="H29" s="86"/>
    </row>
    <row r="30" spans="1:8" ht="15" customHeight="1" x14ac:dyDescent="0.2">
      <c r="A30" s="90" t="s">
        <v>91</v>
      </c>
      <c r="B30" s="107" t="s">
        <v>84</v>
      </c>
      <c r="C30" s="86"/>
      <c r="D30" s="86"/>
      <c r="E30" s="90" t="s">
        <v>91</v>
      </c>
      <c r="F30" s="107" t="s">
        <v>84</v>
      </c>
      <c r="G30" s="86"/>
      <c r="H30" s="86"/>
    </row>
    <row r="31" spans="1:8" ht="15" customHeight="1" x14ac:dyDescent="0.2">
      <c r="A31" s="89"/>
      <c r="B31" s="227" t="s">
        <v>481</v>
      </c>
      <c r="C31" s="228">
        <v>19475000</v>
      </c>
      <c r="D31" s="228">
        <f>'3.a.számú melléklet'!U61</f>
        <v>51522907</v>
      </c>
      <c r="E31" s="89"/>
      <c r="F31" s="227" t="s">
        <v>422</v>
      </c>
      <c r="G31" s="228">
        <v>16314674</v>
      </c>
      <c r="H31" s="228">
        <f>'4.számú melléklet'!W55</f>
        <v>12597768</v>
      </c>
    </row>
    <row r="32" spans="1:8" ht="15" customHeight="1" x14ac:dyDescent="0.2">
      <c r="A32" s="89"/>
      <c r="B32" s="227" t="s">
        <v>482</v>
      </c>
      <c r="C32" s="228"/>
      <c r="D32" s="228"/>
      <c r="E32" s="89"/>
      <c r="F32" s="227" t="s">
        <v>724</v>
      </c>
      <c r="G32" s="228"/>
      <c r="H32" s="228">
        <f>'4.számú melléklet'!X55</f>
        <v>0</v>
      </c>
    </row>
    <row r="33" spans="1:8" ht="15" customHeight="1" x14ac:dyDescent="0.2">
      <c r="A33" s="89"/>
      <c r="B33" s="227" t="s">
        <v>713</v>
      </c>
      <c r="C33" s="228"/>
      <c r="D33" s="228">
        <f>'3.a.számú melléklet'!T61</f>
        <v>180000000</v>
      </c>
      <c r="E33" s="89"/>
      <c r="F33" s="227"/>
      <c r="G33" s="228"/>
      <c r="H33" s="228"/>
    </row>
    <row r="34" spans="1:8" ht="15" customHeight="1" x14ac:dyDescent="0.2">
      <c r="A34" s="90" t="s">
        <v>92</v>
      </c>
      <c r="B34" s="9" t="s">
        <v>99</v>
      </c>
      <c r="C34" s="36"/>
      <c r="D34" s="36"/>
      <c r="E34" s="90" t="s">
        <v>92</v>
      </c>
      <c r="F34" s="9" t="s">
        <v>99</v>
      </c>
      <c r="G34" s="36"/>
      <c r="H34" s="36"/>
    </row>
    <row r="35" spans="1:8" ht="15" customHeight="1" x14ac:dyDescent="0.2">
      <c r="A35" s="89"/>
      <c r="B35" s="227" t="s">
        <v>421</v>
      </c>
      <c r="C35" s="214"/>
      <c r="D35" s="214">
        <f>'3.a.számú melléklet'!U66</f>
        <v>0</v>
      </c>
      <c r="E35" s="89"/>
      <c r="F35" s="227"/>
      <c r="G35" s="214"/>
      <c r="H35" s="214"/>
    </row>
    <row r="36" spans="1:8" ht="15" customHeight="1" x14ac:dyDescent="0.2">
      <c r="A36" s="90" t="s">
        <v>93</v>
      </c>
      <c r="B36" s="9" t="s">
        <v>430</v>
      </c>
      <c r="C36" s="214"/>
      <c r="D36" s="214"/>
      <c r="E36" s="90" t="s">
        <v>93</v>
      </c>
      <c r="F36" s="9" t="s">
        <v>430</v>
      </c>
      <c r="G36" s="214"/>
      <c r="H36" s="214"/>
    </row>
    <row r="37" spans="1:8" ht="15" customHeight="1" x14ac:dyDescent="0.2">
      <c r="A37" s="90"/>
      <c r="B37" s="227" t="s">
        <v>419</v>
      </c>
      <c r="C37" s="214"/>
      <c r="D37" s="214">
        <f>'3.a.számú melléklet'!U82</f>
        <v>0</v>
      </c>
      <c r="E37" s="90"/>
      <c r="F37" s="227"/>
      <c r="G37" s="214"/>
      <c r="H37" s="214"/>
    </row>
    <row r="38" spans="1:8" ht="15" customHeight="1" x14ac:dyDescent="0.2">
      <c r="A38" s="90" t="s">
        <v>431</v>
      </c>
      <c r="B38" s="9" t="s">
        <v>432</v>
      </c>
      <c r="C38" s="214"/>
      <c r="D38" s="214"/>
      <c r="E38" s="90"/>
      <c r="F38" s="227"/>
      <c r="G38" s="214"/>
      <c r="H38" s="214"/>
    </row>
    <row r="39" spans="1:8" ht="15" customHeight="1" x14ac:dyDescent="0.2">
      <c r="A39" s="423"/>
      <c r="B39" s="424" t="s">
        <v>714</v>
      </c>
      <c r="C39" s="214"/>
      <c r="D39" s="214">
        <f>'3.a.számú melléklet'!U88</f>
        <v>0</v>
      </c>
      <c r="E39" s="90"/>
      <c r="F39" s="227"/>
      <c r="G39" s="214"/>
      <c r="H39" s="214"/>
    </row>
    <row r="40" spans="1:8" ht="15" customHeight="1" x14ac:dyDescent="0.2">
      <c r="A40" s="585" t="s">
        <v>479</v>
      </c>
      <c r="B40" s="586"/>
      <c r="C40" s="409">
        <f>SUM(C31+C35+C37+C32+C33+C39)</f>
        <v>19475000</v>
      </c>
      <c r="D40" s="409">
        <f>SUM(D31+D35+D37+D32+D33+D39)</f>
        <v>231522907</v>
      </c>
      <c r="E40" s="587" t="s">
        <v>420</v>
      </c>
      <c r="F40" s="587"/>
      <c r="G40" s="409">
        <f>SUM(G31:G39)</f>
        <v>16314674</v>
      </c>
      <c r="H40" s="409">
        <f>SUM(H31:H39)</f>
        <v>12597768</v>
      </c>
    </row>
    <row r="41" spans="1:8" ht="15" customHeight="1" x14ac:dyDescent="0.2">
      <c r="A41" s="590" t="s">
        <v>59</v>
      </c>
      <c r="B41" s="590"/>
      <c r="C41" s="412">
        <f>C28+C40</f>
        <v>920835335</v>
      </c>
      <c r="D41" s="412">
        <f>D28+D40</f>
        <v>1122015156</v>
      </c>
      <c r="E41" s="591" t="s">
        <v>9</v>
      </c>
      <c r="F41" s="592" t="s">
        <v>9</v>
      </c>
      <c r="G41" s="412">
        <f>G28+G40</f>
        <v>852878335</v>
      </c>
      <c r="H41" s="412">
        <f>H28+H40</f>
        <v>1000537265</v>
      </c>
    </row>
    <row r="42" spans="1:8" ht="15" customHeight="1" x14ac:dyDescent="0.2">
      <c r="A42" s="331"/>
      <c r="B42" s="331"/>
      <c r="C42" s="332"/>
      <c r="D42" s="332"/>
      <c r="E42" s="333"/>
      <c r="F42" s="334"/>
      <c r="G42" s="332"/>
      <c r="H42" s="332"/>
    </row>
    <row r="43" spans="1:8" ht="15" customHeight="1" x14ac:dyDescent="0.2">
      <c r="A43" s="595" t="s">
        <v>28</v>
      </c>
      <c r="B43" s="596"/>
      <c r="C43" s="329"/>
      <c r="D43" s="329"/>
      <c r="E43" s="595" t="s">
        <v>415</v>
      </c>
      <c r="F43" s="596"/>
      <c r="G43" s="330"/>
      <c r="H43" s="330"/>
    </row>
    <row r="44" spans="1:8" ht="15" customHeight="1" x14ac:dyDescent="0.2">
      <c r="A44" s="593" t="s">
        <v>390</v>
      </c>
      <c r="B44" s="593"/>
      <c r="C44" s="226"/>
      <c r="D44" s="226"/>
      <c r="E44" s="593" t="s">
        <v>392</v>
      </c>
      <c r="F44" s="593"/>
      <c r="G44" s="220"/>
      <c r="H44" s="220"/>
    </row>
    <row r="45" spans="1:8" ht="15" customHeight="1" x14ac:dyDescent="0.2">
      <c r="A45" s="90" t="s">
        <v>91</v>
      </c>
      <c r="B45" s="107" t="s">
        <v>84</v>
      </c>
      <c r="C45" s="6"/>
      <c r="D45" s="6"/>
      <c r="E45" s="90" t="s">
        <v>91</v>
      </c>
      <c r="F45" s="107" t="s">
        <v>84</v>
      </c>
      <c r="G45" s="6"/>
      <c r="H45" s="6"/>
    </row>
    <row r="46" spans="1:8" ht="15" customHeight="1" x14ac:dyDescent="0.2">
      <c r="A46" s="89"/>
      <c r="B46" s="49" t="s">
        <v>715</v>
      </c>
      <c r="C46" s="6"/>
      <c r="D46" s="6"/>
      <c r="E46" s="89"/>
      <c r="F46" s="49" t="s">
        <v>725</v>
      </c>
      <c r="G46" s="6">
        <v>85285000</v>
      </c>
      <c r="H46" s="6">
        <f>'4.számú melléklet'!P55</f>
        <v>64337985</v>
      </c>
    </row>
    <row r="47" spans="1:8" ht="15" customHeight="1" x14ac:dyDescent="0.2">
      <c r="A47" s="89"/>
      <c r="B47" s="49" t="s">
        <v>716</v>
      </c>
      <c r="C47" s="6"/>
      <c r="D47" s="6">
        <f>'3.a.számú melléklet'!O61</f>
        <v>5000000</v>
      </c>
      <c r="E47" s="89"/>
      <c r="F47" s="49" t="s">
        <v>726</v>
      </c>
      <c r="G47" s="6">
        <v>8585000</v>
      </c>
      <c r="H47" s="6">
        <f>'4.számú melléklet'!Q55</f>
        <v>42494750</v>
      </c>
    </row>
    <row r="48" spans="1:8" ht="15" customHeight="1" x14ac:dyDescent="0.2">
      <c r="A48" s="89"/>
      <c r="B48" s="49" t="s">
        <v>717</v>
      </c>
      <c r="C48" s="6">
        <v>1500000</v>
      </c>
      <c r="D48" s="6">
        <f>'3.a.számú melléklet'!P61</f>
        <v>880000</v>
      </c>
      <c r="E48" s="89"/>
      <c r="F48" s="49" t="s">
        <v>727</v>
      </c>
      <c r="G48" s="6"/>
      <c r="H48" s="6">
        <f>'4.számú melléklet'!R55</f>
        <v>0</v>
      </c>
    </row>
    <row r="49" spans="1:8" ht="15" customHeight="1" x14ac:dyDescent="0.2">
      <c r="A49" s="89"/>
      <c r="B49" s="49" t="s">
        <v>718</v>
      </c>
      <c r="C49" s="6">
        <v>641000</v>
      </c>
      <c r="D49" s="6">
        <f>'3.a.számú melléklet'!Q61</f>
        <v>509844</v>
      </c>
      <c r="E49" s="89"/>
      <c r="F49" s="49" t="s">
        <v>728</v>
      </c>
      <c r="G49" s="6">
        <v>2905000</v>
      </c>
      <c r="H49" s="6">
        <f>'4.számú melléklet'!T55+'4.számú melléklet'!U55</f>
        <v>2905000</v>
      </c>
    </row>
    <row r="50" spans="1:8" ht="15" customHeight="1" x14ac:dyDescent="0.2">
      <c r="A50" s="89"/>
      <c r="B50" s="49"/>
      <c r="C50" s="6"/>
      <c r="D50" s="6"/>
      <c r="E50" s="89"/>
      <c r="F50" s="49" t="s">
        <v>729</v>
      </c>
      <c r="G50" s="6">
        <v>1000000</v>
      </c>
      <c r="H50" s="6">
        <f>'4.számú melléklet'!S55</f>
        <v>1000000</v>
      </c>
    </row>
    <row r="51" spans="1:8" ht="15" customHeight="1" x14ac:dyDescent="0.25">
      <c r="A51" s="89"/>
      <c r="B51" s="9"/>
      <c r="C51" s="229"/>
      <c r="D51" s="229"/>
      <c r="E51" s="89"/>
      <c r="F51" s="49" t="s">
        <v>838</v>
      </c>
      <c r="G51" s="220">
        <v>19400000</v>
      </c>
      <c r="H51" s="220"/>
    </row>
    <row r="52" spans="1:8" s="149" customFormat="1" ht="15.75" x14ac:dyDescent="0.25">
      <c r="A52" s="89"/>
      <c r="B52" s="407" t="s">
        <v>90</v>
      </c>
      <c r="C52" s="411">
        <f>SUM(C46:C51)</f>
        <v>2141000</v>
      </c>
      <c r="D52" s="411">
        <f>SUM(D46:D51)</f>
        <v>6389844</v>
      </c>
      <c r="E52" s="367"/>
      <c r="F52" s="407" t="s">
        <v>90</v>
      </c>
      <c r="G52" s="411">
        <f>SUM(G46:G51)</f>
        <v>117175000</v>
      </c>
      <c r="H52" s="411">
        <f>SUM(H46:H51)</f>
        <v>110737735</v>
      </c>
    </row>
    <row r="53" spans="1:8" s="149" customFormat="1" ht="15.75" x14ac:dyDescent="0.2">
      <c r="A53" s="90" t="s">
        <v>92</v>
      </c>
      <c r="B53" s="9" t="s">
        <v>99</v>
      </c>
      <c r="C53" s="6"/>
      <c r="D53" s="6"/>
      <c r="E53" s="90" t="s">
        <v>92</v>
      </c>
      <c r="F53" s="9" t="s">
        <v>99</v>
      </c>
      <c r="G53" s="6"/>
      <c r="H53" s="6"/>
    </row>
    <row r="54" spans="1:8" s="149" customFormat="1" ht="15" x14ac:dyDescent="0.2">
      <c r="A54" s="89"/>
      <c r="B54" s="49"/>
      <c r="C54" s="6"/>
      <c r="D54" s="6"/>
      <c r="E54" s="89"/>
      <c r="F54" s="49" t="s">
        <v>414</v>
      </c>
      <c r="G54" s="6">
        <v>500000</v>
      </c>
      <c r="H54" s="6">
        <f>'4.számú melléklet'!P62</f>
        <v>1270000</v>
      </c>
    </row>
    <row r="55" spans="1:8" s="149" customFormat="1" ht="15.75" x14ac:dyDescent="0.2">
      <c r="A55" s="89"/>
      <c r="B55" s="407" t="s">
        <v>100</v>
      </c>
      <c r="C55" s="368"/>
      <c r="D55" s="368"/>
      <c r="E55" s="367"/>
      <c r="F55" s="407" t="s">
        <v>100</v>
      </c>
      <c r="G55" s="368">
        <f>SUM(G54)</f>
        <v>500000</v>
      </c>
      <c r="H55" s="368">
        <f>SUM(H54)</f>
        <v>1270000</v>
      </c>
    </row>
    <row r="56" spans="1:8" s="149" customFormat="1" ht="15.75" x14ac:dyDescent="0.2">
      <c r="A56" s="90" t="s">
        <v>93</v>
      </c>
      <c r="B56" s="9" t="s">
        <v>430</v>
      </c>
      <c r="C56" s="6"/>
      <c r="D56" s="6"/>
      <c r="E56" s="90" t="s">
        <v>93</v>
      </c>
      <c r="F56" s="9" t="s">
        <v>430</v>
      </c>
      <c r="G56" s="6"/>
      <c r="H56" s="6"/>
    </row>
    <row r="57" spans="1:8" ht="15" customHeight="1" x14ac:dyDescent="0.2">
      <c r="A57" s="89"/>
      <c r="B57" s="49"/>
      <c r="C57" s="6"/>
      <c r="D57" s="6"/>
      <c r="E57" s="89"/>
      <c r="F57" s="49" t="s">
        <v>460</v>
      </c>
      <c r="G57" s="6">
        <v>300000</v>
      </c>
      <c r="H57" s="6">
        <f>'4.számú melléklet'!P76</f>
        <v>5500000</v>
      </c>
    </row>
    <row r="58" spans="1:8" ht="15" customHeight="1" x14ac:dyDescent="0.2">
      <c r="A58" s="89"/>
      <c r="B58" s="407" t="s">
        <v>434</v>
      </c>
      <c r="C58" s="368"/>
      <c r="D58" s="368"/>
      <c r="E58" s="367"/>
      <c r="F58" s="407" t="s">
        <v>434</v>
      </c>
      <c r="G58" s="368">
        <f>SUM(G57)</f>
        <v>300000</v>
      </c>
      <c r="H58" s="368">
        <f>SUM(H57)</f>
        <v>5500000</v>
      </c>
    </row>
    <row r="59" spans="1:8" ht="15" customHeight="1" x14ac:dyDescent="0.2">
      <c r="A59" s="90" t="s">
        <v>431</v>
      </c>
      <c r="B59" s="9" t="s">
        <v>432</v>
      </c>
      <c r="C59" s="6"/>
      <c r="D59" s="6"/>
      <c r="E59" s="90" t="s">
        <v>431</v>
      </c>
      <c r="F59" s="9" t="s">
        <v>432</v>
      </c>
      <c r="G59" s="6"/>
      <c r="H59" s="6"/>
    </row>
    <row r="60" spans="1:8" ht="15" customHeight="1" x14ac:dyDescent="0.2">
      <c r="A60" s="89"/>
      <c r="B60" s="49"/>
      <c r="C60" s="6"/>
      <c r="D60" s="6"/>
      <c r="E60" s="89"/>
      <c r="F60" s="49" t="s">
        <v>449</v>
      </c>
      <c r="G60" s="6"/>
      <c r="H60" s="6">
        <f>'4.számú melléklet'!P82</f>
        <v>360000</v>
      </c>
    </row>
    <row r="61" spans="1:8" ht="15" customHeight="1" x14ac:dyDescent="0.2">
      <c r="A61" s="89"/>
      <c r="B61" s="407" t="s">
        <v>436</v>
      </c>
      <c r="C61" s="368"/>
      <c r="D61" s="368"/>
      <c r="E61" s="367"/>
      <c r="F61" s="407" t="s">
        <v>436</v>
      </c>
      <c r="G61" s="368">
        <f>G60</f>
        <v>0</v>
      </c>
      <c r="H61" s="368">
        <f>H60</f>
        <v>360000</v>
      </c>
    </row>
    <row r="62" spans="1:8" ht="15" customHeight="1" x14ac:dyDescent="0.2">
      <c r="A62" s="414" t="s">
        <v>399</v>
      </c>
      <c r="B62" s="415"/>
      <c r="C62" s="409">
        <f>C52+C53+C56</f>
        <v>2141000</v>
      </c>
      <c r="D62" s="409">
        <f>D52+D53+D56</f>
        <v>6389844</v>
      </c>
      <c r="E62" s="413" t="s">
        <v>400</v>
      </c>
      <c r="F62" s="413"/>
      <c r="G62" s="409">
        <f>G52+G55+G58+G61</f>
        <v>117975000</v>
      </c>
      <c r="H62" s="409">
        <f>H52+H55+H58+H61</f>
        <v>117867735</v>
      </c>
    </row>
    <row r="63" spans="1:8" ht="15" customHeight="1" x14ac:dyDescent="0.2">
      <c r="A63" s="258" t="s">
        <v>418</v>
      </c>
      <c r="B63" s="258"/>
      <c r="C63" s="86"/>
      <c r="D63" s="86"/>
      <c r="E63" s="258" t="s">
        <v>393</v>
      </c>
      <c r="F63" s="258"/>
      <c r="G63" s="86"/>
      <c r="H63" s="86"/>
    </row>
    <row r="64" spans="1:8" ht="15" customHeight="1" x14ac:dyDescent="0.2">
      <c r="A64" s="90" t="s">
        <v>91</v>
      </c>
      <c r="B64" s="107" t="s">
        <v>84</v>
      </c>
      <c r="C64" s="86"/>
      <c r="D64" s="86"/>
      <c r="E64" s="90" t="s">
        <v>91</v>
      </c>
      <c r="F64" s="107" t="s">
        <v>84</v>
      </c>
      <c r="G64" s="86"/>
      <c r="H64" s="86"/>
    </row>
    <row r="65" spans="1:8" ht="15" customHeight="1" x14ac:dyDescent="0.2">
      <c r="A65" s="89"/>
      <c r="B65" s="227" t="s">
        <v>719</v>
      </c>
      <c r="C65" s="228">
        <v>57377000</v>
      </c>
      <c r="D65" s="228"/>
      <c r="E65" s="89"/>
      <c r="F65" s="227" t="s">
        <v>730</v>
      </c>
      <c r="G65" s="228">
        <v>10000000</v>
      </c>
      <c r="H65" s="228">
        <f>'4.számú melléklet'!V55</f>
        <v>10000000</v>
      </c>
    </row>
    <row r="66" spans="1:8" ht="15" customHeight="1" x14ac:dyDescent="0.2">
      <c r="A66" s="89"/>
      <c r="B66" s="227" t="s">
        <v>720</v>
      </c>
      <c r="C66" s="228"/>
      <c r="D66" s="228"/>
      <c r="E66" s="89"/>
      <c r="F66" s="227"/>
      <c r="G66" s="228"/>
      <c r="H66" s="228"/>
    </row>
    <row r="67" spans="1:8" ht="15" customHeight="1" x14ac:dyDescent="0.2">
      <c r="A67" s="90" t="s">
        <v>92</v>
      </c>
      <c r="B67" s="9" t="s">
        <v>99</v>
      </c>
      <c r="C67" s="36"/>
      <c r="D67" s="36"/>
      <c r="E67" s="90" t="s">
        <v>92</v>
      </c>
      <c r="F67" s="9" t="s">
        <v>99</v>
      </c>
      <c r="G67" s="36"/>
      <c r="H67" s="36"/>
    </row>
    <row r="68" spans="1:8" ht="15" customHeight="1" x14ac:dyDescent="0.2">
      <c r="A68" s="89"/>
      <c r="B68" s="259" t="s">
        <v>675</v>
      </c>
      <c r="C68" s="214">
        <v>500000</v>
      </c>
      <c r="D68" s="214"/>
      <c r="E68" s="89"/>
      <c r="F68" s="259"/>
      <c r="G68" s="214"/>
      <c r="H68" s="214"/>
    </row>
    <row r="69" spans="1:8" ht="15" customHeight="1" x14ac:dyDescent="0.2">
      <c r="A69" s="90" t="s">
        <v>93</v>
      </c>
      <c r="B69" s="9" t="s">
        <v>430</v>
      </c>
      <c r="C69" s="214"/>
      <c r="D69" s="214"/>
      <c r="E69" s="90" t="s">
        <v>93</v>
      </c>
      <c r="F69" s="9" t="s">
        <v>430</v>
      </c>
      <c r="G69" s="214"/>
      <c r="H69" s="214"/>
    </row>
    <row r="70" spans="1:8" ht="15" customHeight="1" x14ac:dyDescent="0.2">
      <c r="A70" s="90"/>
      <c r="B70" s="259" t="s">
        <v>721</v>
      </c>
      <c r="C70" s="214"/>
      <c r="D70" s="214"/>
      <c r="E70" s="90"/>
      <c r="F70" s="259"/>
      <c r="G70" s="214"/>
      <c r="H70" s="214"/>
    </row>
    <row r="71" spans="1:8" ht="15" customHeight="1" x14ac:dyDescent="0.2">
      <c r="A71" s="90" t="s">
        <v>431</v>
      </c>
      <c r="B71" s="9" t="s">
        <v>432</v>
      </c>
      <c r="C71" s="214"/>
      <c r="D71" s="214"/>
      <c r="E71" s="90" t="s">
        <v>431</v>
      </c>
      <c r="F71" s="9" t="s">
        <v>432</v>
      </c>
      <c r="G71" s="214"/>
      <c r="H71" s="214"/>
    </row>
    <row r="72" spans="1:8" ht="15" customHeight="1" x14ac:dyDescent="0.2">
      <c r="A72" s="90"/>
      <c r="B72" s="259" t="s">
        <v>722</v>
      </c>
      <c r="C72" s="214"/>
      <c r="D72" s="214"/>
      <c r="E72" s="90"/>
      <c r="F72" s="259"/>
      <c r="G72" s="214"/>
      <c r="H72" s="214"/>
    </row>
    <row r="73" spans="1:8" ht="15" customHeight="1" x14ac:dyDescent="0.2">
      <c r="A73" s="594" t="s">
        <v>391</v>
      </c>
      <c r="B73" s="594"/>
      <c r="C73" s="354">
        <f>SUM(C65+C66+C68+C70+C72)</f>
        <v>57877000</v>
      </c>
      <c r="D73" s="354">
        <f>SUM(D65+D66+D68+D70+D72)</f>
        <v>0</v>
      </c>
      <c r="E73" s="594" t="s">
        <v>393</v>
      </c>
      <c r="F73" s="594"/>
      <c r="G73" s="354">
        <f>SUM(G65:G72)</f>
        <v>10000000</v>
      </c>
      <c r="H73" s="354">
        <f>SUM(H65:H72)</f>
        <v>10000000</v>
      </c>
    </row>
    <row r="74" spans="1:8" ht="15" customHeight="1" x14ac:dyDescent="0.2">
      <c r="A74" s="589" t="s">
        <v>380</v>
      </c>
      <c r="B74" s="589"/>
      <c r="C74" s="416">
        <f>C62+C73</f>
        <v>60018000</v>
      </c>
      <c r="D74" s="416">
        <f>D62+D73</f>
        <v>6389844</v>
      </c>
      <c r="E74" s="589" t="s">
        <v>439</v>
      </c>
      <c r="F74" s="589" t="s">
        <v>354</v>
      </c>
      <c r="G74" s="416">
        <f>G62+G73</f>
        <v>127975000</v>
      </c>
      <c r="H74" s="416">
        <f>H62+H73</f>
        <v>127867735</v>
      </c>
    </row>
    <row r="75" spans="1:8" ht="15" customHeight="1" x14ac:dyDescent="0.2">
      <c r="A75" s="588" t="s">
        <v>60</v>
      </c>
      <c r="B75" s="588"/>
      <c r="C75" s="289">
        <f>C41+C74</f>
        <v>980853335</v>
      </c>
      <c r="D75" s="289">
        <f>D41+D74</f>
        <v>1128405000</v>
      </c>
      <c r="E75" s="588" t="s">
        <v>438</v>
      </c>
      <c r="F75" s="588" t="s">
        <v>242</v>
      </c>
      <c r="G75" s="289">
        <f>G41+G74</f>
        <v>980853335</v>
      </c>
      <c r="H75" s="289">
        <f>H41+H74</f>
        <v>1128405000</v>
      </c>
    </row>
    <row r="76" spans="1:8" s="1" customFormat="1" x14ac:dyDescent="0.2">
      <c r="A76" s="364"/>
      <c r="B76" s="364"/>
      <c r="E76" s="364"/>
    </row>
    <row r="77" spans="1:8" s="1" customFormat="1" x14ac:dyDescent="0.2">
      <c r="A77" s="364"/>
      <c r="B77" s="364"/>
      <c r="E77" s="364"/>
    </row>
    <row r="78" spans="1:8" s="1" customFormat="1" x14ac:dyDescent="0.2">
      <c r="E78" s="364"/>
    </row>
    <row r="79" spans="1:8" s="1" customFormat="1" x14ac:dyDescent="0.2">
      <c r="E79" s="364"/>
    </row>
    <row r="80" spans="1:8" s="1" customFormat="1" x14ac:dyDescent="0.2">
      <c r="E80" s="364"/>
    </row>
    <row r="81" spans="5:5" s="1" customFormat="1" x14ac:dyDescent="0.2">
      <c r="E81" s="365"/>
    </row>
    <row r="82" spans="5:5" s="1" customFormat="1" x14ac:dyDescent="0.2"/>
    <row r="83" spans="5:5" s="1" customFormat="1" x14ac:dyDescent="0.2"/>
    <row r="84" spans="5:5" s="1" customFormat="1" x14ac:dyDescent="0.2"/>
    <row r="85" spans="5:5" s="1" customFormat="1" x14ac:dyDescent="0.2"/>
    <row r="86" spans="5:5" s="1" customFormat="1" x14ac:dyDescent="0.2"/>
    <row r="87" spans="5:5" s="1" customFormat="1" x14ac:dyDescent="0.2"/>
    <row r="88" spans="5:5" s="1" customFormat="1" x14ac:dyDescent="0.2"/>
    <row r="89" spans="5:5" s="1" customFormat="1" x14ac:dyDescent="0.2"/>
    <row r="90" spans="5:5" s="1" customFormat="1" x14ac:dyDescent="0.2"/>
    <row r="91" spans="5:5" s="1" customFormat="1" x14ac:dyDescent="0.2"/>
    <row r="92" spans="5:5" s="1" customFormat="1" x14ac:dyDescent="0.2"/>
    <row r="93" spans="5:5" s="1" customFormat="1" x14ac:dyDescent="0.2"/>
    <row r="94" spans="5:5" s="1" customFormat="1" x14ac:dyDescent="0.2"/>
    <row r="95" spans="5:5" s="1" customFormat="1" x14ac:dyDescent="0.2"/>
    <row r="96" spans="5:5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</sheetData>
  <mergeCells count="26">
    <mergeCell ref="A28:B28"/>
    <mergeCell ref="E28:F28"/>
    <mergeCell ref="A40:B40"/>
    <mergeCell ref="E40:F40"/>
    <mergeCell ref="A75:B75"/>
    <mergeCell ref="A74:B74"/>
    <mergeCell ref="A41:B41"/>
    <mergeCell ref="E41:F41"/>
    <mergeCell ref="A44:B44"/>
    <mergeCell ref="E44:F44"/>
    <mergeCell ref="E74:F74"/>
    <mergeCell ref="E75:F75"/>
    <mergeCell ref="E73:F73"/>
    <mergeCell ref="E43:F43"/>
    <mergeCell ref="A73:B73"/>
    <mergeCell ref="A43:B43"/>
    <mergeCell ref="H1:H2"/>
    <mergeCell ref="A3:B3"/>
    <mergeCell ref="E3:F3"/>
    <mergeCell ref="F1:F2"/>
    <mergeCell ref="A1:A2"/>
    <mergeCell ref="B1:B2"/>
    <mergeCell ref="E1:E2"/>
    <mergeCell ref="D1:D2"/>
    <mergeCell ref="C1:C2"/>
    <mergeCell ref="G1:G2"/>
  </mergeCells>
  <phoneticPr fontId="0" type="noConversion"/>
  <printOptions horizontalCentered="1"/>
  <pageMargins left="0.23622047244094491" right="0.23622047244094491" top="1.0236220472440944" bottom="0.19685039370078741" header="0.27559055118110237" footer="0.19685039370078741"/>
  <pageSetup paperSize="9" scale="85" fitToHeight="0" orientation="landscape" horizontalDpi="4294967294" r:id="rId1"/>
  <headerFooter alignWithMargins="0">
    <oddHeader>&amp;C&amp;"Garamond,Félkövér"&amp;12  11/2017. (III.10.) számú költségvetési rendelethez
ZALAKAROS VÁROS ÖNKORMÁNYZATA ÉS KÖLTSÉGVETÉSI SZERVEI 
2017. ÉVI MŰKÖDÉSI ÉS FELHALMOZÁSI CÉLÚ BEVÉTELEI ÉS KIADÁSAI
&amp;R&amp;A
&amp;P.oldal
forintban</oddHeader>
  </headerFooter>
  <rowBreaks count="1" manualBreakCount="1">
    <brk id="41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G704"/>
  <sheetViews>
    <sheetView tabSelected="1" view="pageLayout" topLeftCell="A16" zoomScaleNormal="100" zoomScaleSheetLayoutView="100" workbookViewId="0">
      <selection activeCell="I3" sqref="I3"/>
    </sheetView>
  </sheetViews>
  <sheetFormatPr defaultRowHeight="12.75" x14ac:dyDescent="0.2"/>
  <cols>
    <col min="1" max="1" width="5.140625" style="23" customWidth="1"/>
    <col min="2" max="2" width="60.5703125" style="23" customWidth="1"/>
    <col min="3" max="3" width="13.28515625" style="23" customWidth="1"/>
    <col min="4" max="4" width="14.28515625" style="23" customWidth="1"/>
    <col min="5" max="5" width="15.7109375" style="353" customWidth="1"/>
    <col min="6" max="6" width="13.28515625" style="353" customWidth="1"/>
    <col min="7" max="7" width="13.140625" style="23" customWidth="1"/>
    <col min="8" max="8" width="11.28515625" style="23" customWidth="1"/>
    <col min="9" max="16384" width="9.140625" style="23"/>
  </cols>
  <sheetData>
    <row r="2" spans="1:7" ht="15" customHeight="1" x14ac:dyDescent="0.2">
      <c r="A2" s="568" t="s">
        <v>21</v>
      </c>
      <c r="B2" s="569" t="s">
        <v>15</v>
      </c>
      <c r="C2" s="568" t="s">
        <v>316</v>
      </c>
      <c r="D2" s="568" t="s">
        <v>317</v>
      </c>
      <c r="E2" s="568" t="s">
        <v>429</v>
      </c>
      <c r="F2" s="568" t="s">
        <v>503</v>
      </c>
      <c r="G2" s="568" t="s">
        <v>837</v>
      </c>
    </row>
    <row r="3" spans="1:7" ht="35.25" customHeight="1" x14ac:dyDescent="0.2">
      <c r="A3" s="568"/>
      <c r="B3" s="569"/>
      <c r="C3" s="568"/>
      <c r="D3" s="568"/>
      <c r="E3" s="568"/>
      <c r="F3" s="568"/>
      <c r="G3" s="568"/>
    </row>
    <row r="4" spans="1:7" ht="20.100000000000001" customHeight="1" x14ac:dyDescent="0.25">
      <c r="A4" s="30" t="s">
        <v>91</v>
      </c>
      <c r="B4" s="64" t="s">
        <v>249</v>
      </c>
      <c r="C4" s="193"/>
      <c r="D4" s="193"/>
      <c r="E4" s="193"/>
      <c r="F4" s="366"/>
      <c r="G4" s="366"/>
    </row>
    <row r="5" spans="1:7" ht="20.100000000000001" customHeight="1" x14ac:dyDescent="0.25">
      <c r="A5" s="30" t="s">
        <v>37</v>
      </c>
      <c r="B5" s="64" t="s">
        <v>250</v>
      </c>
      <c r="C5" s="25"/>
      <c r="D5" s="25"/>
      <c r="E5" s="25"/>
      <c r="F5" s="366"/>
      <c r="G5" s="366"/>
    </row>
    <row r="6" spans="1:7" ht="20.100000000000001" customHeight="1" x14ac:dyDescent="0.25">
      <c r="A6" s="30">
        <v>1</v>
      </c>
      <c r="B6" s="64" t="s">
        <v>251</v>
      </c>
      <c r="C6" s="25"/>
      <c r="D6" s="25"/>
      <c r="E6" s="25"/>
      <c r="F6" s="366"/>
      <c r="G6" s="366"/>
    </row>
    <row r="7" spans="1:7" ht="20.100000000000001" customHeight="1" x14ac:dyDescent="0.25">
      <c r="A7" s="30"/>
      <c r="B7" s="100" t="s">
        <v>325</v>
      </c>
      <c r="C7" s="25"/>
      <c r="D7" s="25"/>
      <c r="E7" s="25"/>
      <c r="F7" s="366"/>
      <c r="G7" s="366"/>
    </row>
    <row r="8" spans="1:7" ht="20.100000000000001" customHeight="1" x14ac:dyDescent="0.2">
      <c r="A8" s="30"/>
      <c r="B8" s="161" t="s">
        <v>326</v>
      </c>
      <c r="C8" s="184">
        <f>'1.a számú melléklet '!D25</f>
        <v>318274752</v>
      </c>
      <c r="D8" s="184">
        <f>'1.a számú melléklet '!G25</f>
        <v>231216000</v>
      </c>
      <c r="E8" s="184"/>
      <c r="F8" s="369"/>
      <c r="G8" s="369"/>
    </row>
    <row r="9" spans="1:7" ht="20.100000000000001" customHeight="1" x14ac:dyDescent="0.2">
      <c r="A9" s="30"/>
      <c r="B9" s="153" t="s">
        <v>327</v>
      </c>
      <c r="C9" s="184">
        <f>'1.a számú melléklet '!D32</f>
        <v>44977733</v>
      </c>
      <c r="D9" s="184">
        <f>'1.a számú melléklet '!G32</f>
        <v>48650467</v>
      </c>
      <c r="E9" s="184"/>
      <c r="F9" s="369"/>
      <c r="G9" s="369"/>
    </row>
    <row r="10" spans="1:7" ht="20.100000000000001" customHeight="1" x14ac:dyDescent="0.2">
      <c r="A10" s="30"/>
      <c r="B10" s="153" t="s">
        <v>328</v>
      </c>
      <c r="C10" s="184">
        <f>'1.a számú melléklet '!D45+'1.a számú melléklet '!D51</f>
        <v>65412430</v>
      </c>
      <c r="D10" s="184">
        <f>'1.a számú melléklet '!G45+'1.a számú melléklet '!G51</f>
        <v>49708348</v>
      </c>
      <c r="E10" s="184"/>
      <c r="F10" s="369"/>
      <c r="G10" s="369"/>
    </row>
    <row r="11" spans="1:7" ht="20.100000000000001" customHeight="1" x14ac:dyDescent="0.2">
      <c r="A11" s="30"/>
      <c r="B11" s="153" t="s">
        <v>329</v>
      </c>
      <c r="C11" s="184">
        <f>'1.a számú melléklet '!D46</f>
        <v>2796420</v>
      </c>
      <c r="D11" s="184">
        <f>'1.a számú melléklet '!G46</f>
        <v>2815800</v>
      </c>
      <c r="E11" s="184"/>
      <c r="F11" s="369"/>
      <c r="G11" s="369"/>
    </row>
    <row r="12" spans="1:7" ht="20.100000000000001" customHeight="1" x14ac:dyDescent="0.2">
      <c r="A12" s="30"/>
      <c r="B12" s="153" t="s">
        <v>478</v>
      </c>
      <c r="C12" s="184">
        <f>' 1.számú melléklet '!D10</f>
        <v>0</v>
      </c>
      <c r="D12" s="184">
        <f>'1.a számú melléklet '!G52</f>
        <v>0</v>
      </c>
      <c r="E12" s="184"/>
      <c r="F12" s="369"/>
      <c r="G12" s="369"/>
    </row>
    <row r="13" spans="1:7" ht="20.100000000000001" customHeight="1" x14ac:dyDescent="0.2">
      <c r="A13" s="30"/>
      <c r="B13" s="290" t="s">
        <v>252</v>
      </c>
      <c r="C13" s="370">
        <f t="shared" ref="C13:G13" si="0">SUM(C8:C12)</f>
        <v>431461335</v>
      </c>
      <c r="D13" s="370">
        <f t="shared" si="0"/>
        <v>332390615</v>
      </c>
      <c r="E13" s="370">
        <f t="shared" si="0"/>
        <v>0</v>
      </c>
      <c r="F13" s="370">
        <f t="shared" ref="F13" si="1">SUM(F8:F12)</f>
        <v>0</v>
      </c>
      <c r="G13" s="370">
        <f t="shared" si="0"/>
        <v>0</v>
      </c>
    </row>
    <row r="14" spans="1:7" ht="20.100000000000001" customHeight="1" x14ac:dyDescent="0.2">
      <c r="A14" s="30"/>
      <c r="B14" s="290" t="s">
        <v>731</v>
      </c>
      <c r="C14" s="370">
        <f>' 1.számú melléklet '!D11</f>
        <v>0</v>
      </c>
      <c r="D14" s="370"/>
      <c r="E14" s="370"/>
      <c r="F14" s="370"/>
      <c r="G14" s="370"/>
    </row>
    <row r="15" spans="1:7" ht="20.100000000000001" customHeight="1" x14ac:dyDescent="0.2">
      <c r="A15" s="151"/>
      <c r="B15" s="150" t="s">
        <v>732</v>
      </c>
      <c r="C15" s="184"/>
      <c r="D15" s="184"/>
      <c r="E15" s="184"/>
      <c r="F15" s="369"/>
      <c r="G15" s="369"/>
    </row>
    <row r="16" spans="1:7" ht="20.100000000000001" customHeight="1" x14ac:dyDescent="0.2">
      <c r="A16" s="30"/>
      <c r="B16" s="155" t="s">
        <v>733</v>
      </c>
      <c r="C16" s="184">
        <v>8990000</v>
      </c>
      <c r="D16" s="184">
        <f>'3.a.számú melléklet'!F13</f>
        <v>12898179</v>
      </c>
      <c r="E16" s="184"/>
      <c r="F16" s="369"/>
      <c r="G16" s="369"/>
    </row>
    <row r="17" spans="1:7" ht="20.100000000000001" customHeight="1" x14ac:dyDescent="0.2">
      <c r="A17" s="30"/>
      <c r="B17" s="155" t="s">
        <v>734</v>
      </c>
      <c r="C17" s="184">
        <v>4360000</v>
      </c>
      <c r="D17" s="184">
        <f>'3.a.számú melléklet'!F33+'3.a.számú melléklet'!F34</f>
        <v>4671600</v>
      </c>
      <c r="E17" s="184"/>
      <c r="F17" s="369"/>
      <c r="G17" s="369"/>
    </row>
    <row r="18" spans="1:7" ht="20.100000000000001" customHeight="1" x14ac:dyDescent="0.2">
      <c r="A18" s="30"/>
      <c r="B18" s="153" t="s">
        <v>735</v>
      </c>
      <c r="C18" s="184"/>
      <c r="D18" s="184">
        <v>210000</v>
      </c>
      <c r="E18" s="184"/>
      <c r="F18" s="369"/>
      <c r="G18" s="369"/>
    </row>
    <row r="19" spans="1:7" ht="20.100000000000001" customHeight="1" x14ac:dyDescent="0.2">
      <c r="A19" s="30"/>
      <c r="B19" s="153" t="s">
        <v>736</v>
      </c>
      <c r="C19" s="184"/>
      <c r="D19" s="184">
        <v>70000</v>
      </c>
      <c r="E19" s="184"/>
      <c r="F19" s="369"/>
      <c r="G19" s="369"/>
    </row>
    <row r="20" spans="1:7" ht="20.100000000000001" customHeight="1" x14ac:dyDescent="0.2">
      <c r="A20" s="30"/>
      <c r="B20" s="153" t="s">
        <v>737</v>
      </c>
      <c r="C20" s="371">
        <v>18363000</v>
      </c>
      <c r="D20" s="371"/>
      <c r="E20" s="371"/>
      <c r="F20" s="369"/>
      <c r="G20" s="369"/>
    </row>
    <row r="21" spans="1:7" ht="20.100000000000001" customHeight="1" x14ac:dyDescent="0.2">
      <c r="A21" s="30"/>
      <c r="B21" s="291" t="s">
        <v>274</v>
      </c>
      <c r="C21" s="370">
        <f>SUM(C16:C20)</f>
        <v>31713000</v>
      </c>
      <c r="D21" s="370">
        <f>SUM(D16:D20)</f>
        <v>17849779</v>
      </c>
      <c r="E21" s="370">
        <f>SUM(E16:E20)</f>
        <v>0</v>
      </c>
      <c r="F21" s="370">
        <f>SUM(F16:F20)</f>
        <v>0</v>
      </c>
      <c r="G21" s="370">
        <f>SUM(G16:G20)</f>
        <v>0</v>
      </c>
    </row>
    <row r="22" spans="1:7" ht="20.100000000000001" customHeight="1" x14ac:dyDescent="0.25">
      <c r="A22" s="30"/>
      <c r="B22" s="292" t="s">
        <v>254</v>
      </c>
      <c r="C22" s="372">
        <f>C13+C21</f>
        <v>463174335</v>
      </c>
      <c r="D22" s="372">
        <f>D13+D21</f>
        <v>350240394</v>
      </c>
      <c r="E22" s="372">
        <f>E13+E21</f>
        <v>0</v>
      </c>
      <c r="F22" s="372">
        <f>F13+F21</f>
        <v>0</v>
      </c>
      <c r="G22" s="372">
        <f>G13+G21</f>
        <v>0</v>
      </c>
    </row>
    <row r="23" spans="1:7" ht="20.100000000000001" customHeight="1" x14ac:dyDescent="0.25">
      <c r="A23" s="30">
        <v>2</v>
      </c>
      <c r="B23" s="64" t="s">
        <v>253</v>
      </c>
      <c r="C23" s="185"/>
      <c r="D23" s="185"/>
      <c r="E23" s="185"/>
      <c r="F23" s="369"/>
      <c r="G23" s="369"/>
    </row>
    <row r="24" spans="1:7" ht="20.100000000000001" customHeight="1" x14ac:dyDescent="0.2">
      <c r="A24" s="30"/>
      <c r="B24" s="152" t="s">
        <v>323</v>
      </c>
      <c r="C24" s="425"/>
      <c r="D24" s="373"/>
      <c r="E24" s="373"/>
      <c r="F24" s="369"/>
      <c r="G24" s="369"/>
    </row>
    <row r="25" spans="1:7" ht="20.100000000000001" customHeight="1" x14ac:dyDescent="0.25">
      <c r="A25" s="30"/>
      <c r="B25" s="292" t="s">
        <v>324</v>
      </c>
      <c r="C25" s="372">
        <f>SUM(C24:C24)</f>
        <v>0</v>
      </c>
      <c r="D25" s="372">
        <f>SUM(D24:D24)</f>
        <v>0</v>
      </c>
      <c r="E25" s="372">
        <f>SUM(E24:E24)</f>
        <v>0</v>
      </c>
      <c r="F25" s="372">
        <f>SUM(F24:F24)</f>
        <v>0</v>
      </c>
      <c r="G25" s="372">
        <f>SUM(G24:G24)</f>
        <v>0</v>
      </c>
    </row>
    <row r="26" spans="1:7" ht="20.100000000000001" customHeight="1" x14ac:dyDescent="0.25">
      <c r="A26" s="30" t="s">
        <v>5</v>
      </c>
      <c r="B26" s="64" t="s">
        <v>255</v>
      </c>
      <c r="C26" s="185"/>
      <c r="D26" s="185"/>
      <c r="E26" s="185"/>
      <c r="F26" s="369"/>
      <c r="G26" s="369"/>
    </row>
    <row r="27" spans="1:7" ht="20.100000000000001" customHeight="1" x14ac:dyDescent="0.2">
      <c r="A27" s="30"/>
      <c r="B27" s="152" t="s">
        <v>259</v>
      </c>
      <c r="C27" s="184">
        <v>44000000</v>
      </c>
      <c r="D27" s="184">
        <v>44000000</v>
      </c>
      <c r="E27" s="184">
        <v>44000000</v>
      </c>
      <c r="F27" s="184">
        <v>44000000</v>
      </c>
      <c r="G27" s="184">
        <v>44000000</v>
      </c>
    </row>
    <row r="28" spans="1:7" ht="20.100000000000001" customHeight="1" x14ac:dyDescent="0.2">
      <c r="A28" s="30"/>
      <c r="B28" s="152" t="s">
        <v>260</v>
      </c>
      <c r="C28" s="184">
        <v>17000000</v>
      </c>
      <c r="D28" s="184">
        <v>11500000</v>
      </c>
      <c r="E28" s="184">
        <v>7000000</v>
      </c>
      <c r="F28" s="184">
        <v>7000000</v>
      </c>
      <c r="G28" s="184">
        <v>7000000</v>
      </c>
    </row>
    <row r="29" spans="1:7" ht="20.100000000000001" customHeight="1" x14ac:dyDescent="0.2">
      <c r="A29" s="30"/>
      <c r="B29" s="155" t="s">
        <v>456</v>
      </c>
      <c r="C29" s="184">
        <v>155000000</v>
      </c>
      <c r="D29" s="184">
        <v>200000000</v>
      </c>
      <c r="E29" s="184">
        <v>200000000</v>
      </c>
      <c r="F29" s="184">
        <v>200000000</v>
      </c>
      <c r="G29" s="184">
        <v>200000000</v>
      </c>
    </row>
    <row r="30" spans="1:7" ht="20.100000000000001" customHeight="1" x14ac:dyDescent="0.2">
      <c r="A30" s="30"/>
      <c r="B30" s="152" t="s">
        <v>261</v>
      </c>
      <c r="C30" s="184">
        <v>135000000</v>
      </c>
      <c r="D30" s="184">
        <v>145000000</v>
      </c>
      <c r="E30" s="184">
        <v>145000000</v>
      </c>
      <c r="F30" s="184">
        <v>145000000</v>
      </c>
      <c r="G30" s="184">
        <v>145000000</v>
      </c>
    </row>
    <row r="31" spans="1:7" ht="20.100000000000001" customHeight="1" x14ac:dyDescent="0.2">
      <c r="A31" s="30"/>
      <c r="B31" s="67" t="s">
        <v>262</v>
      </c>
      <c r="C31" s="374">
        <v>8000000</v>
      </c>
      <c r="D31" s="374">
        <v>9000000</v>
      </c>
      <c r="E31" s="374">
        <v>9000000</v>
      </c>
      <c r="F31" s="374">
        <v>9000000</v>
      </c>
      <c r="G31" s="374">
        <v>9000000</v>
      </c>
    </row>
    <row r="32" spans="1:7" ht="20.100000000000001" customHeight="1" x14ac:dyDescent="0.2">
      <c r="A32" s="30"/>
      <c r="B32" s="67" t="s">
        <v>263</v>
      </c>
      <c r="C32" s="374">
        <v>1000000</v>
      </c>
      <c r="D32" s="374">
        <v>500000</v>
      </c>
      <c r="E32" s="374">
        <v>500000</v>
      </c>
      <c r="F32" s="374">
        <v>500000</v>
      </c>
      <c r="G32" s="374">
        <v>500000</v>
      </c>
    </row>
    <row r="33" spans="1:7" ht="20.100000000000001" customHeight="1" x14ac:dyDescent="0.25">
      <c r="A33" s="30"/>
      <c r="B33" s="261" t="s">
        <v>101</v>
      </c>
      <c r="C33" s="375">
        <f>SUM(C27:C32)</f>
        <v>360000000</v>
      </c>
      <c r="D33" s="375">
        <f>SUM(D27:D32)</f>
        <v>410000000</v>
      </c>
      <c r="E33" s="375">
        <f>SUM(E27:E32)</f>
        <v>405500000</v>
      </c>
      <c r="F33" s="375">
        <f>SUM(F27:F32)</f>
        <v>405500000</v>
      </c>
      <c r="G33" s="375">
        <f>SUM(G27:G32)</f>
        <v>405500000</v>
      </c>
    </row>
    <row r="34" spans="1:7" ht="20.100000000000001" customHeight="1" x14ac:dyDescent="0.25">
      <c r="A34" s="30" t="s">
        <v>6</v>
      </c>
      <c r="B34" s="261" t="s">
        <v>256</v>
      </c>
      <c r="C34" s="375">
        <v>34265000</v>
      </c>
      <c r="D34" s="375">
        <f>'3.a.számú melléklet'!I61</f>
        <v>74320128</v>
      </c>
      <c r="E34" s="375">
        <v>38325400</v>
      </c>
      <c r="F34" s="375">
        <v>38325400</v>
      </c>
      <c r="G34" s="375">
        <v>38325400</v>
      </c>
    </row>
    <row r="35" spans="1:7" ht="20.100000000000001" customHeight="1" x14ac:dyDescent="0.25">
      <c r="A35" s="30" t="s">
        <v>7</v>
      </c>
      <c r="B35" s="64" t="s">
        <v>257</v>
      </c>
      <c r="C35" s="185"/>
      <c r="D35" s="185"/>
      <c r="E35" s="185"/>
      <c r="F35" s="369"/>
      <c r="G35" s="369"/>
    </row>
    <row r="36" spans="1:7" ht="20.100000000000001" customHeight="1" x14ac:dyDescent="0.2">
      <c r="A36" s="30"/>
      <c r="B36" s="201" t="s">
        <v>334</v>
      </c>
      <c r="C36" s="376"/>
      <c r="D36" s="376">
        <f>'3.a.számú melléklet'!O11</f>
        <v>5000000</v>
      </c>
      <c r="E36" s="376"/>
      <c r="F36" s="369"/>
      <c r="G36" s="369"/>
    </row>
    <row r="37" spans="1:7" ht="20.100000000000001" customHeight="1" x14ac:dyDescent="0.25">
      <c r="A37" s="30"/>
      <c r="B37" s="293" t="s">
        <v>335</v>
      </c>
      <c r="C37" s="375">
        <f>SUM(C36:C36)</f>
        <v>0</v>
      </c>
      <c r="D37" s="375">
        <f>SUM(D36:D36)</f>
        <v>5000000</v>
      </c>
      <c r="E37" s="375">
        <f>SUM(E36:E36)</f>
        <v>0</v>
      </c>
      <c r="F37" s="375">
        <f>SUM(F36:F36)</f>
        <v>0</v>
      </c>
      <c r="G37" s="375">
        <f>SUM(G36:G36)</f>
        <v>0</v>
      </c>
    </row>
    <row r="38" spans="1:7" ht="20.100000000000001" customHeight="1" x14ac:dyDescent="0.25">
      <c r="A38" s="30" t="s">
        <v>258</v>
      </c>
      <c r="B38" s="64" t="s">
        <v>264</v>
      </c>
      <c r="C38" s="185"/>
      <c r="D38" s="185"/>
      <c r="E38" s="185"/>
      <c r="F38" s="369"/>
      <c r="G38" s="369"/>
    </row>
    <row r="39" spans="1:7" ht="20.100000000000001" customHeight="1" x14ac:dyDescent="0.2">
      <c r="A39" s="24"/>
      <c r="B39" s="153" t="s">
        <v>267</v>
      </c>
      <c r="C39" s="376">
        <v>900000</v>
      </c>
      <c r="D39" s="376">
        <f>'3.a.számú melléklet'!J58</f>
        <v>570000</v>
      </c>
      <c r="E39" s="376"/>
      <c r="F39" s="369"/>
      <c r="G39" s="369"/>
    </row>
    <row r="40" spans="1:7" ht="20.100000000000001" customHeight="1" x14ac:dyDescent="0.2">
      <c r="A40" s="24"/>
      <c r="B40" s="152" t="s">
        <v>336</v>
      </c>
      <c r="C40" s="376"/>
      <c r="D40" s="376">
        <f>'3.a.számú melléklet'!K61</f>
        <v>10000</v>
      </c>
      <c r="E40" s="376"/>
      <c r="F40" s="369"/>
      <c r="G40" s="369"/>
    </row>
    <row r="41" spans="1:7" ht="20.100000000000001" customHeight="1" x14ac:dyDescent="0.25">
      <c r="A41" s="30"/>
      <c r="B41" s="261" t="s">
        <v>265</v>
      </c>
      <c r="C41" s="375">
        <f>SUM(C39:C40)</f>
        <v>900000</v>
      </c>
      <c r="D41" s="375">
        <f>SUM(D39:D40)</f>
        <v>580000</v>
      </c>
      <c r="E41" s="375">
        <f>SUM(E39:E40)</f>
        <v>0</v>
      </c>
      <c r="F41" s="375">
        <f>SUM(F39:F40)</f>
        <v>0</v>
      </c>
      <c r="G41" s="375">
        <f>SUM(G39:G40)</f>
        <v>0</v>
      </c>
    </row>
    <row r="42" spans="1:7" ht="20.100000000000001" customHeight="1" x14ac:dyDescent="0.25">
      <c r="A42" s="129" t="s">
        <v>17</v>
      </c>
      <c r="B42" s="156" t="s">
        <v>266</v>
      </c>
      <c r="C42" s="376"/>
      <c r="D42" s="376"/>
      <c r="E42" s="376"/>
      <c r="F42" s="369"/>
      <c r="G42" s="369"/>
    </row>
    <row r="43" spans="1:7" ht="20.100000000000001" customHeight="1" x14ac:dyDescent="0.2">
      <c r="A43" s="24"/>
      <c r="B43" s="152" t="s">
        <v>269</v>
      </c>
      <c r="C43" s="376">
        <v>1500000</v>
      </c>
      <c r="D43" s="376">
        <f>'3.a.számú melléklet'!P61</f>
        <v>880000</v>
      </c>
      <c r="E43" s="376"/>
      <c r="F43" s="369"/>
      <c r="G43" s="369"/>
    </row>
    <row r="44" spans="1:7" ht="20.100000000000001" customHeight="1" x14ac:dyDescent="0.2">
      <c r="A44" s="24"/>
      <c r="B44" s="152" t="s">
        <v>483</v>
      </c>
      <c r="C44" s="376">
        <v>641000</v>
      </c>
      <c r="D44" s="376">
        <f>'3.a.számú melléklet'!Q61</f>
        <v>509844</v>
      </c>
      <c r="E44" s="376"/>
      <c r="F44" s="369"/>
      <c r="G44" s="369"/>
    </row>
    <row r="45" spans="1:7" ht="20.100000000000001" customHeight="1" x14ac:dyDescent="0.25">
      <c r="A45" s="26"/>
      <c r="B45" s="294" t="s">
        <v>268</v>
      </c>
      <c r="C45" s="375">
        <f>SUM(C43:C44)</f>
        <v>2141000</v>
      </c>
      <c r="D45" s="375">
        <f>SUM(D43:D44)</f>
        <v>1389844</v>
      </c>
      <c r="E45" s="375">
        <f>SUM(E43:E44)</f>
        <v>0</v>
      </c>
      <c r="F45" s="375">
        <f>SUM(F43:F44)</f>
        <v>0</v>
      </c>
      <c r="G45" s="375">
        <f>SUM(G43:G44)</f>
        <v>0</v>
      </c>
    </row>
    <row r="46" spans="1:7" ht="20.100000000000001" customHeight="1" x14ac:dyDescent="0.25">
      <c r="A46" s="28"/>
      <c r="B46" s="292" t="s">
        <v>171</v>
      </c>
      <c r="C46" s="372">
        <f>C22+C25+C25+C33+C34+C37+C41+C45</f>
        <v>860480335</v>
      </c>
      <c r="D46" s="372">
        <f>D22+D25+D25+D33+D34+D37+D41+D45</f>
        <v>841530366</v>
      </c>
      <c r="E46" s="372">
        <f>E22+E25+E25+E33+E34+E37+E41+E45</f>
        <v>443825400</v>
      </c>
      <c r="F46" s="372">
        <f>F22+F25+F25+F33+F34+F37+F41+F45</f>
        <v>443825400</v>
      </c>
      <c r="G46" s="372">
        <f>G22+G25+G25+G33+G34+G37+G41+G45</f>
        <v>443825400</v>
      </c>
    </row>
    <row r="47" spans="1:7" ht="20.100000000000001" customHeight="1" x14ac:dyDescent="0.25">
      <c r="A47" s="28" t="s">
        <v>125</v>
      </c>
      <c r="B47" s="261" t="s">
        <v>271</v>
      </c>
      <c r="C47" s="375"/>
      <c r="D47" s="375"/>
      <c r="E47" s="375"/>
      <c r="F47" s="375"/>
      <c r="G47" s="375"/>
    </row>
    <row r="48" spans="1:7" ht="20.100000000000001" customHeight="1" x14ac:dyDescent="0.25">
      <c r="A48" s="28"/>
      <c r="B48" s="261" t="s">
        <v>411</v>
      </c>
      <c r="C48" s="375">
        <v>76852000</v>
      </c>
      <c r="D48" s="375">
        <f>'3.a.számú melléklet'!U61</f>
        <v>51522907</v>
      </c>
      <c r="E48" s="375"/>
      <c r="F48" s="375"/>
      <c r="G48" s="375"/>
    </row>
    <row r="49" spans="1:7" ht="20.100000000000001" customHeight="1" x14ac:dyDescent="0.25">
      <c r="A49" s="28"/>
      <c r="B49" s="261" t="s">
        <v>457</v>
      </c>
      <c r="C49" s="375"/>
      <c r="D49" s="375"/>
      <c r="E49" s="375"/>
      <c r="F49" s="375"/>
      <c r="G49" s="375"/>
    </row>
    <row r="50" spans="1:7" ht="20.100000000000001" customHeight="1" x14ac:dyDescent="0.25">
      <c r="A50" s="28"/>
      <c r="B50" s="261" t="s">
        <v>738</v>
      </c>
      <c r="C50" s="375"/>
      <c r="D50" s="375">
        <f>'3.a.számú melléklet'!T61</f>
        <v>180000000</v>
      </c>
      <c r="E50" s="375"/>
      <c r="F50" s="375"/>
      <c r="G50" s="375"/>
    </row>
    <row r="51" spans="1:7" ht="20.100000000000001" customHeight="1" x14ac:dyDescent="0.25">
      <c r="A51" s="28"/>
      <c r="B51" s="261" t="s">
        <v>427</v>
      </c>
      <c r="C51" s="375"/>
      <c r="D51" s="375"/>
      <c r="E51" s="375"/>
      <c r="F51" s="375"/>
      <c r="G51" s="375"/>
    </row>
    <row r="52" spans="1:7" ht="20.100000000000001" customHeight="1" x14ac:dyDescent="0.25">
      <c r="A52" s="417"/>
      <c r="B52" s="292" t="s">
        <v>86</v>
      </c>
      <c r="C52" s="372">
        <f>C22+C25+C33+C34+C37+C41+C45+C48+C51+C49</f>
        <v>937332335</v>
      </c>
      <c r="D52" s="372">
        <f>D22+D25+D33+D34+D37+D41+D45+D48+D51+D49+D50</f>
        <v>1073053273</v>
      </c>
      <c r="E52" s="372">
        <f>E22+E25+E33+E34+E37+E41+E45+E48+E51+E49</f>
        <v>443825400</v>
      </c>
      <c r="F52" s="372">
        <f>F22+F25+F33+F34+F37+F41+F45+F48+F51+F49</f>
        <v>443825400</v>
      </c>
      <c r="G52" s="372">
        <f>G22+G25+G33+G34+G37+G41+G45+G48+G51+G49</f>
        <v>443825400</v>
      </c>
    </row>
    <row r="53" spans="1:7" ht="20.100000000000001" customHeight="1" x14ac:dyDescent="0.25">
      <c r="A53" s="28" t="s">
        <v>92</v>
      </c>
      <c r="B53" s="69" t="s">
        <v>99</v>
      </c>
      <c r="C53" s="68"/>
      <c r="D53" s="68"/>
      <c r="E53" s="68"/>
      <c r="F53" s="68"/>
      <c r="G53" s="68"/>
    </row>
    <row r="54" spans="1:7" ht="20.100000000000001" customHeight="1" x14ac:dyDescent="0.25">
      <c r="A54" s="28" t="s">
        <v>2</v>
      </c>
      <c r="B54" s="64" t="s">
        <v>251</v>
      </c>
      <c r="C54" s="185"/>
      <c r="D54" s="185"/>
      <c r="E54" s="185"/>
      <c r="F54" s="185"/>
      <c r="G54" s="185"/>
    </row>
    <row r="55" spans="1:7" ht="20.100000000000001" customHeight="1" x14ac:dyDescent="0.25">
      <c r="A55" s="28"/>
      <c r="B55" s="152" t="s">
        <v>270</v>
      </c>
      <c r="C55" s="184">
        <v>4700000</v>
      </c>
      <c r="D55" s="184"/>
      <c r="E55" s="184"/>
      <c r="F55" s="184"/>
      <c r="G55" s="184"/>
    </row>
    <row r="56" spans="1:7" ht="20.100000000000001" customHeight="1" x14ac:dyDescent="0.25">
      <c r="A56" s="28"/>
      <c r="B56" s="261" t="s">
        <v>254</v>
      </c>
      <c r="C56" s="375">
        <f>SUM(C55:C55)</f>
        <v>4700000</v>
      </c>
      <c r="D56" s="375">
        <f>SUM(D55:D55)</f>
        <v>0</v>
      </c>
      <c r="E56" s="375">
        <f>SUM(E55:E55)</f>
        <v>0</v>
      </c>
      <c r="F56" s="375">
        <f>SUM(F55:F55)</f>
        <v>0</v>
      </c>
      <c r="G56" s="375">
        <f>SUM(G55:G55)</f>
        <v>0</v>
      </c>
    </row>
    <row r="57" spans="1:7" ht="20.100000000000001" customHeight="1" x14ac:dyDescent="0.25">
      <c r="A57" s="28" t="s">
        <v>4</v>
      </c>
      <c r="B57" s="261" t="s">
        <v>256</v>
      </c>
      <c r="C57" s="375">
        <v>700000</v>
      </c>
      <c r="D57" s="375">
        <f>'3.a.számú melléklet'!I66</f>
        <v>750000</v>
      </c>
      <c r="E57" s="375">
        <v>750000</v>
      </c>
      <c r="F57" s="375">
        <v>750000</v>
      </c>
      <c r="G57" s="375">
        <v>750000</v>
      </c>
    </row>
    <row r="58" spans="1:7" ht="20.100000000000001" customHeight="1" x14ac:dyDescent="0.25">
      <c r="A58" s="28" t="s">
        <v>332</v>
      </c>
      <c r="B58" s="261" t="s">
        <v>271</v>
      </c>
      <c r="C58" s="375"/>
      <c r="D58" s="375"/>
      <c r="E58" s="375"/>
      <c r="F58" s="375"/>
      <c r="G58" s="375"/>
    </row>
    <row r="59" spans="1:7" ht="20.100000000000001" customHeight="1" x14ac:dyDescent="0.25">
      <c r="A59" s="28"/>
      <c r="B59" s="261" t="s">
        <v>411</v>
      </c>
      <c r="C59" s="375">
        <v>500000</v>
      </c>
      <c r="D59" s="375">
        <f>'3.a.számú melléklet'!U66</f>
        <v>0</v>
      </c>
      <c r="E59" s="375"/>
      <c r="F59" s="375"/>
      <c r="G59" s="375"/>
    </row>
    <row r="60" spans="1:7" ht="20.100000000000001" customHeight="1" x14ac:dyDescent="0.25">
      <c r="A60" s="418"/>
      <c r="B60" s="292" t="s">
        <v>123</v>
      </c>
      <c r="C60" s="372">
        <f t="shared" ref="C60:G60" si="2">C56+C57+C59</f>
        <v>5900000</v>
      </c>
      <c r="D60" s="372">
        <f t="shared" si="2"/>
        <v>750000</v>
      </c>
      <c r="E60" s="372">
        <f t="shared" si="2"/>
        <v>750000</v>
      </c>
      <c r="F60" s="372">
        <f t="shared" ref="F60" si="3">F56+F57+F59</f>
        <v>750000</v>
      </c>
      <c r="G60" s="372">
        <f t="shared" si="2"/>
        <v>750000</v>
      </c>
    </row>
    <row r="61" spans="1:7" ht="20.100000000000001" customHeight="1" x14ac:dyDescent="0.25">
      <c r="A61" s="28" t="s">
        <v>93</v>
      </c>
      <c r="B61" s="69" t="s">
        <v>430</v>
      </c>
      <c r="C61" s="68"/>
      <c r="D61" s="68"/>
      <c r="E61" s="68"/>
      <c r="F61" s="68"/>
      <c r="G61" s="68"/>
    </row>
    <row r="62" spans="1:7" ht="20.100000000000001" customHeight="1" x14ac:dyDescent="0.25">
      <c r="A62" s="28"/>
      <c r="B62" s="64" t="s">
        <v>56</v>
      </c>
      <c r="C62" s="185"/>
      <c r="D62" s="185"/>
      <c r="E62" s="185"/>
      <c r="F62" s="185"/>
      <c r="G62" s="185"/>
    </row>
    <row r="63" spans="1:7" ht="20.100000000000001" customHeight="1" x14ac:dyDescent="0.25">
      <c r="A63" s="28"/>
      <c r="B63" s="62" t="s">
        <v>58</v>
      </c>
      <c r="C63" s="184">
        <v>45121000</v>
      </c>
      <c r="D63" s="184">
        <f>'3.a.számú melléklet'!I82</f>
        <v>49301727</v>
      </c>
      <c r="E63" s="184">
        <v>49301727</v>
      </c>
      <c r="F63" s="184">
        <v>49301727</v>
      </c>
      <c r="G63" s="184">
        <v>49301727</v>
      </c>
    </row>
    <row r="64" spans="1:7" ht="20.100000000000001" customHeight="1" x14ac:dyDescent="0.25">
      <c r="A64" s="28"/>
      <c r="B64" s="261" t="s">
        <v>57</v>
      </c>
      <c r="C64" s="375">
        <f t="shared" ref="C64:G64" si="4">C63</f>
        <v>45121000</v>
      </c>
      <c r="D64" s="375">
        <f t="shared" si="4"/>
        <v>49301727</v>
      </c>
      <c r="E64" s="375">
        <f t="shared" si="4"/>
        <v>49301727</v>
      </c>
      <c r="F64" s="375">
        <f t="shared" ref="F64" si="5">F63</f>
        <v>49301727</v>
      </c>
      <c r="G64" s="375">
        <f t="shared" si="4"/>
        <v>49301727</v>
      </c>
    </row>
    <row r="65" spans="1:7" ht="20.100000000000001" customHeight="1" x14ac:dyDescent="0.25">
      <c r="A65" s="28"/>
      <c r="B65" s="261" t="s">
        <v>411</v>
      </c>
      <c r="C65" s="375"/>
      <c r="D65" s="375">
        <f>'3.a.számú melléklet'!U82</f>
        <v>0</v>
      </c>
      <c r="E65" s="375"/>
      <c r="F65" s="375"/>
      <c r="G65" s="375"/>
    </row>
    <row r="66" spans="1:7" ht="20.100000000000001" customHeight="1" x14ac:dyDescent="0.25">
      <c r="A66" s="418"/>
      <c r="B66" s="292" t="s">
        <v>440</v>
      </c>
      <c r="C66" s="372">
        <f t="shared" ref="C66:G66" si="6">SUM(C64+C65)</f>
        <v>45121000</v>
      </c>
      <c r="D66" s="372">
        <f t="shared" si="6"/>
        <v>49301727</v>
      </c>
      <c r="E66" s="372">
        <f t="shared" si="6"/>
        <v>49301727</v>
      </c>
      <c r="F66" s="372">
        <f t="shared" ref="F66" si="7">SUM(F64+F65)</f>
        <v>49301727</v>
      </c>
      <c r="G66" s="372">
        <f t="shared" si="6"/>
        <v>49301727</v>
      </c>
    </row>
    <row r="67" spans="1:7" ht="20.100000000000001" customHeight="1" x14ac:dyDescent="0.25">
      <c r="A67" s="28" t="s">
        <v>431</v>
      </c>
      <c r="B67" s="69" t="s">
        <v>432</v>
      </c>
      <c r="C67" s="68"/>
      <c r="D67" s="68"/>
      <c r="E67" s="68"/>
      <c r="F67" s="68"/>
      <c r="G67" s="68"/>
    </row>
    <row r="68" spans="1:7" ht="20.100000000000001" customHeight="1" x14ac:dyDescent="0.25">
      <c r="A68" s="28"/>
      <c r="B68" s="64" t="s">
        <v>56</v>
      </c>
      <c r="C68" s="185"/>
      <c r="D68" s="185"/>
      <c r="E68" s="185"/>
      <c r="F68" s="185"/>
      <c r="G68" s="185"/>
    </row>
    <row r="69" spans="1:7" ht="20.100000000000001" customHeight="1" x14ac:dyDescent="0.25">
      <c r="A69" s="28"/>
      <c r="B69" s="62" t="s">
        <v>58</v>
      </c>
      <c r="C69" s="184"/>
      <c r="D69" s="184">
        <f>'3.a.számú melléklet'!I88</f>
        <v>5300000</v>
      </c>
      <c r="E69" s="184">
        <v>5300000</v>
      </c>
      <c r="F69" s="184">
        <v>5300000</v>
      </c>
      <c r="G69" s="184">
        <v>5300000</v>
      </c>
    </row>
    <row r="70" spans="1:7" ht="20.100000000000001" customHeight="1" x14ac:dyDescent="0.25">
      <c r="A70" s="28"/>
      <c r="B70" s="152" t="s">
        <v>461</v>
      </c>
      <c r="C70" s="184"/>
      <c r="D70" s="184"/>
      <c r="E70" s="184"/>
      <c r="F70" s="184"/>
      <c r="G70" s="184"/>
    </row>
    <row r="71" spans="1:7" ht="20.100000000000001" customHeight="1" x14ac:dyDescent="0.25">
      <c r="A71" s="28"/>
      <c r="B71" s="261" t="s">
        <v>57</v>
      </c>
      <c r="C71" s="375">
        <f t="shared" ref="C71:G71" si="8">C69+C70</f>
        <v>0</v>
      </c>
      <c r="D71" s="375">
        <f t="shared" si="8"/>
        <v>5300000</v>
      </c>
      <c r="E71" s="375">
        <f t="shared" si="8"/>
        <v>5300000</v>
      </c>
      <c r="F71" s="375">
        <f t="shared" ref="F71" si="9">F69+F70</f>
        <v>5300000</v>
      </c>
      <c r="G71" s="375">
        <f t="shared" si="8"/>
        <v>5300000</v>
      </c>
    </row>
    <row r="72" spans="1:7" ht="20.100000000000001" customHeight="1" x14ac:dyDescent="0.25">
      <c r="A72" s="28"/>
      <c r="B72" s="261" t="s">
        <v>411</v>
      </c>
      <c r="C72" s="375"/>
      <c r="D72" s="375">
        <f>'3.a.számú melléklet'!U88</f>
        <v>0</v>
      </c>
      <c r="E72" s="375"/>
      <c r="F72" s="375"/>
      <c r="G72" s="375"/>
    </row>
    <row r="73" spans="1:7" ht="20.100000000000001" customHeight="1" x14ac:dyDescent="0.25">
      <c r="A73" s="418"/>
      <c r="B73" s="292" t="s">
        <v>441</v>
      </c>
      <c r="C73" s="372">
        <f t="shared" ref="C73:G73" si="10">SUM(C71+C72)</f>
        <v>0</v>
      </c>
      <c r="D73" s="372">
        <f t="shared" si="10"/>
        <v>5300000</v>
      </c>
      <c r="E73" s="372">
        <f t="shared" si="10"/>
        <v>5300000</v>
      </c>
      <c r="F73" s="372">
        <f t="shared" ref="F73" si="11">SUM(F71+F72)</f>
        <v>5300000</v>
      </c>
      <c r="G73" s="372">
        <f t="shared" si="10"/>
        <v>5300000</v>
      </c>
    </row>
    <row r="74" spans="1:7" ht="20.100000000000001" customHeight="1" x14ac:dyDescent="0.25">
      <c r="A74" s="420"/>
      <c r="B74" s="419" t="s">
        <v>87</v>
      </c>
      <c r="C74" s="269">
        <f>C52+C60+C66+C73</f>
        <v>988353335</v>
      </c>
      <c r="D74" s="269">
        <f>D52+D60+D66+D73</f>
        <v>1128405000</v>
      </c>
      <c r="E74" s="269">
        <f>E52+E60+E66+E73</f>
        <v>499177127</v>
      </c>
      <c r="F74" s="269">
        <f>F52+F60+F66+F73</f>
        <v>499177127</v>
      </c>
      <c r="G74" s="269">
        <f>G52+G60+G66+G73</f>
        <v>499177127</v>
      </c>
    </row>
    <row r="75" spans="1:7" ht="14.25" x14ac:dyDescent="0.2">
      <c r="A75" s="27"/>
      <c r="B75" s="27"/>
    </row>
    <row r="76" spans="1:7" ht="14.25" x14ac:dyDescent="0.2">
      <c r="A76" s="27"/>
      <c r="B76" s="27"/>
    </row>
    <row r="77" spans="1:7" ht="14.25" x14ac:dyDescent="0.2">
      <c r="A77" s="27"/>
      <c r="B77" s="27"/>
    </row>
    <row r="78" spans="1:7" ht="14.25" x14ac:dyDescent="0.2">
      <c r="A78" s="27"/>
      <c r="B78" s="27"/>
    </row>
    <row r="79" spans="1:7" ht="14.25" x14ac:dyDescent="0.2">
      <c r="A79" s="27"/>
      <c r="B79" s="27"/>
    </row>
    <row r="80" spans="1:7" ht="18" customHeight="1" x14ac:dyDescent="0.2">
      <c r="A80" s="27"/>
      <c r="B80" s="27"/>
    </row>
    <row r="81" spans="1:4" ht="14.25" x14ac:dyDescent="0.2">
      <c r="A81" s="27"/>
      <c r="B81" s="27"/>
    </row>
    <row r="82" spans="1:4" ht="14.25" x14ac:dyDescent="0.2">
      <c r="A82" s="27"/>
      <c r="B82" s="27"/>
    </row>
    <row r="83" spans="1:4" ht="13.5" customHeight="1" x14ac:dyDescent="0.2">
      <c r="A83" s="27"/>
      <c r="B83" s="27"/>
    </row>
    <row r="84" spans="1:4" ht="14.25" x14ac:dyDescent="0.2">
      <c r="A84" s="27"/>
      <c r="B84" s="27"/>
    </row>
    <row r="85" spans="1:4" ht="14.25" x14ac:dyDescent="0.2">
      <c r="A85" s="27"/>
      <c r="B85" s="27"/>
      <c r="D85" s="23" t="s">
        <v>674</v>
      </c>
    </row>
    <row r="86" spans="1:4" ht="14.25" x14ac:dyDescent="0.2">
      <c r="A86" s="27"/>
      <c r="B86" s="27"/>
    </row>
    <row r="87" spans="1:4" ht="14.25" x14ac:dyDescent="0.2">
      <c r="A87" s="27"/>
      <c r="B87" s="27"/>
    </row>
    <row r="88" spans="1:4" ht="14.25" x14ac:dyDescent="0.2">
      <c r="A88" s="27"/>
      <c r="B88" s="27"/>
    </row>
    <row r="89" spans="1:4" ht="14.25" x14ac:dyDescent="0.2">
      <c r="A89" s="27"/>
      <c r="B89" s="27"/>
    </row>
    <row r="90" spans="1:4" ht="14.25" x14ac:dyDescent="0.2">
      <c r="A90" s="27"/>
      <c r="B90" s="27"/>
    </row>
    <row r="91" spans="1:4" ht="14.25" x14ac:dyDescent="0.2">
      <c r="A91" s="27"/>
      <c r="B91" s="27"/>
    </row>
    <row r="92" spans="1:4" ht="14.25" x14ac:dyDescent="0.2">
      <c r="A92" s="27"/>
      <c r="B92" s="27"/>
    </row>
    <row r="93" spans="1:4" ht="14.25" x14ac:dyDescent="0.2">
      <c r="A93" s="27"/>
      <c r="B93" s="27"/>
    </row>
    <row r="94" spans="1:4" ht="14.25" x14ac:dyDescent="0.2">
      <c r="A94" s="27"/>
      <c r="B94" s="27"/>
    </row>
    <row r="95" spans="1:4" ht="18" customHeight="1" x14ac:dyDescent="0.2">
      <c r="A95" s="27"/>
      <c r="B95" s="27"/>
    </row>
    <row r="96" spans="1:4" ht="12.75" customHeight="1" x14ac:dyDescent="0.2">
      <c r="A96" s="27"/>
      <c r="B96" s="27"/>
    </row>
    <row r="97" spans="1:2" ht="14.25" x14ac:dyDescent="0.2">
      <c r="A97" s="27"/>
      <c r="B97" s="27"/>
    </row>
    <row r="98" spans="1:2" ht="14.25" x14ac:dyDescent="0.2">
      <c r="A98" s="27"/>
      <c r="B98" s="27"/>
    </row>
    <row r="99" spans="1:2" ht="15" customHeight="1" x14ac:dyDescent="0.2">
      <c r="A99" s="27"/>
      <c r="B99" s="27"/>
    </row>
    <row r="100" spans="1:2" ht="14.25" x14ac:dyDescent="0.2">
      <c r="A100" s="27"/>
      <c r="B100" s="27"/>
    </row>
    <row r="101" spans="1:2" ht="14.25" x14ac:dyDescent="0.2">
      <c r="A101" s="27"/>
      <c r="B101" s="27"/>
    </row>
    <row r="102" spans="1:2" ht="14.25" x14ac:dyDescent="0.2">
      <c r="A102" s="27"/>
      <c r="B102" s="27"/>
    </row>
    <row r="103" spans="1:2" ht="14.25" x14ac:dyDescent="0.2">
      <c r="A103" s="27"/>
      <c r="B103" s="27"/>
    </row>
    <row r="104" spans="1:2" ht="14.25" x14ac:dyDescent="0.2">
      <c r="A104" s="27"/>
      <c r="B104" s="27"/>
    </row>
    <row r="105" spans="1:2" ht="14.25" x14ac:dyDescent="0.2">
      <c r="A105" s="27"/>
      <c r="B105" s="27"/>
    </row>
    <row r="106" spans="1:2" ht="14.25" x14ac:dyDescent="0.2">
      <c r="A106" s="27"/>
      <c r="B106" s="27"/>
    </row>
    <row r="107" spans="1:2" ht="14.25" x14ac:dyDescent="0.2">
      <c r="A107" s="27"/>
      <c r="B107" s="27"/>
    </row>
    <row r="108" spans="1:2" ht="14.25" x14ac:dyDescent="0.2">
      <c r="A108" s="27"/>
      <c r="B108" s="27"/>
    </row>
    <row r="109" spans="1:2" ht="14.25" x14ac:dyDescent="0.2">
      <c r="A109" s="27"/>
      <c r="B109" s="27"/>
    </row>
    <row r="110" spans="1:2" ht="14.25" x14ac:dyDescent="0.2">
      <c r="A110" s="27"/>
      <c r="B110" s="27"/>
    </row>
    <row r="111" spans="1:2" ht="14.25" x14ac:dyDescent="0.2">
      <c r="A111" s="27"/>
      <c r="B111" s="27"/>
    </row>
    <row r="112" spans="1:2" ht="14.25" x14ac:dyDescent="0.2">
      <c r="A112" s="27"/>
      <c r="B112" s="27"/>
    </row>
    <row r="113" spans="1:2" ht="14.25" x14ac:dyDescent="0.2">
      <c r="A113" s="27"/>
      <c r="B113" s="27"/>
    </row>
    <row r="114" spans="1:2" ht="14.25" x14ac:dyDescent="0.2">
      <c r="A114" s="27"/>
      <c r="B114" s="27"/>
    </row>
    <row r="115" spans="1:2" ht="14.25" x14ac:dyDescent="0.2">
      <c r="A115" s="27"/>
      <c r="B115" s="27"/>
    </row>
    <row r="116" spans="1:2" ht="14.25" x14ac:dyDescent="0.2">
      <c r="A116" s="27"/>
      <c r="B116" s="27"/>
    </row>
    <row r="117" spans="1:2" ht="14.25" x14ac:dyDescent="0.2">
      <c r="A117" s="27"/>
      <c r="B117" s="27"/>
    </row>
    <row r="118" spans="1:2" ht="14.25" x14ac:dyDescent="0.2">
      <c r="A118" s="27"/>
      <c r="B118" s="27"/>
    </row>
    <row r="119" spans="1:2" ht="14.25" x14ac:dyDescent="0.2">
      <c r="A119" s="27"/>
      <c r="B119" s="27"/>
    </row>
    <row r="120" spans="1:2" ht="14.25" x14ac:dyDescent="0.2">
      <c r="A120" s="27"/>
      <c r="B120" s="27"/>
    </row>
    <row r="121" spans="1:2" ht="14.25" x14ac:dyDescent="0.2">
      <c r="A121" s="27"/>
      <c r="B121" s="27"/>
    </row>
    <row r="122" spans="1:2" ht="14.25" x14ac:dyDescent="0.2">
      <c r="A122" s="27"/>
      <c r="B122" s="27"/>
    </row>
    <row r="123" spans="1:2" ht="14.25" x14ac:dyDescent="0.2">
      <c r="A123" s="27"/>
      <c r="B123" s="27"/>
    </row>
    <row r="124" spans="1:2" ht="14.25" x14ac:dyDescent="0.2">
      <c r="A124" s="27"/>
      <c r="B124" s="27"/>
    </row>
    <row r="125" spans="1:2" ht="14.25" x14ac:dyDescent="0.2">
      <c r="A125" s="27"/>
      <c r="B125" s="27"/>
    </row>
    <row r="126" spans="1:2" ht="14.25" x14ac:dyDescent="0.2">
      <c r="A126" s="27"/>
      <c r="B126" s="27"/>
    </row>
    <row r="127" spans="1:2" ht="14.25" x14ac:dyDescent="0.2">
      <c r="A127" s="27"/>
      <c r="B127" s="27"/>
    </row>
    <row r="128" spans="1:2" ht="14.25" x14ac:dyDescent="0.2">
      <c r="A128" s="27"/>
      <c r="B128" s="27"/>
    </row>
    <row r="129" spans="1:2" ht="14.25" x14ac:dyDescent="0.2">
      <c r="A129" s="27"/>
      <c r="B129" s="27"/>
    </row>
    <row r="130" spans="1:2" ht="14.25" x14ac:dyDescent="0.2">
      <c r="A130" s="27"/>
      <c r="B130" s="27"/>
    </row>
    <row r="131" spans="1:2" ht="14.25" x14ac:dyDescent="0.2">
      <c r="A131" s="27"/>
      <c r="B131" s="27"/>
    </row>
    <row r="132" spans="1:2" ht="14.25" x14ac:dyDescent="0.2">
      <c r="A132" s="27"/>
      <c r="B132" s="27"/>
    </row>
    <row r="133" spans="1:2" ht="14.25" x14ac:dyDescent="0.2">
      <c r="A133" s="27"/>
      <c r="B133" s="27"/>
    </row>
    <row r="134" spans="1:2" ht="14.25" x14ac:dyDescent="0.2">
      <c r="A134" s="27"/>
      <c r="B134" s="27"/>
    </row>
    <row r="135" spans="1:2" ht="14.25" x14ac:dyDescent="0.2">
      <c r="A135" s="27"/>
      <c r="B135" s="27"/>
    </row>
    <row r="136" spans="1:2" ht="14.25" x14ac:dyDescent="0.2">
      <c r="A136" s="27"/>
      <c r="B136" s="27"/>
    </row>
    <row r="137" spans="1:2" ht="14.25" x14ac:dyDescent="0.2">
      <c r="A137" s="27"/>
      <c r="B137" s="27"/>
    </row>
    <row r="138" spans="1:2" ht="14.25" x14ac:dyDescent="0.2">
      <c r="A138" s="27"/>
      <c r="B138" s="27"/>
    </row>
    <row r="139" spans="1:2" ht="14.25" x14ac:dyDescent="0.2">
      <c r="A139" s="27"/>
      <c r="B139" s="27"/>
    </row>
    <row r="140" spans="1:2" ht="14.25" x14ac:dyDescent="0.2">
      <c r="A140" s="27"/>
      <c r="B140" s="27"/>
    </row>
    <row r="141" spans="1:2" ht="14.25" x14ac:dyDescent="0.2">
      <c r="A141" s="27"/>
      <c r="B141" s="27"/>
    </row>
    <row r="142" spans="1:2" ht="14.25" x14ac:dyDescent="0.2">
      <c r="A142" s="27"/>
      <c r="B142" s="27"/>
    </row>
    <row r="143" spans="1:2" ht="14.25" x14ac:dyDescent="0.2">
      <c r="A143" s="27"/>
      <c r="B143" s="27"/>
    </row>
    <row r="144" spans="1:2" ht="14.25" x14ac:dyDescent="0.2">
      <c r="A144" s="27"/>
      <c r="B144" s="27"/>
    </row>
    <row r="145" spans="1:7" ht="14.25" x14ac:dyDescent="0.2">
      <c r="A145" s="27"/>
      <c r="B145" s="27"/>
    </row>
    <row r="146" spans="1:7" ht="14.25" x14ac:dyDescent="0.2">
      <c r="A146" s="27"/>
      <c r="B146" s="27"/>
    </row>
    <row r="147" spans="1:7" ht="14.25" x14ac:dyDescent="0.2">
      <c r="A147" s="27"/>
      <c r="B147" s="27"/>
    </row>
    <row r="148" spans="1:7" ht="14.25" x14ac:dyDescent="0.2">
      <c r="A148" s="27"/>
      <c r="B148" s="27"/>
    </row>
    <row r="149" spans="1:7" ht="14.25" x14ac:dyDescent="0.2">
      <c r="A149" s="27"/>
      <c r="B149" s="27"/>
    </row>
    <row r="150" spans="1:7" ht="14.25" x14ac:dyDescent="0.2">
      <c r="A150" s="27"/>
      <c r="B150" s="27"/>
    </row>
    <row r="151" spans="1:7" ht="14.25" x14ac:dyDescent="0.2">
      <c r="A151" s="27"/>
      <c r="B151" s="27"/>
    </row>
    <row r="152" spans="1:7" ht="14.25" x14ac:dyDescent="0.2">
      <c r="A152" s="27"/>
      <c r="B152" s="27"/>
    </row>
    <row r="153" spans="1:7" ht="14.25" x14ac:dyDescent="0.2">
      <c r="A153" s="27"/>
      <c r="B153" s="27"/>
    </row>
    <row r="154" spans="1:7" ht="14.25" x14ac:dyDescent="0.2">
      <c r="A154" s="27"/>
      <c r="B154" s="27"/>
      <c r="G154" s="353"/>
    </row>
    <row r="155" spans="1:7" ht="14.25" x14ac:dyDescent="0.2">
      <c r="A155" s="27"/>
      <c r="B155" s="27"/>
      <c r="G155" s="353"/>
    </row>
    <row r="156" spans="1:7" ht="14.25" x14ac:dyDescent="0.2">
      <c r="A156" s="27"/>
      <c r="B156" s="27"/>
      <c r="G156" s="353"/>
    </row>
    <row r="157" spans="1:7" ht="14.25" x14ac:dyDescent="0.2">
      <c r="A157" s="27"/>
      <c r="B157" s="27"/>
      <c r="G157" s="353"/>
    </row>
    <row r="158" spans="1:7" ht="14.25" x14ac:dyDescent="0.2">
      <c r="A158" s="27"/>
      <c r="B158" s="27"/>
      <c r="G158" s="353"/>
    </row>
    <row r="159" spans="1:7" ht="14.25" x14ac:dyDescent="0.2">
      <c r="A159" s="27"/>
      <c r="B159" s="27"/>
      <c r="G159" s="353"/>
    </row>
    <row r="160" spans="1:7" ht="14.25" x14ac:dyDescent="0.2">
      <c r="A160" s="27"/>
      <c r="B160" s="27"/>
      <c r="G160" s="353"/>
    </row>
    <row r="161" spans="1:7" ht="14.25" x14ac:dyDescent="0.2">
      <c r="A161" s="27"/>
      <c r="B161" s="27"/>
      <c r="G161" s="353"/>
    </row>
    <row r="162" spans="1:7" ht="14.25" x14ac:dyDescent="0.2">
      <c r="A162" s="27"/>
      <c r="B162" s="27"/>
      <c r="G162" s="353"/>
    </row>
    <row r="163" spans="1:7" ht="14.25" x14ac:dyDescent="0.2">
      <c r="A163" s="27"/>
      <c r="B163" s="27"/>
      <c r="G163" s="353"/>
    </row>
    <row r="164" spans="1:7" ht="14.25" x14ac:dyDescent="0.2">
      <c r="A164" s="27"/>
      <c r="B164" s="27"/>
      <c r="G164" s="353"/>
    </row>
    <row r="165" spans="1:7" ht="14.25" x14ac:dyDescent="0.2">
      <c r="A165" s="27"/>
      <c r="B165" s="27"/>
      <c r="G165" s="353"/>
    </row>
    <row r="166" spans="1:7" ht="14.25" x14ac:dyDescent="0.2">
      <c r="A166" s="27"/>
      <c r="B166" s="27"/>
      <c r="G166" s="353"/>
    </row>
    <row r="167" spans="1:7" ht="14.25" x14ac:dyDescent="0.2">
      <c r="A167" s="27"/>
      <c r="B167" s="27"/>
      <c r="G167" s="353"/>
    </row>
    <row r="168" spans="1:7" ht="14.25" x14ac:dyDescent="0.2">
      <c r="A168" s="27"/>
      <c r="B168" s="27"/>
      <c r="G168" s="353"/>
    </row>
    <row r="169" spans="1:7" ht="14.25" x14ac:dyDescent="0.2">
      <c r="A169" s="27"/>
      <c r="B169" s="27"/>
      <c r="G169" s="353"/>
    </row>
    <row r="170" spans="1:7" ht="14.25" x14ac:dyDescent="0.2">
      <c r="A170" s="27"/>
      <c r="B170" s="27"/>
      <c r="G170" s="353"/>
    </row>
    <row r="171" spans="1:7" ht="14.25" x14ac:dyDescent="0.2">
      <c r="A171" s="27"/>
      <c r="B171" s="27"/>
      <c r="G171" s="353"/>
    </row>
    <row r="172" spans="1:7" ht="14.25" x14ac:dyDescent="0.2">
      <c r="A172" s="27"/>
      <c r="B172" s="27"/>
      <c r="G172" s="353"/>
    </row>
    <row r="173" spans="1:7" ht="14.25" x14ac:dyDescent="0.2">
      <c r="A173" s="27"/>
      <c r="B173" s="27"/>
      <c r="G173" s="353"/>
    </row>
    <row r="174" spans="1:7" ht="14.25" x14ac:dyDescent="0.2">
      <c r="A174" s="27"/>
      <c r="B174" s="27"/>
      <c r="G174" s="353"/>
    </row>
    <row r="175" spans="1:7" ht="14.25" x14ac:dyDescent="0.2">
      <c r="A175" s="27"/>
      <c r="B175" s="27"/>
      <c r="G175" s="353"/>
    </row>
    <row r="176" spans="1:7" ht="14.25" x14ac:dyDescent="0.2">
      <c r="A176" s="27"/>
      <c r="B176" s="27"/>
      <c r="G176" s="353"/>
    </row>
    <row r="177" spans="1:7" ht="14.25" x14ac:dyDescent="0.2">
      <c r="A177" s="27"/>
      <c r="B177" s="27"/>
      <c r="G177" s="353"/>
    </row>
    <row r="178" spans="1:7" ht="14.25" x14ac:dyDescent="0.2">
      <c r="A178" s="27"/>
      <c r="B178" s="27"/>
      <c r="G178" s="353"/>
    </row>
    <row r="179" spans="1:7" ht="14.25" x14ac:dyDescent="0.2">
      <c r="A179" s="27"/>
      <c r="B179" s="27"/>
      <c r="G179" s="353"/>
    </row>
    <row r="180" spans="1:7" ht="14.25" x14ac:dyDescent="0.2">
      <c r="A180" s="27"/>
      <c r="B180" s="27"/>
      <c r="G180" s="353"/>
    </row>
    <row r="181" spans="1:7" ht="14.25" x14ac:dyDescent="0.2">
      <c r="A181" s="27"/>
      <c r="B181" s="27"/>
      <c r="G181" s="353"/>
    </row>
    <row r="182" spans="1:7" ht="14.25" x14ac:dyDescent="0.2">
      <c r="A182" s="27"/>
      <c r="B182" s="27"/>
      <c r="G182" s="353"/>
    </row>
    <row r="183" spans="1:7" ht="14.25" x14ac:dyDescent="0.2">
      <c r="A183" s="27"/>
      <c r="B183" s="27"/>
      <c r="G183" s="353"/>
    </row>
    <row r="184" spans="1:7" ht="14.25" x14ac:dyDescent="0.2">
      <c r="A184" s="27"/>
      <c r="B184" s="27"/>
      <c r="G184" s="353"/>
    </row>
    <row r="185" spans="1:7" ht="14.25" x14ac:dyDescent="0.2">
      <c r="A185" s="27"/>
      <c r="B185" s="27"/>
      <c r="G185" s="353"/>
    </row>
    <row r="186" spans="1:7" ht="14.25" x14ac:dyDescent="0.2">
      <c r="A186" s="27"/>
      <c r="B186" s="27"/>
      <c r="G186" s="353"/>
    </row>
    <row r="187" spans="1:7" ht="14.25" x14ac:dyDescent="0.2">
      <c r="A187" s="27"/>
      <c r="B187" s="27"/>
      <c r="G187" s="353"/>
    </row>
    <row r="188" spans="1:7" ht="14.25" x14ac:dyDescent="0.2">
      <c r="A188" s="27"/>
      <c r="B188" s="27"/>
      <c r="G188" s="353"/>
    </row>
    <row r="189" spans="1:7" ht="14.25" x14ac:dyDescent="0.2">
      <c r="A189" s="27"/>
      <c r="B189" s="27"/>
      <c r="G189" s="353"/>
    </row>
    <row r="190" spans="1:7" ht="14.25" x14ac:dyDescent="0.2">
      <c r="A190" s="27"/>
      <c r="B190" s="27"/>
      <c r="G190" s="353"/>
    </row>
    <row r="191" spans="1:7" ht="14.25" x14ac:dyDescent="0.2">
      <c r="A191" s="27"/>
      <c r="B191" s="27"/>
      <c r="G191" s="353"/>
    </row>
    <row r="192" spans="1:7" ht="14.25" x14ac:dyDescent="0.2">
      <c r="A192" s="27"/>
      <c r="B192" s="27"/>
      <c r="G192" s="353"/>
    </row>
    <row r="193" spans="1:7" ht="14.25" x14ac:dyDescent="0.2">
      <c r="A193" s="27"/>
      <c r="B193" s="27"/>
      <c r="G193" s="353"/>
    </row>
    <row r="194" spans="1:7" ht="14.25" x14ac:dyDescent="0.2">
      <c r="A194" s="27"/>
      <c r="B194" s="27"/>
      <c r="G194" s="353"/>
    </row>
    <row r="195" spans="1:7" ht="14.25" x14ac:dyDescent="0.2">
      <c r="A195" s="27"/>
      <c r="B195" s="27"/>
      <c r="G195" s="353"/>
    </row>
    <row r="196" spans="1:7" ht="14.25" x14ac:dyDescent="0.2">
      <c r="A196" s="27"/>
      <c r="B196" s="27"/>
      <c r="G196" s="353"/>
    </row>
    <row r="197" spans="1:7" ht="14.25" x14ac:dyDescent="0.2">
      <c r="A197" s="27"/>
      <c r="B197" s="27"/>
      <c r="G197" s="353"/>
    </row>
    <row r="198" spans="1:7" ht="14.25" x14ac:dyDescent="0.2">
      <c r="A198" s="27"/>
      <c r="B198" s="27"/>
      <c r="G198" s="353"/>
    </row>
    <row r="199" spans="1:7" ht="14.25" x14ac:dyDescent="0.2">
      <c r="A199" s="27"/>
      <c r="B199" s="27"/>
      <c r="G199" s="353"/>
    </row>
    <row r="200" spans="1:7" ht="14.25" x14ac:dyDescent="0.2">
      <c r="A200" s="27"/>
      <c r="B200" s="27"/>
      <c r="G200" s="353"/>
    </row>
    <row r="201" spans="1:7" ht="14.25" x14ac:dyDescent="0.2">
      <c r="A201" s="27"/>
      <c r="B201" s="27"/>
      <c r="G201" s="353"/>
    </row>
    <row r="202" spans="1:7" ht="14.25" x14ac:dyDescent="0.2">
      <c r="A202" s="27"/>
      <c r="B202" s="27"/>
      <c r="G202" s="353"/>
    </row>
    <row r="203" spans="1:7" ht="14.25" x14ac:dyDescent="0.2">
      <c r="A203" s="27"/>
      <c r="B203" s="27"/>
      <c r="G203" s="353"/>
    </row>
    <row r="204" spans="1:7" ht="14.25" x14ac:dyDescent="0.2">
      <c r="A204" s="27"/>
      <c r="B204" s="27"/>
      <c r="G204" s="353"/>
    </row>
    <row r="205" spans="1:7" ht="14.25" x14ac:dyDescent="0.2">
      <c r="A205" s="27"/>
      <c r="B205" s="27"/>
      <c r="G205" s="353"/>
    </row>
    <row r="206" spans="1:7" ht="14.25" x14ac:dyDescent="0.2">
      <c r="A206" s="27"/>
      <c r="B206" s="27"/>
      <c r="G206" s="353"/>
    </row>
    <row r="207" spans="1:7" ht="14.25" x14ac:dyDescent="0.2">
      <c r="A207" s="27"/>
      <c r="B207" s="27"/>
      <c r="G207" s="353"/>
    </row>
    <row r="208" spans="1:7" ht="14.25" x14ac:dyDescent="0.2">
      <c r="A208" s="27"/>
      <c r="B208" s="27"/>
      <c r="G208" s="353"/>
    </row>
    <row r="209" spans="1:7" ht="14.25" x14ac:dyDescent="0.2">
      <c r="A209" s="27"/>
      <c r="B209" s="27"/>
      <c r="G209" s="353"/>
    </row>
    <row r="210" spans="1:7" ht="14.25" x14ac:dyDescent="0.2">
      <c r="A210" s="27"/>
      <c r="B210" s="27"/>
      <c r="G210" s="353"/>
    </row>
    <row r="211" spans="1:7" ht="14.25" x14ac:dyDescent="0.2">
      <c r="A211" s="27"/>
      <c r="B211" s="27"/>
      <c r="G211" s="353"/>
    </row>
    <row r="212" spans="1:7" ht="14.25" x14ac:dyDescent="0.2">
      <c r="A212" s="27"/>
      <c r="B212" s="27"/>
      <c r="G212" s="353"/>
    </row>
    <row r="213" spans="1:7" ht="14.25" x14ac:dyDescent="0.2">
      <c r="A213" s="27"/>
      <c r="B213" s="27"/>
      <c r="G213" s="353"/>
    </row>
    <row r="214" spans="1:7" ht="14.25" x14ac:dyDescent="0.2">
      <c r="A214" s="27"/>
      <c r="B214" s="27"/>
      <c r="G214" s="353"/>
    </row>
    <row r="215" spans="1:7" ht="14.25" x14ac:dyDescent="0.2">
      <c r="A215" s="27"/>
      <c r="B215" s="27"/>
      <c r="G215" s="353"/>
    </row>
    <row r="216" spans="1:7" ht="14.25" x14ac:dyDescent="0.2">
      <c r="A216" s="27"/>
      <c r="B216" s="27"/>
      <c r="G216" s="353"/>
    </row>
    <row r="217" spans="1:7" ht="14.25" x14ac:dyDescent="0.2">
      <c r="A217" s="27"/>
      <c r="B217" s="27"/>
      <c r="G217" s="353"/>
    </row>
    <row r="218" spans="1:7" ht="14.25" x14ac:dyDescent="0.2">
      <c r="A218" s="27"/>
      <c r="B218" s="27"/>
      <c r="G218" s="353"/>
    </row>
    <row r="219" spans="1:7" ht="14.25" x14ac:dyDescent="0.2">
      <c r="A219" s="27"/>
      <c r="B219" s="27"/>
      <c r="G219" s="353"/>
    </row>
    <row r="220" spans="1:7" ht="14.25" x14ac:dyDescent="0.2">
      <c r="A220" s="27"/>
      <c r="B220" s="27"/>
      <c r="G220" s="353"/>
    </row>
    <row r="221" spans="1:7" ht="14.25" x14ac:dyDescent="0.2">
      <c r="A221" s="27"/>
      <c r="B221" s="27"/>
      <c r="G221" s="353"/>
    </row>
    <row r="222" spans="1:7" ht="14.25" x14ac:dyDescent="0.2">
      <c r="A222" s="27"/>
      <c r="B222" s="27"/>
      <c r="G222" s="353"/>
    </row>
    <row r="223" spans="1:7" ht="14.25" x14ac:dyDescent="0.2">
      <c r="A223" s="27"/>
      <c r="B223" s="27"/>
      <c r="G223" s="353"/>
    </row>
    <row r="224" spans="1:7" ht="14.25" x14ac:dyDescent="0.2">
      <c r="A224" s="27"/>
      <c r="B224" s="27"/>
      <c r="G224" s="353"/>
    </row>
    <row r="225" spans="1:7" ht="14.25" x14ac:dyDescent="0.2">
      <c r="A225" s="27"/>
      <c r="B225" s="27"/>
      <c r="G225" s="353"/>
    </row>
    <row r="226" spans="1:7" ht="14.25" x14ac:dyDescent="0.2">
      <c r="A226" s="27"/>
      <c r="B226" s="27"/>
      <c r="G226" s="353"/>
    </row>
    <row r="227" spans="1:7" ht="14.25" x14ac:dyDescent="0.2">
      <c r="A227" s="27"/>
      <c r="B227" s="27"/>
      <c r="G227" s="353"/>
    </row>
    <row r="228" spans="1:7" ht="14.25" x14ac:dyDescent="0.2">
      <c r="A228" s="27"/>
      <c r="B228" s="27"/>
      <c r="G228" s="353"/>
    </row>
    <row r="229" spans="1:7" x14ac:dyDescent="0.2">
      <c r="G229" s="353"/>
    </row>
    <row r="230" spans="1:7" x14ac:dyDescent="0.2">
      <c r="G230" s="353"/>
    </row>
    <row r="231" spans="1:7" x14ac:dyDescent="0.2">
      <c r="G231" s="353"/>
    </row>
    <row r="232" spans="1:7" x14ac:dyDescent="0.2">
      <c r="G232" s="353"/>
    </row>
    <row r="233" spans="1:7" x14ac:dyDescent="0.2">
      <c r="G233" s="353"/>
    </row>
    <row r="234" spans="1:7" x14ac:dyDescent="0.2">
      <c r="G234" s="353"/>
    </row>
    <row r="235" spans="1:7" x14ac:dyDescent="0.2">
      <c r="G235" s="353"/>
    </row>
    <row r="236" spans="1:7" x14ac:dyDescent="0.2">
      <c r="G236" s="353"/>
    </row>
    <row r="237" spans="1:7" x14ac:dyDescent="0.2">
      <c r="G237" s="353"/>
    </row>
    <row r="238" spans="1:7" x14ac:dyDescent="0.2">
      <c r="G238" s="353"/>
    </row>
    <row r="239" spans="1:7" x14ac:dyDescent="0.2">
      <c r="G239" s="353"/>
    </row>
    <row r="240" spans="1:7" x14ac:dyDescent="0.2">
      <c r="G240" s="353"/>
    </row>
    <row r="241" spans="7:7" x14ac:dyDescent="0.2">
      <c r="G241" s="353"/>
    </row>
    <row r="242" spans="7:7" x14ac:dyDescent="0.2">
      <c r="G242" s="353"/>
    </row>
    <row r="243" spans="7:7" x14ac:dyDescent="0.2">
      <c r="G243" s="353"/>
    </row>
    <row r="244" spans="7:7" x14ac:dyDescent="0.2">
      <c r="G244" s="353"/>
    </row>
    <row r="245" spans="7:7" x14ac:dyDescent="0.2">
      <c r="G245" s="353"/>
    </row>
    <row r="246" spans="7:7" x14ac:dyDescent="0.2">
      <c r="G246" s="353"/>
    </row>
    <row r="247" spans="7:7" x14ac:dyDescent="0.2">
      <c r="G247" s="353"/>
    </row>
    <row r="248" spans="7:7" x14ac:dyDescent="0.2">
      <c r="G248" s="353"/>
    </row>
    <row r="249" spans="7:7" x14ac:dyDescent="0.2">
      <c r="G249" s="353"/>
    </row>
    <row r="250" spans="7:7" x14ac:dyDescent="0.2">
      <c r="G250" s="353"/>
    </row>
    <row r="251" spans="7:7" x14ac:dyDescent="0.2">
      <c r="G251" s="353"/>
    </row>
    <row r="252" spans="7:7" x14ac:dyDescent="0.2">
      <c r="G252" s="353"/>
    </row>
    <row r="253" spans="7:7" x14ac:dyDescent="0.2">
      <c r="G253" s="353"/>
    </row>
    <row r="254" spans="7:7" x14ac:dyDescent="0.2">
      <c r="G254" s="353"/>
    </row>
    <row r="255" spans="7:7" x14ac:dyDescent="0.2">
      <c r="G255" s="353"/>
    </row>
    <row r="256" spans="7:7" x14ac:dyDescent="0.2">
      <c r="G256" s="353"/>
    </row>
    <row r="257" spans="7:7" x14ac:dyDescent="0.2">
      <c r="G257" s="353"/>
    </row>
    <row r="258" spans="7:7" x14ac:dyDescent="0.2">
      <c r="G258" s="353"/>
    </row>
    <row r="259" spans="7:7" x14ac:dyDescent="0.2">
      <c r="G259" s="353"/>
    </row>
    <row r="260" spans="7:7" x14ac:dyDescent="0.2">
      <c r="G260" s="353"/>
    </row>
    <row r="261" spans="7:7" x14ac:dyDescent="0.2">
      <c r="G261" s="353"/>
    </row>
    <row r="262" spans="7:7" x14ac:dyDescent="0.2">
      <c r="G262" s="353"/>
    </row>
    <row r="263" spans="7:7" x14ac:dyDescent="0.2">
      <c r="G263" s="353"/>
    </row>
    <row r="264" spans="7:7" x14ac:dyDescent="0.2">
      <c r="G264" s="353"/>
    </row>
    <row r="265" spans="7:7" x14ac:dyDescent="0.2">
      <c r="G265" s="353"/>
    </row>
    <row r="266" spans="7:7" x14ac:dyDescent="0.2">
      <c r="G266" s="353"/>
    </row>
    <row r="267" spans="7:7" x14ac:dyDescent="0.2">
      <c r="G267" s="353"/>
    </row>
    <row r="268" spans="7:7" x14ac:dyDescent="0.2">
      <c r="G268" s="353"/>
    </row>
    <row r="269" spans="7:7" x14ac:dyDescent="0.2">
      <c r="G269" s="353"/>
    </row>
    <row r="270" spans="7:7" x14ac:dyDescent="0.2">
      <c r="G270" s="353"/>
    </row>
    <row r="271" spans="7:7" x14ac:dyDescent="0.2">
      <c r="G271" s="353"/>
    </row>
    <row r="272" spans="7:7" x14ac:dyDescent="0.2">
      <c r="G272" s="353"/>
    </row>
    <row r="273" spans="7:7" x14ac:dyDescent="0.2">
      <c r="G273" s="353"/>
    </row>
    <row r="274" spans="7:7" x14ac:dyDescent="0.2">
      <c r="G274" s="353"/>
    </row>
    <row r="275" spans="7:7" x14ac:dyDescent="0.2">
      <c r="G275" s="353"/>
    </row>
    <row r="276" spans="7:7" x14ac:dyDescent="0.2">
      <c r="G276" s="353"/>
    </row>
    <row r="277" spans="7:7" x14ac:dyDescent="0.2">
      <c r="G277" s="353"/>
    </row>
    <row r="278" spans="7:7" x14ac:dyDescent="0.2">
      <c r="G278" s="353"/>
    </row>
    <row r="279" spans="7:7" x14ac:dyDescent="0.2">
      <c r="G279" s="353"/>
    </row>
    <row r="280" spans="7:7" x14ac:dyDescent="0.2">
      <c r="G280" s="353"/>
    </row>
    <row r="281" spans="7:7" x14ac:dyDescent="0.2">
      <c r="G281" s="353"/>
    </row>
    <row r="282" spans="7:7" x14ac:dyDescent="0.2">
      <c r="G282" s="353"/>
    </row>
    <row r="283" spans="7:7" x14ac:dyDescent="0.2">
      <c r="G283" s="353"/>
    </row>
    <row r="284" spans="7:7" x14ac:dyDescent="0.2">
      <c r="G284" s="353"/>
    </row>
    <row r="285" spans="7:7" x14ac:dyDescent="0.2">
      <c r="G285" s="353"/>
    </row>
    <row r="286" spans="7:7" x14ac:dyDescent="0.2">
      <c r="G286" s="353"/>
    </row>
    <row r="287" spans="7:7" x14ac:dyDescent="0.2">
      <c r="G287" s="353"/>
    </row>
    <row r="288" spans="7:7" x14ac:dyDescent="0.2">
      <c r="G288" s="353"/>
    </row>
    <row r="289" spans="7:7" x14ac:dyDescent="0.2">
      <c r="G289" s="353"/>
    </row>
    <row r="290" spans="7:7" x14ac:dyDescent="0.2">
      <c r="G290" s="353"/>
    </row>
    <row r="291" spans="7:7" x14ac:dyDescent="0.2">
      <c r="G291" s="353"/>
    </row>
    <row r="292" spans="7:7" x14ac:dyDescent="0.2">
      <c r="G292" s="353"/>
    </row>
    <row r="293" spans="7:7" x14ac:dyDescent="0.2">
      <c r="G293" s="353"/>
    </row>
    <row r="294" spans="7:7" x14ac:dyDescent="0.2">
      <c r="G294" s="353"/>
    </row>
    <row r="295" spans="7:7" x14ac:dyDescent="0.2">
      <c r="G295" s="353"/>
    </row>
    <row r="296" spans="7:7" x14ac:dyDescent="0.2">
      <c r="G296" s="353"/>
    </row>
    <row r="297" spans="7:7" x14ac:dyDescent="0.2">
      <c r="G297" s="353"/>
    </row>
    <row r="298" spans="7:7" x14ac:dyDescent="0.2">
      <c r="G298" s="353"/>
    </row>
    <row r="299" spans="7:7" x14ac:dyDescent="0.2">
      <c r="G299" s="353"/>
    </row>
    <row r="300" spans="7:7" x14ac:dyDescent="0.2">
      <c r="G300" s="353"/>
    </row>
    <row r="301" spans="7:7" x14ac:dyDescent="0.2">
      <c r="G301" s="353"/>
    </row>
    <row r="302" spans="7:7" x14ac:dyDescent="0.2">
      <c r="G302" s="353"/>
    </row>
    <row r="303" spans="7:7" x14ac:dyDescent="0.2">
      <c r="G303" s="353"/>
    </row>
    <row r="304" spans="7:7" x14ac:dyDescent="0.2">
      <c r="G304" s="353"/>
    </row>
    <row r="305" spans="7:7" x14ac:dyDescent="0.2">
      <c r="G305" s="353"/>
    </row>
    <row r="306" spans="7:7" x14ac:dyDescent="0.2">
      <c r="G306" s="353"/>
    </row>
    <row r="307" spans="7:7" x14ac:dyDescent="0.2">
      <c r="G307" s="353"/>
    </row>
    <row r="308" spans="7:7" x14ac:dyDescent="0.2">
      <c r="G308" s="353"/>
    </row>
    <row r="309" spans="7:7" x14ac:dyDescent="0.2">
      <c r="G309" s="353"/>
    </row>
    <row r="310" spans="7:7" x14ac:dyDescent="0.2">
      <c r="G310" s="353"/>
    </row>
    <row r="311" spans="7:7" x14ac:dyDescent="0.2">
      <c r="G311" s="353"/>
    </row>
    <row r="312" spans="7:7" x14ac:dyDescent="0.2">
      <c r="G312" s="353"/>
    </row>
    <row r="313" spans="7:7" x14ac:dyDescent="0.2">
      <c r="G313" s="353"/>
    </row>
    <row r="314" spans="7:7" x14ac:dyDescent="0.2">
      <c r="G314" s="353"/>
    </row>
    <row r="315" spans="7:7" x14ac:dyDescent="0.2">
      <c r="G315" s="353"/>
    </row>
    <row r="316" spans="7:7" x14ac:dyDescent="0.2">
      <c r="G316" s="353"/>
    </row>
    <row r="317" spans="7:7" x14ac:dyDescent="0.2">
      <c r="G317" s="353"/>
    </row>
    <row r="318" spans="7:7" x14ac:dyDescent="0.2">
      <c r="G318" s="353"/>
    </row>
    <row r="319" spans="7:7" x14ac:dyDescent="0.2">
      <c r="G319" s="353"/>
    </row>
    <row r="320" spans="7:7" x14ac:dyDescent="0.2">
      <c r="G320" s="353"/>
    </row>
    <row r="321" spans="7:7" x14ac:dyDescent="0.2">
      <c r="G321" s="353"/>
    </row>
    <row r="322" spans="7:7" x14ac:dyDescent="0.2">
      <c r="G322" s="353"/>
    </row>
    <row r="323" spans="7:7" x14ac:dyDescent="0.2">
      <c r="G323" s="353"/>
    </row>
    <row r="324" spans="7:7" x14ac:dyDescent="0.2">
      <c r="G324" s="353"/>
    </row>
    <row r="325" spans="7:7" x14ac:dyDescent="0.2">
      <c r="G325" s="353"/>
    </row>
    <row r="326" spans="7:7" x14ac:dyDescent="0.2">
      <c r="G326" s="353"/>
    </row>
    <row r="327" spans="7:7" x14ac:dyDescent="0.2">
      <c r="G327" s="353"/>
    </row>
    <row r="328" spans="7:7" x14ac:dyDescent="0.2">
      <c r="G328" s="353"/>
    </row>
    <row r="329" spans="7:7" x14ac:dyDescent="0.2">
      <c r="G329" s="353"/>
    </row>
    <row r="330" spans="7:7" x14ac:dyDescent="0.2">
      <c r="G330" s="353"/>
    </row>
    <row r="331" spans="7:7" x14ac:dyDescent="0.2">
      <c r="G331" s="353"/>
    </row>
    <row r="332" spans="7:7" x14ac:dyDescent="0.2">
      <c r="G332" s="353"/>
    </row>
    <row r="333" spans="7:7" x14ac:dyDescent="0.2">
      <c r="G333" s="353"/>
    </row>
    <row r="334" spans="7:7" x14ac:dyDescent="0.2">
      <c r="G334" s="353"/>
    </row>
    <row r="335" spans="7:7" x14ac:dyDescent="0.2">
      <c r="G335" s="353"/>
    </row>
    <row r="336" spans="7:7" x14ac:dyDescent="0.2">
      <c r="G336" s="353"/>
    </row>
    <row r="337" spans="7:7" x14ac:dyDescent="0.2">
      <c r="G337" s="353"/>
    </row>
    <row r="338" spans="7:7" x14ac:dyDescent="0.2">
      <c r="G338" s="353"/>
    </row>
    <row r="339" spans="7:7" x14ac:dyDescent="0.2">
      <c r="G339" s="353"/>
    </row>
    <row r="340" spans="7:7" x14ac:dyDescent="0.2">
      <c r="G340" s="353"/>
    </row>
    <row r="341" spans="7:7" x14ac:dyDescent="0.2">
      <c r="G341" s="353"/>
    </row>
    <row r="342" spans="7:7" x14ac:dyDescent="0.2">
      <c r="G342" s="353"/>
    </row>
    <row r="343" spans="7:7" x14ac:dyDescent="0.2">
      <c r="G343" s="353"/>
    </row>
    <row r="344" spans="7:7" x14ac:dyDescent="0.2">
      <c r="G344" s="353"/>
    </row>
    <row r="345" spans="7:7" x14ac:dyDescent="0.2">
      <c r="G345" s="353"/>
    </row>
    <row r="346" spans="7:7" x14ac:dyDescent="0.2">
      <c r="G346" s="353"/>
    </row>
    <row r="347" spans="7:7" x14ac:dyDescent="0.2">
      <c r="G347" s="353"/>
    </row>
    <row r="348" spans="7:7" x14ac:dyDescent="0.2">
      <c r="G348" s="353"/>
    </row>
    <row r="349" spans="7:7" x14ac:dyDescent="0.2">
      <c r="G349" s="353"/>
    </row>
    <row r="350" spans="7:7" x14ac:dyDescent="0.2">
      <c r="G350" s="353"/>
    </row>
    <row r="351" spans="7:7" x14ac:dyDescent="0.2">
      <c r="G351" s="353"/>
    </row>
    <row r="352" spans="7:7" x14ac:dyDescent="0.2">
      <c r="G352" s="353"/>
    </row>
    <row r="353" spans="7:7" x14ac:dyDescent="0.2">
      <c r="G353" s="353"/>
    </row>
    <row r="354" spans="7:7" x14ac:dyDescent="0.2">
      <c r="G354" s="353"/>
    </row>
    <row r="355" spans="7:7" x14ac:dyDescent="0.2">
      <c r="G355" s="353"/>
    </row>
    <row r="356" spans="7:7" x14ac:dyDescent="0.2">
      <c r="G356" s="353"/>
    </row>
    <row r="357" spans="7:7" x14ac:dyDescent="0.2">
      <c r="G357" s="353"/>
    </row>
    <row r="358" spans="7:7" x14ac:dyDescent="0.2">
      <c r="G358" s="353"/>
    </row>
    <row r="359" spans="7:7" x14ac:dyDescent="0.2">
      <c r="G359" s="353"/>
    </row>
    <row r="360" spans="7:7" x14ac:dyDescent="0.2">
      <c r="G360" s="353"/>
    </row>
    <row r="361" spans="7:7" x14ac:dyDescent="0.2">
      <c r="G361" s="353"/>
    </row>
    <row r="362" spans="7:7" x14ac:dyDescent="0.2">
      <c r="G362" s="353"/>
    </row>
    <row r="363" spans="7:7" x14ac:dyDescent="0.2">
      <c r="G363" s="353"/>
    </row>
    <row r="364" spans="7:7" x14ac:dyDescent="0.2">
      <c r="G364" s="353"/>
    </row>
    <row r="365" spans="7:7" x14ac:dyDescent="0.2">
      <c r="G365" s="353"/>
    </row>
    <row r="366" spans="7:7" x14ac:dyDescent="0.2">
      <c r="G366" s="353"/>
    </row>
    <row r="367" spans="7:7" x14ac:dyDescent="0.2">
      <c r="G367" s="353"/>
    </row>
    <row r="368" spans="7:7" x14ac:dyDescent="0.2">
      <c r="G368" s="353"/>
    </row>
    <row r="369" spans="7:7" x14ac:dyDescent="0.2">
      <c r="G369" s="353"/>
    </row>
    <row r="370" spans="7:7" x14ac:dyDescent="0.2">
      <c r="G370" s="353"/>
    </row>
    <row r="371" spans="7:7" x14ac:dyDescent="0.2">
      <c r="G371" s="353"/>
    </row>
    <row r="372" spans="7:7" x14ac:dyDescent="0.2">
      <c r="G372" s="353"/>
    </row>
    <row r="373" spans="7:7" x14ac:dyDescent="0.2">
      <c r="G373" s="353"/>
    </row>
    <row r="374" spans="7:7" x14ac:dyDescent="0.2">
      <c r="G374" s="353"/>
    </row>
    <row r="375" spans="7:7" x14ac:dyDescent="0.2">
      <c r="G375" s="353"/>
    </row>
    <row r="376" spans="7:7" x14ac:dyDescent="0.2">
      <c r="G376" s="353"/>
    </row>
    <row r="377" spans="7:7" x14ac:dyDescent="0.2">
      <c r="G377" s="353"/>
    </row>
    <row r="378" spans="7:7" x14ac:dyDescent="0.2">
      <c r="G378" s="353"/>
    </row>
    <row r="379" spans="7:7" x14ac:dyDescent="0.2">
      <c r="G379" s="353"/>
    </row>
    <row r="380" spans="7:7" x14ac:dyDescent="0.2">
      <c r="G380" s="353"/>
    </row>
    <row r="381" spans="7:7" x14ac:dyDescent="0.2">
      <c r="G381" s="353"/>
    </row>
    <row r="382" spans="7:7" x14ac:dyDescent="0.2">
      <c r="G382" s="353"/>
    </row>
    <row r="383" spans="7:7" x14ac:dyDescent="0.2">
      <c r="G383" s="353"/>
    </row>
    <row r="384" spans="7:7" x14ac:dyDescent="0.2">
      <c r="G384" s="353"/>
    </row>
    <row r="385" spans="7:7" x14ac:dyDescent="0.2">
      <c r="G385" s="353"/>
    </row>
    <row r="386" spans="7:7" x14ac:dyDescent="0.2">
      <c r="G386" s="353"/>
    </row>
    <row r="387" spans="7:7" x14ac:dyDescent="0.2">
      <c r="G387" s="353"/>
    </row>
    <row r="388" spans="7:7" x14ac:dyDescent="0.2">
      <c r="G388" s="353"/>
    </row>
    <row r="389" spans="7:7" x14ac:dyDescent="0.2">
      <c r="G389" s="353"/>
    </row>
    <row r="390" spans="7:7" x14ac:dyDescent="0.2">
      <c r="G390" s="353"/>
    </row>
    <row r="391" spans="7:7" x14ac:dyDescent="0.2">
      <c r="G391" s="353"/>
    </row>
    <row r="392" spans="7:7" x14ac:dyDescent="0.2">
      <c r="G392" s="353"/>
    </row>
    <row r="393" spans="7:7" x14ac:dyDescent="0.2">
      <c r="G393" s="353"/>
    </row>
    <row r="394" spans="7:7" x14ac:dyDescent="0.2">
      <c r="G394" s="353"/>
    </row>
    <row r="395" spans="7:7" x14ac:dyDescent="0.2">
      <c r="G395" s="353"/>
    </row>
    <row r="396" spans="7:7" x14ac:dyDescent="0.2">
      <c r="G396" s="353"/>
    </row>
    <row r="397" spans="7:7" x14ac:dyDescent="0.2">
      <c r="G397" s="353"/>
    </row>
    <row r="398" spans="7:7" x14ac:dyDescent="0.2">
      <c r="G398" s="353"/>
    </row>
    <row r="399" spans="7:7" x14ac:dyDescent="0.2">
      <c r="G399" s="353"/>
    </row>
    <row r="400" spans="7:7" x14ac:dyDescent="0.2">
      <c r="G400" s="353"/>
    </row>
    <row r="401" spans="7:7" x14ac:dyDescent="0.2">
      <c r="G401" s="353"/>
    </row>
    <row r="402" spans="7:7" x14ac:dyDescent="0.2">
      <c r="G402" s="353"/>
    </row>
    <row r="403" spans="7:7" x14ac:dyDescent="0.2">
      <c r="G403" s="353"/>
    </row>
    <row r="404" spans="7:7" x14ac:dyDescent="0.2">
      <c r="G404" s="353"/>
    </row>
    <row r="405" spans="7:7" x14ac:dyDescent="0.2">
      <c r="G405" s="353"/>
    </row>
    <row r="406" spans="7:7" x14ac:dyDescent="0.2">
      <c r="G406" s="353"/>
    </row>
    <row r="407" spans="7:7" x14ac:dyDescent="0.2">
      <c r="G407" s="353"/>
    </row>
    <row r="408" spans="7:7" x14ac:dyDescent="0.2">
      <c r="G408" s="353"/>
    </row>
    <row r="409" spans="7:7" x14ac:dyDescent="0.2">
      <c r="G409" s="353"/>
    </row>
    <row r="410" spans="7:7" x14ac:dyDescent="0.2">
      <c r="G410" s="353"/>
    </row>
    <row r="411" spans="7:7" x14ac:dyDescent="0.2">
      <c r="G411" s="353"/>
    </row>
    <row r="412" spans="7:7" x14ac:dyDescent="0.2">
      <c r="G412" s="353"/>
    </row>
    <row r="413" spans="7:7" x14ac:dyDescent="0.2">
      <c r="G413" s="353"/>
    </row>
    <row r="414" spans="7:7" x14ac:dyDescent="0.2">
      <c r="G414" s="353"/>
    </row>
    <row r="415" spans="7:7" x14ac:dyDescent="0.2">
      <c r="G415" s="353"/>
    </row>
    <row r="416" spans="7:7" x14ac:dyDescent="0.2">
      <c r="G416" s="353"/>
    </row>
    <row r="417" spans="7:7" x14ac:dyDescent="0.2">
      <c r="G417" s="353"/>
    </row>
    <row r="418" spans="7:7" x14ac:dyDescent="0.2">
      <c r="G418" s="353"/>
    </row>
    <row r="419" spans="7:7" x14ac:dyDescent="0.2">
      <c r="G419" s="353"/>
    </row>
    <row r="420" spans="7:7" x14ac:dyDescent="0.2">
      <c r="G420" s="353"/>
    </row>
    <row r="421" spans="7:7" x14ac:dyDescent="0.2">
      <c r="G421" s="353"/>
    </row>
    <row r="422" spans="7:7" x14ac:dyDescent="0.2">
      <c r="G422" s="353"/>
    </row>
    <row r="423" spans="7:7" x14ac:dyDescent="0.2">
      <c r="G423" s="353"/>
    </row>
    <row r="424" spans="7:7" x14ac:dyDescent="0.2">
      <c r="G424" s="353"/>
    </row>
    <row r="425" spans="7:7" x14ac:dyDescent="0.2">
      <c r="G425" s="353"/>
    </row>
    <row r="426" spans="7:7" x14ac:dyDescent="0.2">
      <c r="G426" s="353"/>
    </row>
    <row r="427" spans="7:7" x14ac:dyDescent="0.2">
      <c r="G427" s="353"/>
    </row>
    <row r="428" spans="7:7" x14ac:dyDescent="0.2">
      <c r="G428" s="353"/>
    </row>
    <row r="429" spans="7:7" x14ac:dyDescent="0.2">
      <c r="G429" s="353"/>
    </row>
    <row r="430" spans="7:7" x14ac:dyDescent="0.2">
      <c r="G430" s="353"/>
    </row>
    <row r="431" spans="7:7" x14ac:dyDescent="0.2">
      <c r="G431" s="353"/>
    </row>
    <row r="432" spans="7:7" x14ac:dyDescent="0.2">
      <c r="G432" s="353"/>
    </row>
    <row r="433" spans="7:7" x14ac:dyDescent="0.2">
      <c r="G433" s="353"/>
    </row>
    <row r="434" spans="7:7" x14ac:dyDescent="0.2">
      <c r="G434" s="353"/>
    </row>
    <row r="435" spans="7:7" x14ac:dyDescent="0.2">
      <c r="G435" s="353"/>
    </row>
    <row r="436" spans="7:7" x14ac:dyDescent="0.2">
      <c r="G436" s="353"/>
    </row>
    <row r="437" spans="7:7" x14ac:dyDescent="0.2">
      <c r="G437" s="353"/>
    </row>
    <row r="438" spans="7:7" x14ac:dyDescent="0.2">
      <c r="G438" s="353"/>
    </row>
    <row r="439" spans="7:7" x14ac:dyDescent="0.2">
      <c r="G439" s="353"/>
    </row>
    <row r="440" spans="7:7" x14ac:dyDescent="0.2">
      <c r="G440" s="353"/>
    </row>
    <row r="441" spans="7:7" x14ac:dyDescent="0.2">
      <c r="G441" s="353"/>
    </row>
    <row r="442" spans="7:7" x14ac:dyDescent="0.2">
      <c r="G442" s="353"/>
    </row>
    <row r="443" spans="7:7" x14ac:dyDescent="0.2">
      <c r="G443" s="353"/>
    </row>
    <row r="444" spans="7:7" x14ac:dyDescent="0.2">
      <c r="G444" s="353"/>
    </row>
    <row r="445" spans="7:7" x14ac:dyDescent="0.2">
      <c r="G445" s="353"/>
    </row>
    <row r="446" spans="7:7" x14ac:dyDescent="0.2">
      <c r="G446" s="353"/>
    </row>
    <row r="447" spans="7:7" x14ac:dyDescent="0.2">
      <c r="G447" s="353"/>
    </row>
    <row r="448" spans="7:7" x14ac:dyDescent="0.2">
      <c r="G448" s="353"/>
    </row>
    <row r="449" spans="7:7" x14ac:dyDescent="0.2">
      <c r="G449" s="353"/>
    </row>
    <row r="450" spans="7:7" x14ac:dyDescent="0.2">
      <c r="G450" s="353"/>
    </row>
    <row r="451" spans="7:7" x14ac:dyDescent="0.2">
      <c r="G451" s="353"/>
    </row>
    <row r="452" spans="7:7" x14ac:dyDescent="0.2">
      <c r="G452" s="353"/>
    </row>
    <row r="453" spans="7:7" x14ac:dyDescent="0.2">
      <c r="G453" s="353"/>
    </row>
    <row r="454" spans="7:7" x14ac:dyDescent="0.2">
      <c r="G454" s="353"/>
    </row>
    <row r="455" spans="7:7" x14ac:dyDescent="0.2">
      <c r="G455" s="353"/>
    </row>
    <row r="456" spans="7:7" x14ac:dyDescent="0.2">
      <c r="G456" s="353"/>
    </row>
    <row r="457" spans="7:7" x14ac:dyDescent="0.2">
      <c r="G457" s="353"/>
    </row>
    <row r="458" spans="7:7" x14ac:dyDescent="0.2">
      <c r="G458" s="353"/>
    </row>
    <row r="459" spans="7:7" x14ac:dyDescent="0.2">
      <c r="G459" s="353"/>
    </row>
    <row r="460" spans="7:7" x14ac:dyDescent="0.2">
      <c r="G460" s="353"/>
    </row>
    <row r="461" spans="7:7" x14ac:dyDescent="0.2">
      <c r="G461" s="353"/>
    </row>
    <row r="462" spans="7:7" x14ac:dyDescent="0.2">
      <c r="G462" s="353"/>
    </row>
    <row r="463" spans="7:7" x14ac:dyDescent="0.2">
      <c r="G463" s="353"/>
    </row>
    <row r="464" spans="7:7" x14ac:dyDescent="0.2">
      <c r="G464" s="353"/>
    </row>
    <row r="465" spans="7:7" x14ac:dyDescent="0.2">
      <c r="G465" s="353"/>
    </row>
    <row r="466" spans="7:7" x14ac:dyDescent="0.2">
      <c r="G466" s="353"/>
    </row>
    <row r="467" spans="7:7" x14ac:dyDescent="0.2">
      <c r="G467" s="353"/>
    </row>
    <row r="468" spans="7:7" x14ac:dyDescent="0.2">
      <c r="G468" s="353"/>
    </row>
    <row r="469" spans="7:7" x14ac:dyDescent="0.2">
      <c r="G469" s="353"/>
    </row>
    <row r="470" spans="7:7" x14ac:dyDescent="0.2">
      <c r="G470" s="353"/>
    </row>
    <row r="471" spans="7:7" x14ac:dyDescent="0.2">
      <c r="G471" s="353"/>
    </row>
    <row r="472" spans="7:7" x14ac:dyDescent="0.2">
      <c r="G472" s="353"/>
    </row>
    <row r="473" spans="7:7" x14ac:dyDescent="0.2">
      <c r="G473" s="353"/>
    </row>
    <row r="474" spans="7:7" x14ac:dyDescent="0.2">
      <c r="G474" s="353"/>
    </row>
    <row r="475" spans="7:7" x14ac:dyDescent="0.2">
      <c r="G475" s="353"/>
    </row>
    <row r="476" spans="7:7" x14ac:dyDescent="0.2">
      <c r="G476" s="353"/>
    </row>
    <row r="477" spans="7:7" x14ac:dyDescent="0.2">
      <c r="G477" s="353"/>
    </row>
    <row r="478" spans="7:7" x14ac:dyDescent="0.2">
      <c r="G478" s="353"/>
    </row>
    <row r="479" spans="7:7" x14ac:dyDescent="0.2">
      <c r="G479" s="353"/>
    </row>
    <row r="480" spans="7:7" x14ac:dyDescent="0.2">
      <c r="G480" s="353"/>
    </row>
    <row r="481" spans="7:7" x14ac:dyDescent="0.2">
      <c r="G481" s="353"/>
    </row>
    <row r="482" spans="7:7" x14ac:dyDescent="0.2">
      <c r="G482" s="353"/>
    </row>
    <row r="483" spans="7:7" x14ac:dyDescent="0.2">
      <c r="G483" s="353"/>
    </row>
    <row r="484" spans="7:7" x14ac:dyDescent="0.2">
      <c r="G484" s="353"/>
    </row>
    <row r="485" spans="7:7" x14ac:dyDescent="0.2">
      <c r="G485" s="353"/>
    </row>
    <row r="486" spans="7:7" x14ac:dyDescent="0.2">
      <c r="G486" s="353"/>
    </row>
    <row r="487" spans="7:7" x14ac:dyDescent="0.2">
      <c r="G487" s="353"/>
    </row>
    <row r="488" spans="7:7" x14ac:dyDescent="0.2">
      <c r="G488" s="353"/>
    </row>
    <row r="489" spans="7:7" x14ac:dyDescent="0.2">
      <c r="G489" s="353"/>
    </row>
    <row r="490" spans="7:7" x14ac:dyDescent="0.2">
      <c r="G490" s="353"/>
    </row>
    <row r="491" spans="7:7" x14ac:dyDescent="0.2">
      <c r="G491" s="353"/>
    </row>
    <row r="492" spans="7:7" x14ac:dyDescent="0.2">
      <c r="G492" s="353"/>
    </row>
    <row r="493" spans="7:7" x14ac:dyDescent="0.2">
      <c r="G493" s="353"/>
    </row>
    <row r="494" spans="7:7" x14ac:dyDescent="0.2">
      <c r="G494" s="353"/>
    </row>
    <row r="495" spans="7:7" x14ac:dyDescent="0.2">
      <c r="G495" s="353"/>
    </row>
    <row r="496" spans="7:7" x14ac:dyDescent="0.2">
      <c r="G496" s="353"/>
    </row>
    <row r="497" spans="7:7" x14ac:dyDescent="0.2">
      <c r="G497" s="353"/>
    </row>
    <row r="498" spans="7:7" x14ac:dyDescent="0.2">
      <c r="G498" s="353"/>
    </row>
    <row r="499" spans="7:7" x14ac:dyDescent="0.2">
      <c r="G499" s="353"/>
    </row>
    <row r="500" spans="7:7" x14ac:dyDescent="0.2">
      <c r="G500" s="353"/>
    </row>
    <row r="501" spans="7:7" x14ac:dyDescent="0.2">
      <c r="G501" s="353"/>
    </row>
    <row r="502" spans="7:7" x14ac:dyDescent="0.2">
      <c r="G502" s="353"/>
    </row>
    <row r="503" spans="7:7" x14ac:dyDescent="0.2">
      <c r="G503" s="353"/>
    </row>
    <row r="504" spans="7:7" x14ac:dyDescent="0.2">
      <c r="G504" s="353"/>
    </row>
    <row r="505" spans="7:7" x14ac:dyDescent="0.2">
      <c r="G505" s="353"/>
    </row>
    <row r="506" spans="7:7" x14ac:dyDescent="0.2">
      <c r="G506" s="353"/>
    </row>
    <row r="507" spans="7:7" x14ac:dyDescent="0.2">
      <c r="G507" s="353"/>
    </row>
    <row r="508" spans="7:7" x14ac:dyDescent="0.2">
      <c r="G508" s="353"/>
    </row>
    <row r="509" spans="7:7" x14ac:dyDescent="0.2">
      <c r="G509" s="353"/>
    </row>
    <row r="510" spans="7:7" x14ac:dyDescent="0.2">
      <c r="G510" s="353"/>
    </row>
    <row r="511" spans="7:7" x14ac:dyDescent="0.2">
      <c r="G511" s="353"/>
    </row>
    <row r="512" spans="7:7" x14ac:dyDescent="0.2">
      <c r="G512" s="353"/>
    </row>
    <row r="513" spans="7:7" x14ac:dyDescent="0.2">
      <c r="G513" s="353"/>
    </row>
    <row r="514" spans="7:7" x14ac:dyDescent="0.2">
      <c r="G514" s="353"/>
    </row>
    <row r="515" spans="7:7" x14ac:dyDescent="0.2">
      <c r="G515" s="353"/>
    </row>
    <row r="516" spans="7:7" x14ac:dyDescent="0.2">
      <c r="G516" s="353"/>
    </row>
    <row r="517" spans="7:7" x14ac:dyDescent="0.2">
      <c r="G517" s="353"/>
    </row>
    <row r="518" spans="7:7" x14ac:dyDescent="0.2">
      <c r="G518" s="353"/>
    </row>
    <row r="519" spans="7:7" x14ac:dyDescent="0.2">
      <c r="G519" s="353"/>
    </row>
    <row r="520" spans="7:7" x14ac:dyDescent="0.2">
      <c r="G520" s="353"/>
    </row>
    <row r="521" spans="7:7" x14ac:dyDescent="0.2">
      <c r="G521" s="353"/>
    </row>
    <row r="522" spans="7:7" x14ac:dyDescent="0.2">
      <c r="G522" s="353"/>
    </row>
    <row r="523" spans="7:7" x14ac:dyDescent="0.2">
      <c r="G523" s="353"/>
    </row>
    <row r="524" spans="7:7" x14ac:dyDescent="0.2">
      <c r="G524" s="353"/>
    </row>
    <row r="525" spans="7:7" x14ac:dyDescent="0.2">
      <c r="G525" s="353"/>
    </row>
    <row r="526" spans="7:7" x14ac:dyDescent="0.2">
      <c r="G526" s="353"/>
    </row>
    <row r="527" spans="7:7" x14ac:dyDescent="0.2">
      <c r="G527" s="353"/>
    </row>
    <row r="528" spans="7:7" x14ac:dyDescent="0.2">
      <c r="G528" s="353"/>
    </row>
    <row r="529" spans="7:7" x14ac:dyDescent="0.2">
      <c r="G529" s="353"/>
    </row>
    <row r="530" spans="7:7" x14ac:dyDescent="0.2">
      <c r="G530" s="353"/>
    </row>
    <row r="531" spans="7:7" x14ac:dyDescent="0.2">
      <c r="G531" s="353"/>
    </row>
    <row r="532" spans="7:7" x14ac:dyDescent="0.2">
      <c r="G532" s="353"/>
    </row>
    <row r="533" spans="7:7" x14ac:dyDescent="0.2">
      <c r="G533" s="353"/>
    </row>
    <row r="534" spans="7:7" x14ac:dyDescent="0.2">
      <c r="G534" s="353"/>
    </row>
    <row r="535" spans="7:7" x14ac:dyDescent="0.2">
      <c r="G535" s="353"/>
    </row>
    <row r="536" spans="7:7" x14ac:dyDescent="0.2">
      <c r="G536" s="353"/>
    </row>
    <row r="537" spans="7:7" x14ac:dyDescent="0.2">
      <c r="G537" s="353"/>
    </row>
    <row r="538" spans="7:7" x14ac:dyDescent="0.2">
      <c r="G538" s="353"/>
    </row>
    <row r="539" spans="7:7" x14ac:dyDescent="0.2">
      <c r="G539" s="353"/>
    </row>
    <row r="540" spans="7:7" x14ac:dyDescent="0.2">
      <c r="G540" s="353"/>
    </row>
    <row r="541" spans="7:7" x14ac:dyDescent="0.2">
      <c r="G541" s="353"/>
    </row>
    <row r="542" spans="7:7" x14ac:dyDescent="0.2">
      <c r="G542" s="353"/>
    </row>
    <row r="543" spans="7:7" x14ac:dyDescent="0.2">
      <c r="G543" s="353"/>
    </row>
    <row r="544" spans="7:7" x14ac:dyDescent="0.2">
      <c r="G544" s="353"/>
    </row>
    <row r="545" spans="7:7" x14ac:dyDescent="0.2">
      <c r="G545" s="353"/>
    </row>
    <row r="546" spans="7:7" x14ac:dyDescent="0.2">
      <c r="G546" s="353"/>
    </row>
    <row r="547" spans="7:7" x14ac:dyDescent="0.2">
      <c r="G547" s="353"/>
    </row>
    <row r="548" spans="7:7" x14ac:dyDescent="0.2">
      <c r="G548" s="353"/>
    </row>
    <row r="549" spans="7:7" x14ac:dyDescent="0.2">
      <c r="G549" s="353"/>
    </row>
    <row r="550" spans="7:7" x14ac:dyDescent="0.2">
      <c r="G550" s="353"/>
    </row>
    <row r="551" spans="7:7" x14ac:dyDescent="0.2">
      <c r="G551" s="353"/>
    </row>
    <row r="552" spans="7:7" x14ac:dyDescent="0.2">
      <c r="G552" s="353"/>
    </row>
    <row r="553" spans="7:7" x14ac:dyDescent="0.2">
      <c r="G553" s="353"/>
    </row>
    <row r="554" spans="7:7" x14ac:dyDescent="0.2">
      <c r="G554" s="353"/>
    </row>
    <row r="555" spans="7:7" x14ac:dyDescent="0.2">
      <c r="G555" s="353"/>
    </row>
    <row r="556" spans="7:7" x14ac:dyDescent="0.2">
      <c r="G556" s="353"/>
    </row>
    <row r="557" spans="7:7" x14ac:dyDescent="0.2">
      <c r="G557" s="353"/>
    </row>
    <row r="558" spans="7:7" x14ac:dyDescent="0.2">
      <c r="G558" s="353"/>
    </row>
    <row r="559" spans="7:7" x14ac:dyDescent="0.2">
      <c r="G559" s="353"/>
    </row>
    <row r="560" spans="7:7" x14ac:dyDescent="0.2">
      <c r="G560" s="353"/>
    </row>
    <row r="561" spans="7:7" x14ac:dyDescent="0.2">
      <c r="G561" s="353"/>
    </row>
    <row r="562" spans="7:7" x14ac:dyDescent="0.2">
      <c r="G562" s="353"/>
    </row>
    <row r="563" spans="7:7" x14ac:dyDescent="0.2">
      <c r="G563" s="353"/>
    </row>
    <row r="564" spans="7:7" x14ac:dyDescent="0.2">
      <c r="G564" s="353"/>
    </row>
    <row r="565" spans="7:7" x14ac:dyDescent="0.2">
      <c r="G565" s="353"/>
    </row>
    <row r="566" spans="7:7" x14ac:dyDescent="0.2">
      <c r="G566" s="353"/>
    </row>
    <row r="567" spans="7:7" x14ac:dyDescent="0.2">
      <c r="G567" s="353"/>
    </row>
    <row r="568" spans="7:7" x14ac:dyDescent="0.2">
      <c r="G568" s="353"/>
    </row>
    <row r="569" spans="7:7" x14ac:dyDescent="0.2">
      <c r="G569" s="353"/>
    </row>
    <row r="570" spans="7:7" x14ac:dyDescent="0.2">
      <c r="G570" s="353"/>
    </row>
    <row r="571" spans="7:7" x14ac:dyDescent="0.2">
      <c r="G571" s="353"/>
    </row>
    <row r="572" spans="7:7" x14ac:dyDescent="0.2">
      <c r="G572" s="353"/>
    </row>
    <row r="573" spans="7:7" x14ac:dyDescent="0.2">
      <c r="G573" s="353"/>
    </row>
    <row r="574" spans="7:7" x14ac:dyDescent="0.2">
      <c r="G574" s="353"/>
    </row>
    <row r="575" spans="7:7" x14ac:dyDescent="0.2">
      <c r="G575" s="353"/>
    </row>
    <row r="576" spans="7:7" x14ac:dyDescent="0.2">
      <c r="G576" s="353"/>
    </row>
    <row r="577" spans="7:7" x14ac:dyDescent="0.2">
      <c r="G577" s="353"/>
    </row>
    <row r="578" spans="7:7" x14ac:dyDescent="0.2">
      <c r="G578" s="353"/>
    </row>
    <row r="579" spans="7:7" x14ac:dyDescent="0.2">
      <c r="G579" s="353"/>
    </row>
    <row r="580" spans="7:7" x14ac:dyDescent="0.2">
      <c r="G580" s="353"/>
    </row>
    <row r="581" spans="7:7" x14ac:dyDescent="0.2">
      <c r="G581" s="353"/>
    </row>
    <row r="582" spans="7:7" x14ac:dyDescent="0.2">
      <c r="G582" s="353"/>
    </row>
    <row r="583" spans="7:7" x14ac:dyDescent="0.2">
      <c r="G583" s="353"/>
    </row>
    <row r="584" spans="7:7" x14ac:dyDescent="0.2">
      <c r="G584" s="353"/>
    </row>
    <row r="585" spans="7:7" x14ac:dyDescent="0.2">
      <c r="G585" s="353"/>
    </row>
    <row r="586" spans="7:7" x14ac:dyDescent="0.2">
      <c r="G586" s="353"/>
    </row>
    <row r="587" spans="7:7" x14ac:dyDescent="0.2">
      <c r="G587" s="353"/>
    </row>
    <row r="588" spans="7:7" x14ac:dyDescent="0.2">
      <c r="G588" s="353"/>
    </row>
    <row r="589" spans="7:7" x14ac:dyDescent="0.2">
      <c r="G589" s="353"/>
    </row>
    <row r="590" spans="7:7" x14ac:dyDescent="0.2">
      <c r="G590" s="353"/>
    </row>
    <row r="591" spans="7:7" x14ac:dyDescent="0.2">
      <c r="G591" s="353"/>
    </row>
    <row r="592" spans="7:7" x14ac:dyDescent="0.2">
      <c r="G592" s="353"/>
    </row>
    <row r="593" spans="7:7" x14ac:dyDescent="0.2">
      <c r="G593" s="353"/>
    </row>
    <row r="594" spans="7:7" x14ac:dyDescent="0.2">
      <c r="G594" s="353"/>
    </row>
    <row r="595" spans="7:7" x14ac:dyDescent="0.2">
      <c r="G595" s="353"/>
    </row>
    <row r="596" spans="7:7" x14ac:dyDescent="0.2">
      <c r="G596" s="353"/>
    </row>
    <row r="597" spans="7:7" x14ac:dyDescent="0.2">
      <c r="G597" s="353"/>
    </row>
    <row r="598" spans="7:7" x14ac:dyDescent="0.2">
      <c r="G598" s="353"/>
    </row>
    <row r="599" spans="7:7" x14ac:dyDescent="0.2">
      <c r="G599" s="353"/>
    </row>
    <row r="600" spans="7:7" x14ac:dyDescent="0.2">
      <c r="G600" s="353"/>
    </row>
    <row r="601" spans="7:7" x14ac:dyDescent="0.2">
      <c r="G601" s="353"/>
    </row>
    <row r="602" spans="7:7" x14ac:dyDescent="0.2">
      <c r="G602" s="353"/>
    </row>
    <row r="603" spans="7:7" x14ac:dyDescent="0.2">
      <c r="G603" s="353"/>
    </row>
    <row r="604" spans="7:7" x14ac:dyDescent="0.2">
      <c r="G604" s="353"/>
    </row>
    <row r="605" spans="7:7" x14ac:dyDescent="0.2">
      <c r="G605" s="353"/>
    </row>
    <row r="606" spans="7:7" x14ac:dyDescent="0.2">
      <c r="G606" s="353"/>
    </row>
    <row r="607" spans="7:7" x14ac:dyDescent="0.2">
      <c r="G607" s="353"/>
    </row>
    <row r="608" spans="7:7" x14ac:dyDescent="0.2">
      <c r="G608" s="353"/>
    </row>
    <row r="609" spans="7:7" x14ac:dyDescent="0.2">
      <c r="G609" s="353"/>
    </row>
    <row r="610" spans="7:7" x14ac:dyDescent="0.2">
      <c r="G610" s="353"/>
    </row>
    <row r="611" spans="7:7" x14ac:dyDescent="0.2">
      <c r="G611" s="353"/>
    </row>
    <row r="612" spans="7:7" x14ac:dyDescent="0.2">
      <c r="G612" s="353"/>
    </row>
    <row r="613" spans="7:7" x14ac:dyDescent="0.2">
      <c r="G613" s="353"/>
    </row>
    <row r="614" spans="7:7" x14ac:dyDescent="0.2">
      <c r="G614" s="353"/>
    </row>
    <row r="615" spans="7:7" x14ac:dyDescent="0.2">
      <c r="G615" s="353"/>
    </row>
    <row r="616" spans="7:7" x14ac:dyDescent="0.2">
      <c r="G616" s="353"/>
    </row>
    <row r="617" spans="7:7" x14ac:dyDescent="0.2">
      <c r="G617" s="353"/>
    </row>
    <row r="618" spans="7:7" x14ac:dyDescent="0.2">
      <c r="G618" s="353"/>
    </row>
    <row r="619" spans="7:7" x14ac:dyDescent="0.2">
      <c r="G619" s="353"/>
    </row>
    <row r="620" spans="7:7" x14ac:dyDescent="0.2">
      <c r="G620" s="353"/>
    </row>
    <row r="621" spans="7:7" x14ac:dyDescent="0.2">
      <c r="G621" s="353"/>
    </row>
    <row r="622" spans="7:7" x14ac:dyDescent="0.2">
      <c r="G622" s="353"/>
    </row>
    <row r="623" spans="7:7" x14ac:dyDescent="0.2">
      <c r="G623" s="353"/>
    </row>
    <row r="624" spans="7:7" x14ac:dyDescent="0.2">
      <c r="G624" s="353"/>
    </row>
    <row r="625" spans="7:7" x14ac:dyDescent="0.2">
      <c r="G625" s="353"/>
    </row>
    <row r="626" spans="7:7" x14ac:dyDescent="0.2">
      <c r="G626" s="353"/>
    </row>
    <row r="627" spans="7:7" x14ac:dyDescent="0.2">
      <c r="G627" s="353"/>
    </row>
    <row r="628" spans="7:7" x14ac:dyDescent="0.2">
      <c r="G628" s="353"/>
    </row>
    <row r="629" spans="7:7" x14ac:dyDescent="0.2">
      <c r="G629" s="353"/>
    </row>
    <row r="630" spans="7:7" x14ac:dyDescent="0.2">
      <c r="G630" s="353"/>
    </row>
    <row r="631" spans="7:7" x14ac:dyDescent="0.2">
      <c r="G631" s="353"/>
    </row>
    <row r="632" spans="7:7" x14ac:dyDescent="0.2">
      <c r="G632" s="353"/>
    </row>
    <row r="633" spans="7:7" x14ac:dyDescent="0.2">
      <c r="G633" s="353"/>
    </row>
    <row r="634" spans="7:7" x14ac:dyDescent="0.2">
      <c r="G634" s="353"/>
    </row>
    <row r="635" spans="7:7" x14ac:dyDescent="0.2">
      <c r="G635" s="353"/>
    </row>
    <row r="636" spans="7:7" x14ac:dyDescent="0.2">
      <c r="G636" s="353"/>
    </row>
    <row r="637" spans="7:7" x14ac:dyDescent="0.2">
      <c r="G637" s="353"/>
    </row>
    <row r="638" spans="7:7" x14ac:dyDescent="0.2">
      <c r="G638" s="353"/>
    </row>
    <row r="639" spans="7:7" x14ac:dyDescent="0.2">
      <c r="G639" s="353"/>
    </row>
    <row r="640" spans="7:7" x14ac:dyDescent="0.2">
      <c r="G640" s="353"/>
    </row>
    <row r="641" spans="7:7" x14ac:dyDescent="0.2">
      <c r="G641" s="353"/>
    </row>
    <row r="642" spans="7:7" x14ac:dyDescent="0.2">
      <c r="G642" s="353"/>
    </row>
    <row r="643" spans="7:7" x14ac:dyDescent="0.2">
      <c r="G643" s="353"/>
    </row>
    <row r="644" spans="7:7" x14ac:dyDescent="0.2">
      <c r="G644" s="353"/>
    </row>
    <row r="645" spans="7:7" x14ac:dyDescent="0.2">
      <c r="G645" s="353"/>
    </row>
    <row r="646" spans="7:7" x14ac:dyDescent="0.2">
      <c r="G646" s="353"/>
    </row>
    <row r="647" spans="7:7" x14ac:dyDescent="0.2">
      <c r="G647" s="353"/>
    </row>
    <row r="648" spans="7:7" x14ac:dyDescent="0.2">
      <c r="G648" s="353"/>
    </row>
    <row r="649" spans="7:7" x14ac:dyDescent="0.2">
      <c r="G649" s="353"/>
    </row>
    <row r="650" spans="7:7" x14ac:dyDescent="0.2">
      <c r="G650" s="353"/>
    </row>
    <row r="651" spans="7:7" x14ac:dyDescent="0.2">
      <c r="G651" s="353"/>
    </row>
    <row r="652" spans="7:7" x14ac:dyDescent="0.2">
      <c r="G652" s="353"/>
    </row>
    <row r="653" spans="7:7" x14ac:dyDescent="0.2">
      <c r="G653" s="353"/>
    </row>
    <row r="654" spans="7:7" x14ac:dyDescent="0.2">
      <c r="G654" s="353"/>
    </row>
    <row r="655" spans="7:7" x14ac:dyDescent="0.2">
      <c r="G655" s="353"/>
    </row>
    <row r="656" spans="7:7" x14ac:dyDescent="0.2">
      <c r="G656" s="353"/>
    </row>
    <row r="657" spans="7:7" x14ac:dyDescent="0.2">
      <c r="G657" s="353"/>
    </row>
    <row r="658" spans="7:7" x14ac:dyDescent="0.2">
      <c r="G658" s="353"/>
    </row>
    <row r="659" spans="7:7" x14ac:dyDescent="0.2">
      <c r="G659" s="353"/>
    </row>
    <row r="660" spans="7:7" x14ac:dyDescent="0.2">
      <c r="G660" s="353"/>
    </row>
    <row r="661" spans="7:7" x14ac:dyDescent="0.2">
      <c r="G661" s="353"/>
    </row>
    <row r="662" spans="7:7" x14ac:dyDescent="0.2">
      <c r="G662" s="353"/>
    </row>
    <row r="663" spans="7:7" x14ac:dyDescent="0.2">
      <c r="G663" s="353"/>
    </row>
    <row r="664" spans="7:7" x14ac:dyDescent="0.2">
      <c r="G664" s="353"/>
    </row>
    <row r="665" spans="7:7" x14ac:dyDescent="0.2">
      <c r="G665" s="353"/>
    </row>
    <row r="666" spans="7:7" x14ac:dyDescent="0.2">
      <c r="G666" s="353"/>
    </row>
    <row r="667" spans="7:7" x14ac:dyDescent="0.2">
      <c r="G667" s="353"/>
    </row>
    <row r="668" spans="7:7" x14ac:dyDescent="0.2">
      <c r="G668" s="353"/>
    </row>
    <row r="669" spans="7:7" x14ac:dyDescent="0.2">
      <c r="G669" s="353"/>
    </row>
    <row r="670" spans="7:7" x14ac:dyDescent="0.2">
      <c r="G670" s="353"/>
    </row>
    <row r="671" spans="7:7" x14ac:dyDescent="0.2">
      <c r="G671" s="353"/>
    </row>
    <row r="672" spans="7:7" x14ac:dyDescent="0.2">
      <c r="G672" s="353"/>
    </row>
    <row r="673" spans="7:7" x14ac:dyDescent="0.2">
      <c r="G673" s="353"/>
    </row>
    <row r="674" spans="7:7" x14ac:dyDescent="0.2">
      <c r="G674" s="353"/>
    </row>
    <row r="675" spans="7:7" x14ac:dyDescent="0.2">
      <c r="G675" s="353"/>
    </row>
    <row r="676" spans="7:7" x14ac:dyDescent="0.2">
      <c r="G676" s="353"/>
    </row>
    <row r="677" spans="7:7" x14ac:dyDescent="0.2">
      <c r="G677" s="353"/>
    </row>
    <row r="678" spans="7:7" x14ac:dyDescent="0.2">
      <c r="G678" s="353"/>
    </row>
    <row r="679" spans="7:7" x14ac:dyDescent="0.2">
      <c r="G679" s="353"/>
    </row>
    <row r="680" spans="7:7" x14ac:dyDescent="0.2">
      <c r="G680" s="353"/>
    </row>
    <row r="681" spans="7:7" x14ac:dyDescent="0.2">
      <c r="G681" s="353"/>
    </row>
    <row r="682" spans="7:7" x14ac:dyDescent="0.2">
      <c r="G682" s="353"/>
    </row>
    <row r="683" spans="7:7" x14ac:dyDescent="0.2">
      <c r="G683" s="353"/>
    </row>
    <row r="684" spans="7:7" x14ac:dyDescent="0.2">
      <c r="G684" s="353"/>
    </row>
    <row r="685" spans="7:7" x14ac:dyDescent="0.2">
      <c r="G685" s="353"/>
    </row>
    <row r="686" spans="7:7" x14ac:dyDescent="0.2">
      <c r="G686" s="353"/>
    </row>
    <row r="687" spans="7:7" x14ac:dyDescent="0.2">
      <c r="G687" s="353"/>
    </row>
    <row r="688" spans="7:7" x14ac:dyDescent="0.2">
      <c r="G688" s="353"/>
    </row>
    <row r="689" spans="7:7" x14ac:dyDescent="0.2">
      <c r="G689" s="353"/>
    </row>
    <row r="690" spans="7:7" x14ac:dyDescent="0.2">
      <c r="G690" s="353"/>
    </row>
    <row r="691" spans="7:7" x14ac:dyDescent="0.2">
      <c r="G691" s="353"/>
    </row>
    <row r="692" spans="7:7" x14ac:dyDescent="0.2">
      <c r="G692" s="353"/>
    </row>
    <row r="693" spans="7:7" x14ac:dyDescent="0.2">
      <c r="G693" s="353"/>
    </row>
    <row r="694" spans="7:7" x14ac:dyDescent="0.2">
      <c r="G694" s="353"/>
    </row>
    <row r="695" spans="7:7" x14ac:dyDescent="0.2">
      <c r="G695" s="353"/>
    </row>
    <row r="696" spans="7:7" x14ac:dyDescent="0.2">
      <c r="G696" s="353"/>
    </row>
    <row r="697" spans="7:7" x14ac:dyDescent="0.2">
      <c r="G697" s="353"/>
    </row>
    <row r="698" spans="7:7" x14ac:dyDescent="0.2">
      <c r="G698" s="353"/>
    </row>
    <row r="699" spans="7:7" x14ac:dyDescent="0.2">
      <c r="G699" s="353"/>
    </row>
    <row r="700" spans="7:7" x14ac:dyDescent="0.2">
      <c r="G700" s="353"/>
    </row>
    <row r="701" spans="7:7" x14ac:dyDescent="0.2">
      <c r="G701" s="353"/>
    </row>
    <row r="702" spans="7:7" x14ac:dyDescent="0.2">
      <c r="G702" s="353"/>
    </row>
    <row r="703" spans="7:7" x14ac:dyDescent="0.2">
      <c r="G703" s="353"/>
    </row>
    <row r="704" spans="7:7" x14ac:dyDescent="0.2">
      <c r="G704" s="353"/>
    </row>
  </sheetData>
  <mergeCells count="7">
    <mergeCell ref="G2:G3"/>
    <mergeCell ref="E2:E3"/>
    <mergeCell ref="A2:A3"/>
    <mergeCell ref="B2:B3"/>
    <mergeCell ref="D2:D3"/>
    <mergeCell ref="C2:C3"/>
    <mergeCell ref="F2:F3"/>
  </mergeCells>
  <phoneticPr fontId="8" type="noConversion"/>
  <printOptions horizontalCentered="1"/>
  <pageMargins left="0.23622047244094491" right="0.23622047244094491" top="0.86614173228346458" bottom="0.19685039370078741" header="0.19685039370078741" footer="0.19685039370078741"/>
  <pageSetup paperSize="9" scale="74" fitToHeight="0" orientation="portrait" horizontalDpi="4294967294" r:id="rId1"/>
  <headerFooter alignWithMargins="0">
    <oddHeader>&amp;C&amp;"Garamond,Félkövér"&amp;12 11/2017. (III.10.)számú költségvetési rendelethez
ZALAKAROS VÁROS ÉS KÖLTSÉGVETÉSI SZERVEI  
2017. ÉVI BEVÉTELEI FORRÁSONKÉNT
 &amp;R&amp;A
&amp;P.oldal
forintban</oddHeader>
  </headerFooter>
  <rowBreaks count="1" manualBreakCount="1">
    <brk id="52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89"/>
  <sheetViews>
    <sheetView topLeftCell="C64" zoomScale="75" zoomScaleNormal="75" workbookViewId="0">
      <selection activeCell="I9" sqref="I9"/>
    </sheetView>
  </sheetViews>
  <sheetFormatPr defaultRowHeight="12.75" x14ac:dyDescent="0.2"/>
  <cols>
    <col min="1" max="1" width="9.140625" style="451"/>
    <col min="2" max="2" width="9.5703125" style="451" customWidth="1"/>
    <col min="3" max="3" width="53.42578125" style="451" bestFit="1" customWidth="1"/>
    <col min="4" max="4" width="17.140625" style="451" customWidth="1"/>
    <col min="5" max="5" width="13.5703125" style="451" customWidth="1"/>
    <col min="6" max="6" width="15.7109375" style="451" customWidth="1"/>
    <col min="7" max="7" width="14.7109375" style="451" customWidth="1"/>
    <col min="8" max="8" width="16" style="451" customWidth="1"/>
    <col min="9" max="9" width="15.42578125" style="451" customWidth="1"/>
    <col min="10" max="10" width="12.85546875" style="451" customWidth="1"/>
    <col min="11" max="11" width="12.7109375" style="451" customWidth="1"/>
    <col min="12" max="12" width="6.28515625" style="451" customWidth="1"/>
    <col min="13" max="13" width="11.28515625" style="451" customWidth="1"/>
    <col min="14" max="14" width="52.42578125" style="451" customWidth="1"/>
    <col min="15" max="15" width="12.28515625" style="451" customWidth="1"/>
    <col min="16" max="16" width="13.7109375" style="451" customWidth="1"/>
    <col min="17" max="17" width="11" style="451" customWidth="1"/>
    <col min="18" max="18" width="12.5703125" style="451" customWidth="1"/>
    <col min="19" max="19" width="12.42578125" style="451" customWidth="1"/>
    <col min="20" max="20" width="17" style="451" customWidth="1"/>
    <col min="21" max="21" width="14.140625" style="451" customWidth="1"/>
    <col min="22" max="22" width="18.7109375" style="451" customWidth="1"/>
    <col min="23" max="257" width="9.140625" style="451"/>
    <col min="258" max="258" width="9.5703125" style="451" customWidth="1"/>
    <col min="259" max="259" width="53.42578125" style="451" bestFit="1" customWidth="1"/>
    <col min="260" max="260" width="17.140625" style="451" customWidth="1"/>
    <col min="261" max="261" width="13.5703125" style="451" customWidth="1"/>
    <col min="262" max="262" width="15.7109375" style="451" customWidth="1"/>
    <col min="263" max="263" width="14.7109375" style="451" customWidth="1"/>
    <col min="264" max="264" width="16" style="451" customWidth="1"/>
    <col min="265" max="265" width="15.42578125" style="451" customWidth="1"/>
    <col min="266" max="266" width="12.85546875" style="451" customWidth="1"/>
    <col min="267" max="267" width="12.7109375" style="451" customWidth="1"/>
    <col min="268" max="268" width="6.28515625" style="451" customWidth="1"/>
    <col min="269" max="269" width="11.28515625" style="451" customWidth="1"/>
    <col min="270" max="270" width="52.42578125" style="451" customWidth="1"/>
    <col min="271" max="271" width="12.28515625" style="451" customWidth="1"/>
    <col min="272" max="272" width="13.7109375" style="451" customWidth="1"/>
    <col min="273" max="273" width="11" style="451" customWidth="1"/>
    <col min="274" max="274" width="12.5703125" style="451" customWidth="1"/>
    <col min="275" max="275" width="12.42578125" style="451" customWidth="1"/>
    <col min="276" max="276" width="17" style="451" customWidth="1"/>
    <col min="277" max="277" width="14.140625" style="451" customWidth="1"/>
    <col min="278" max="278" width="18.7109375" style="451" customWidth="1"/>
    <col min="279" max="513" width="9.140625" style="451"/>
    <col min="514" max="514" width="9.5703125" style="451" customWidth="1"/>
    <col min="515" max="515" width="53.42578125" style="451" bestFit="1" customWidth="1"/>
    <col min="516" max="516" width="17.140625" style="451" customWidth="1"/>
    <col min="517" max="517" width="13.5703125" style="451" customWidth="1"/>
    <col min="518" max="518" width="15.7109375" style="451" customWidth="1"/>
    <col min="519" max="519" width="14.7109375" style="451" customWidth="1"/>
    <col min="520" max="520" width="16" style="451" customWidth="1"/>
    <col min="521" max="521" width="15.42578125" style="451" customWidth="1"/>
    <col min="522" max="522" width="12.85546875" style="451" customWidth="1"/>
    <col min="523" max="523" width="12.7109375" style="451" customWidth="1"/>
    <col min="524" max="524" width="6.28515625" style="451" customWidth="1"/>
    <col min="525" max="525" width="11.28515625" style="451" customWidth="1"/>
    <col min="526" max="526" width="52.42578125" style="451" customWidth="1"/>
    <col min="527" max="527" width="12.28515625" style="451" customWidth="1"/>
    <col min="528" max="528" width="13.7109375" style="451" customWidth="1"/>
    <col min="529" max="529" width="11" style="451" customWidth="1"/>
    <col min="530" max="530" width="12.5703125" style="451" customWidth="1"/>
    <col min="531" max="531" width="12.42578125" style="451" customWidth="1"/>
    <col min="532" max="532" width="17" style="451" customWidth="1"/>
    <col min="533" max="533" width="14.140625" style="451" customWidth="1"/>
    <col min="534" max="534" width="18.7109375" style="451" customWidth="1"/>
    <col min="535" max="769" width="9.140625" style="451"/>
    <col min="770" max="770" width="9.5703125" style="451" customWidth="1"/>
    <col min="771" max="771" width="53.42578125" style="451" bestFit="1" customWidth="1"/>
    <col min="772" max="772" width="17.140625" style="451" customWidth="1"/>
    <col min="773" max="773" width="13.5703125" style="451" customWidth="1"/>
    <col min="774" max="774" width="15.7109375" style="451" customWidth="1"/>
    <col min="775" max="775" width="14.7109375" style="451" customWidth="1"/>
    <col min="776" max="776" width="16" style="451" customWidth="1"/>
    <col min="777" max="777" width="15.42578125" style="451" customWidth="1"/>
    <col min="778" max="778" width="12.85546875" style="451" customWidth="1"/>
    <col min="779" max="779" width="12.7109375" style="451" customWidth="1"/>
    <col min="780" max="780" width="6.28515625" style="451" customWidth="1"/>
    <col min="781" max="781" width="11.28515625" style="451" customWidth="1"/>
    <col min="782" max="782" width="52.42578125" style="451" customWidth="1"/>
    <col min="783" max="783" width="12.28515625" style="451" customWidth="1"/>
    <col min="784" max="784" width="13.7109375" style="451" customWidth="1"/>
    <col min="785" max="785" width="11" style="451" customWidth="1"/>
    <col min="786" max="786" width="12.5703125" style="451" customWidth="1"/>
    <col min="787" max="787" width="12.42578125" style="451" customWidth="1"/>
    <col min="788" max="788" width="17" style="451" customWidth="1"/>
    <col min="789" max="789" width="14.140625" style="451" customWidth="1"/>
    <col min="790" max="790" width="18.7109375" style="451" customWidth="1"/>
    <col min="791" max="1025" width="9.140625" style="451"/>
    <col min="1026" max="1026" width="9.5703125" style="451" customWidth="1"/>
    <col min="1027" max="1027" width="53.42578125" style="451" bestFit="1" customWidth="1"/>
    <col min="1028" max="1028" width="17.140625" style="451" customWidth="1"/>
    <col min="1029" max="1029" width="13.5703125" style="451" customWidth="1"/>
    <col min="1030" max="1030" width="15.7109375" style="451" customWidth="1"/>
    <col min="1031" max="1031" width="14.7109375" style="451" customWidth="1"/>
    <col min="1032" max="1032" width="16" style="451" customWidth="1"/>
    <col min="1033" max="1033" width="15.42578125" style="451" customWidth="1"/>
    <col min="1034" max="1034" width="12.85546875" style="451" customWidth="1"/>
    <col min="1035" max="1035" width="12.7109375" style="451" customWidth="1"/>
    <col min="1036" max="1036" width="6.28515625" style="451" customWidth="1"/>
    <col min="1037" max="1037" width="11.28515625" style="451" customWidth="1"/>
    <col min="1038" max="1038" width="52.42578125" style="451" customWidth="1"/>
    <col min="1039" max="1039" width="12.28515625" style="451" customWidth="1"/>
    <col min="1040" max="1040" width="13.7109375" style="451" customWidth="1"/>
    <col min="1041" max="1041" width="11" style="451" customWidth="1"/>
    <col min="1042" max="1042" width="12.5703125" style="451" customWidth="1"/>
    <col min="1043" max="1043" width="12.42578125" style="451" customWidth="1"/>
    <col min="1044" max="1044" width="17" style="451" customWidth="1"/>
    <col min="1045" max="1045" width="14.140625" style="451" customWidth="1"/>
    <col min="1046" max="1046" width="18.7109375" style="451" customWidth="1"/>
    <col min="1047" max="1281" width="9.140625" style="451"/>
    <col min="1282" max="1282" width="9.5703125" style="451" customWidth="1"/>
    <col min="1283" max="1283" width="53.42578125" style="451" bestFit="1" customWidth="1"/>
    <col min="1284" max="1284" width="17.140625" style="451" customWidth="1"/>
    <col min="1285" max="1285" width="13.5703125" style="451" customWidth="1"/>
    <col min="1286" max="1286" width="15.7109375" style="451" customWidth="1"/>
    <col min="1287" max="1287" width="14.7109375" style="451" customWidth="1"/>
    <col min="1288" max="1288" width="16" style="451" customWidth="1"/>
    <col min="1289" max="1289" width="15.42578125" style="451" customWidth="1"/>
    <col min="1290" max="1290" width="12.85546875" style="451" customWidth="1"/>
    <col min="1291" max="1291" width="12.7109375" style="451" customWidth="1"/>
    <col min="1292" max="1292" width="6.28515625" style="451" customWidth="1"/>
    <col min="1293" max="1293" width="11.28515625" style="451" customWidth="1"/>
    <col min="1294" max="1294" width="52.42578125" style="451" customWidth="1"/>
    <col min="1295" max="1295" width="12.28515625" style="451" customWidth="1"/>
    <col min="1296" max="1296" width="13.7109375" style="451" customWidth="1"/>
    <col min="1297" max="1297" width="11" style="451" customWidth="1"/>
    <col min="1298" max="1298" width="12.5703125" style="451" customWidth="1"/>
    <col min="1299" max="1299" width="12.42578125" style="451" customWidth="1"/>
    <col min="1300" max="1300" width="17" style="451" customWidth="1"/>
    <col min="1301" max="1301" width="14.140625" style="451" customWidth="1"/>
    <col min="1302" max="1302" width="18.7109375" style="451" customWidth="1"/>
    <col min="1303" max="1537" width="9.140625" style="451"/>
    <col min="1538" max="1538" width="9.5703125" style="451" customWidth="1"/>
    <col min="1539" max="1539" width="53.42578125" style="451" bestFit="1" customWidth="1"/>
    <col min="1540" max="1540" width="17.140625" style="451" customWidth="1"/>
    <col min="1541" max="1541" width="13.5703125" style="451" customWidth="1"/>
    <col min="1542" max="1542" width="15.7109375" style="451" customWidth="1"/>
    <col min="1543" max="1543" width="14.7109375" style="451" customWidth="1"/>
    <col min="1544" max="1544" width="16" style="451" customWidth="1"/>
    <col min="1545" max="1545" width="15.42578125" style="451" customWidth="1"/>
    <col min="1546" max="1546" width="12.85546875" style="451" customWidth="1"/>
    <col min="1547" max="1547" width="12.7109375" style="451" customWidth="1"/>
    <col min="1548" max="1548" width="6.28515625" style="451" customWidth="1"/>
    <col min="1549" max="1549" width="11.28515625" style="451" customWidth="1"/>
    <col min="1550" max="1550" width="52.42578125" style="451" customWidth="1"/>
    <col min="1551" max="1551" width="12.28515625" style="451" customWidth="1"/>
    <col min="1552" max="1552" width="13.7109375" style="451" customWidth="1"/>
    <col min="1553" max="1553" width="11" style="451" customWidth="1"/>
    <col min="1554" max="1554" width="12.5703125" style="451" customWidth="1"/>
    <col min="1555" max="1555" width="12.42578125" style="451" customWidth="1"/>
    <col min="1556" max="1556" width="17" style="451" customWidth="1"/>
    <col min="1557" max="1557" width="14.140625" style="451" customWidth="1"/>
    <col min="1558" max="1558" width="18.7109375" style="451" customWidth="1"/>
    <col min="1559" max="1793" width="9.140625" style="451"/>
    <col min="1794" max="1794" width="9.5703125" style="451" customWidth="1"/>
    <col min="1795" max="1795" width="53.42578125" style="451" bestFit="1" customWidth="1"/>
    <col min="1796" max="1796" width="17.140625" style="451" customWidth="1"/>
    <col min="1797" max="1797" width="13.5703125" style="451" customWidth="1"/>
    <col min="1798" max="1798" width="15.7109375" style="451" customWidth="1"/>
    <col min="1799" max="1799" width="14.7109375" style="451" customWidth="1"/>
    <col min="1800" max="1800" width="16" style="451" customWidth="1"/>
    <col min="1801" max="1801" width="15.42578125" style="451" customWidth="1"/>
    <col min="1802" max="1802" width="12.85546875" style="451" customWidth="1"/>
    <col min="1803" max="1803" width="12.7109375" style="451" customWidth="1"/>
    <col min="1804" max="1804" width="6.28515625" style="451" customWidth="1"/>
    <col min="1805" max="1805" width="11.28515625" style="451" customWidth="1"/>
    <col min="1806" max="1806" width="52.42578125" style="451" customWidth="1"/>
    <col min="1807" max="1807" width="12.28515625" style="451" customWidth="1"/>
    <col min="1808" max="1808" width="13.7109375" style="451" customWidth="1"/>
    <col min="1809" max="1809" width="11" style="451" customWidth="1"/>
    <col min="1810" max="1810" width="12.5703125" style="451" customWidth="1"/>
    <col min="1811" max="1811" width="12.42578125" style="451" customWidth="1"/>
    <col min="1812" max="1812" width="17" style="451" customWidth="1"/>
    <col min="1813" max="1813" width="14.140625" style="451" customWidth="1"/>
    <col min="1814" max="1814" width="18.7109375" style="451" customWidth="1"/>
    <col min="1815" max="2049" width="9.140625" style="451"/>
    <col min="2050" max="2050" width="9.5703125" style="451" customWidth="1"/>
    <col min="2051" max="2051" width="53.42578125" style="451" bestFit="1" customWidth="1"/>
    <col min="2052" max="2052" width="17.140625" style="451" customWidth="1"/>
    <col min="2053" max="2053" width="13.5703125" style="451" customWidth="1"/>
    <col min="2054" max="2054" width="15.7109375" style="451" customWidth="1"/>
    <col min="2055" max="2055" width="14.7109375" style="451" customWidth="1"/>
    <col min="2056" max="2056" width="16" style="451" customWidth="1"/>
    <col min="2057" max="2057" width="15.42578125" style="451" customWidth="1"/>
    <col min="2058" max="2058" width="12.85546875" style="451" customWidth="1"/>
    <col min="2059" max="2059" width="12.7109375" style="451" customWidth="1"/>
    <col min="2060" max="2060" width="6.28515625" style="451" customWidth="1"/>
    <col min="2061" max="2061" width="11.28515625" style="451" customWidth="1"/>
    <col min="2062" max="2062" width="52.42578125" style="451" customWidth="1"/>
    <col min="2063" max="2063" width="12.28515625" style="451" customWidth="1"/>
    <col min="2064" max="2064" width="13.7109375" style="451" customWidth="1"/>
    <col min="2065" max="2065" width="11" style="451" customWidth="1"/>
    <col min="2066" max="2066" width="12.5703125" style="451" customWidth="1"/>
    <col min="2067" max="2067" width="12.42578125" style="451" customWidth="1"/>
    <col min="2068" max="2068" width="17" style="451" customWidth="1"/>
    <col min="2069" max="2069" width="14.140625" style="451" customWidth="1"/>
    <col min="2070" max="2070" width="18.7109375" style="451" customWidth="1"/>
    <col min="2071" max="2305" width="9.140625" style="451"/>
    <col min="2306" max="2306" width="9.5703125" style="451" customWidth="1"/>
    <col min="2307" max="2307" width="53.42578125" style="451" bestFit="1" customWidth="1"/>
    <col min="2308" max="2308" width="17.140625" style="451" customWidth="1"/>
    <col min="2309" max="2309" width="13.5703125" style="451" customWidth="1"/>
    <col min="2310" max="2310" width="15.7109375" style="451" customWidth="1"/>
    <col min="2311" max="2311" width="14.7109375" style="451" customWidth="1"/>
    <col min="2312" max="2312" width="16" style="451" customWidth="1"/>
    <col min="2313" max="2313" width="15.42578125" style="451" customWidth="1"/>
    <col min="2314" max="2314" width="12.85546875" style="451" customWidth="1"/>
    <col min="2315" max="2315" width="12.7109375" style="451" customWidth="1"/>
    <col min="2316" max="2316" width="6.28515625" style="451" customWidth="1"/>
    <col min="2317" max="2317" width="11.28515625" style="451" customWidth="1"/>
    <col min="2318" max="2318" width="52.42578125" style="451" customWidth="1"/>
    <col min="2319" max="2319" width="12.28515625" style="451" customWidth="1"/>
    <col min="2320" max="2320" width="13.7109375" style="451" customWidth="1"/>
    <col min="2321" max="2321" width="11" style="451" customWidth="1"/>
    <col min="2322" max="2322" width="12.5703125" style="451" customWidth="1"/>
    <col min="2323" max="2323" width="12.42578125" style="451" customWidth="1"/>
    <col min="2324" max="2324" width="17" style="451" customWidth="1"/>
    <col min="2325" max="2325" width="14.140625" style="451" customWidth="1"/>
    <col min="2326" max="2326" width="18.7109375" style="451" customWidth="1"/>
    <col min="2327" max="2561" width="9.140625" style="451"/>
    <col min="2562" max="2562" width="9.5703125" style="451" customWidth="1"/>
    <col min="2563" max="2563" width="53.42578125" style="451" bestFit="1" customWidth="1"/>
    <col min="2564" max="2564" width="17.140625" style="451" customWidth="1"/>
    <col min="2565" max="2565" width="13.5703125" style="451" customWidth="1"/>
    <col min="2566" max="2566" width="15.7109375" style="451" customWidth="1"/>
    <col min="2567" max="2567" width="14.7109375" style="451" customWidth="1"/>
    <col min="2568" max="2568" width="16" style="451" customWidth="1"/>
    <col min="2569" max="2569" width="15.42578125" style="451" customWidth="1"/>
    <col min="2570" max="2570" width="12.85546875" style="451" customWidth="1"/>
    <col min="2571" max="2571" width="12.7109375" style="451" customWidth="1"/>
    <col min="2572" max="2572" width="6.28515625" style="451" customWidth="1"/>
    <col min="2573" max="2573" width="11.28515625" style="451" customWidth="1"/>
    <col min="2574" max="2574" width="52.42578125" style="451" customWidth="1"/>
    <col min="2575" max="2575" width="12.28515625" style="451" customWidth="1"/>
    <col min="2576" max="2576" width="13.7109375" style="451" customWidth="1"/>
    <col min="2577" max="2577" width="11" style="451" customWidth="1"/>
    <col min="2578" max="2578" width="12.5703125" style="451" customWidth="1"/>
    <col min="2579" max="2579" width="12.42578125" style="451" customWidth="1"/>
    <col min="2580" max="2580" width="17" style="451" customWidth="1"/>
    <col min="2581" max="2581" width="14.140625" style="451" customWidth="1"/>
    <col min="2582" max="2582" width="18.7109375" style="451" customWidth="1"/>
    <col min="2583" max="2817" width="9.140625" style="451"/>
    <col min="2818" max="2818" width="9.5703125" style="451" customWidth="1"/>
    <col min="2819" max="2819" width="53.42578125" style="451" bestFit="1" customWidth="1"/>
    <col min="2820" max="2820" width="17.140625" style="451" customWidth="1"/>
    <col min="2821" max="2821" width="13.5703125" style="451" customWidth="1"/>
    <col min="2822" max="2822" width="15.7109375" style="451" customWidth="1"/>
    <col min="2823" max="2823" width="14.7109375" style="451" customWidth="1"/>
    <col min="2824" max="2824" width="16" style="451" customWidth="1"/>
    <col min="2825" max="2825" width="15.42578125" style="451" customWidth="1"/>
    <col min="2826" max="2826" width="12.85546875" style="451" customWidth="1"/>
    <col min="2827" max="2827" width="12.7109375" style="451" customWidth="1"/>
    <col min="2828" max="2828" width="6.28515625" style="451" customWidth="1"/>
    <col min="2829" max="2829" width="11.28515625" style="451" customWidth="1"/>
    <col min="2830" max="2830" width="52.42578125" style="451" customWidth="1"/>
    <col min="2831" max="2831" width="12.28515625" style="451" customWidth="1"/>
    <col min="2832" max="2832" width="13.7109375" style="451" customWidth="1"/>
    <col min="2833" max="2833" width="11" style="451" customWidth="1"/>
    <col min="2834" max="2834" width="12.5703125" style="451" customWidth="1"/>
    <col min="2835" max="2835" width="12.42578125" style="451" customWidth="1"/>
    <col min="2836" max="2836" width="17" style="451" customWidth="1"/>
    <col min="2837" max="2837" width="14.140625" style="451" customWidth="1"/>
    <col min="2838" max="2838" width="18.7109375" style="451" customWidth="1"/>
    <col min="2839" max="3073" width="9.140625" style="451"/>
    <col min="3074" max="3074" width="9.5703125" style="451" customWidth="1"/>
    <col min="3075" max="3075" width="53.42578125" style="451" bestFit="1" customWidth="1"/>
    <col min="3076" max="3076" width="17.140625" style="451" customWidth="1"/>
    <col min="3077" max="3077" width="13.5703125" style="451" customWidth="1"/>
    <col min="3078" max="3078" width="15.7109375" style="451" customWidth="1"/>
    <col min="3079" max="3079" width="14.7109375" style="451" customWidth="1"/>
    <col min="3080" max="3080" width="16" style="451" customWidth="1"/>
    <col min="3081" max="3081" width="15.42578125" style="451" customWidth="1"/>
    <col min="3082" max="3082" width="12.85546875" style="451" customWidth="1"/>
    <col min="3083" max="3083" width="12.7109375" style="451" customWidth="1"/>
    <col min="3084" max="3084" width="6.28515625" style="451" customWidth="1"/>
    <col min="3085" max="3085" width="11.28515625" style="451" customWidth="1"/>
    <col min="3086" max="3086" width="52.42578125" style="451" customWidth="1"/>
    <col min="3087" max="3087" width="12.28515625" style="451" customWidth="1"/>
    <col min="3088" max="3088" width="13.7109375" style="451" customWidth="1"/>
    <col min="3089" max="3089" width="11" style="451" customWidth="1"/>
    <col min="3090" max="3090" width="12.5703125" style="451" customWidth="1"/>
    <col min="3091" max="3091" width="12.42578125" style="451" customWidth="1"/>
    <col min="3092" max="3092" width="17" style="451" customWidth="1"/>
    <col min="3093" max="3093" width="14.140625" style="451" customWidth="1"/>
    <col min="3094" max="3094" width="18.7109375" style="451" customWidth="1"/>
    <col min="3095" max="3329" width="9.140625" style="451"/>
    <col min="3330" max="3330" width="9.5703125" style="451" customWidth="1"/>
    <col min="3331" max="3331" width="53.42578125" style="451" bestFit="1" customWidth="1"/>
    <col min="3332" max="3332" width="17.140625" style="451" customWidth="1"/>
    <col min="3333" max="3333" width="13.5703125" style="451" customWidth="1"/>
    <col min="3334" max="3334" width="15.7109375" style="451" customWidth="1"/>
    <col min="3335" max="3335" width="14.7109375" style="451" customWidth="1"/>
    <col min="3336" max="3336" width="16" style="451" customWidth="1"/>
    <col min="3337" max="3337" width="15.42578125" style="451" customWidth="1"/>
    <col min="3338" max="3338" width="12.85546875" style="451" customWidth="1"/>
    <col min="3339" max="3339" width="12.7109375" style="451" customWidth="1"/>
    <col min="3340" max="3340" width="6.28515625" style="451" customWidth="1"/>
    <col min="3341" max="3341" width="11.28515625" style="451" customWidth="1"/>
    <col min="3342" max="3342" width="52.42578125" style="451" customWidth="1"/>
    <col min="3343" max="3343" width="12.28515625" style="451" customWidth="1"/>
    <col min="3344" max="3344" width="13.7109375" style="451" customWidth="1"/>
    <col min="3345" max="3345" width="11" style="451" customWidth="1"/>
    <col min="3346" max="3346" width="12.5703125" style="451" customWidth="1"/>
    <col min="3347" max="3347" width="12.42578125" style="451" customWidth="1"/>
    <col min="3348" max="3348" width="17" style="451" customWidth="1"/>
    <col min="3349" max="3349" width="14.140625" style="451" customWidth="1"/>
    <col min="3350" max="3350" width="18.7109375" style="451" customWidth="1"/>
    <col min="3351" max="3585" width="9.140625" style="451"/>
    <col min="3586" max="3586" width="9.5703125" style="451" customWidth="1"/>
    <col min="3587" max="3587" width="53.42578125" style="451" bestFit="1" customWidth="1"/>
    <col min="3588" max="3588" width="17.140625" style="451" customWidth="1"/>
    <col min="3589" max="3589" width="13.5703125" style="451" customWidth="1"/>
    <col min="3590" max="3590" width="15.7109375" style="451" customWidth="1"/>
    <col min="3591" max="3591" width="14.7109375" style="451" customWidth="1"/>
    <col min="3592" max="3592" width="16" style="451" customWidth="1"/>
    <col min="3593" max="3593" width="15.42578125" style="451" customWidth="1"/>
    <col min="3594" max="3594" width="12.85546875" style="451" customWidth="1"/>
    <col min="3595" max="3595" width="12.7109375" style="451" customWidth="1"/>
    <col min="3596" max="3596" width="6.28515625" style="451" customWidth="1"/>
    <col min="3597" max="3597" width="11.28515625" style="451" customWidth="1"/>
    <col min="3598" max="3598" width="52.42578125" style="451" customWidth="1"/>
    <col min="3599" max="3599" width="12.28515625" style="451" customWidth="1"/>
    <col min="3600" max="3600" width="13.7109375" style="451" customWidth="1"/>
    <col min="3601" max="3601" width="11" style="451" customWidth="1"/>
    <col min="3602" max="3602" width="12.5703125" style="451" customWidth="1"/>
    <col min="3603" max="3603" width="12.42578125" style="451" customWidth="1"/>
    <col min="3604" max="3604" width="17" style="451" customWidth="1"/>
    <col min="3605" max="3605" width="14.140625" style="451" customWidth="1"/>
    <col min="3606" max="3606" width="18.7109375" style="451" customWidth="1"/>
    <col min="3607" max="3841" width="9.140625" style="451"/>
    <col min="3842" max="3842" width="9.5703125" style="451" customWidth="1"/>
    <col min="3843" max="3843" width="53.42578125" style="451" bestFit="1" customWidth="1"/>
    <col min="3844" max="3844" width="17.140625" style="451" customWidth="1"/>
    <col min="3845" max="3845" width="13.5703125" style="451" customWidth="1"/>
    <col min="3846" max="3846" width="15.7109375" style="451" customWidth="1"/>
    <col min="3847" max="3847" width="14.7109375" style="451" customWidth="1"/>
    <col min="3848" max="3848" width="16" style="451" customWidth="1"/>
    <col min="3849" max="3849" width="15.42578125" style="451" customWidth="1"/>
    <col min="3850" max="3850" width="12.85546875" style="451" customWidth="1"/>
    <col min="3851" max="3851" width="12.7109375" style="451" customWidth="1"/>
    <col min="3852" max="3852" width="6.28515625" style="451" customWidth="1"/>
    <col min="3853" max="3853" width="11.28515625" style="451" customWidth="1"/>
    <col min="3854" max="3854" width="52.42578125" style="451" customWidth="1"/>
    <col min="3855" max="3855" width="12.28515625" style="451" customWidth="1"/>
    <col min="3856" max="3856" width="13.7109375" style="451" customWidth="1"/>
    <col min="3857" max="3857" width="11" style="451" customWidth="1"/>
    <col min="3858" max="3858" width="12.5703125" style="451" customWidth="1"/>
    <col min="3859" max="3859" width="12.42578125" style="451" customWidth="1"/>
    <col min="3860" max="3860" width="17" style="451" customWidth="1"/>
    <col min="3861" max="3861" width="14.140625" style="451" customWidth="1"/>
    <col min="3862" max="3862" width="18.7109375" style="451" customWidth="1"/>
    <col min="3863" max="4097" width="9.140625" style="451"/>
    <col min="4098" max="4098" width="9.5703125" style="451" customWidth="1"/>
    <col min="4099" max="4099" width="53.42578125" style="451" bestFit="1" customWidth="1"/>
    <col min="4100" max="4100" width="17.140625" style="451" customWidth="1"/>
    <col min="4101" max="4101" width="13.5703125" style="451" customWidth="1"/>
    <col min="4102" max="4102" width="15.7109375" style="451" customWidth="1"/>
    <col min="4103" max="4103" width="14.7109375" style="451" customWidth="1"/>
    <col min="4104" max="4104" width="16" style="451" customWidth="1"/>
    <col min="4105" max="4105" width="15.42578125" style="451" customWidth="1"/>
    <col min="4106" max="4106" width="12.85546875" style="451" customWidth="1"/>
    <col min="4107" max="4107" width="12.7109375" style="451" customWidth="1"/>
    <col min="4108" max="4108" width="6.28515625" style="451" customWidth="1"/>
    <col min="4109" max="4109" width="11.28515625" style="451" customWidth="1"/>
    <col min="4110" max="4110" width="52.42578125" style="451" customWidth="1"/>
    <col min="4111" max="4111" width="12.28515625" style="451" customWidth="1"/>
    <col min="4112" max="4112" width="13.7109375" style="451" customWidth="1"/>
    <col min="4113" max="4113" width="11" style="451" customWidth="1"/>
    <col min="4114" max="4114" width="12.5703125" style="451" customWidth="1"/>
    <col min="4115" max="4115" width="12.42578125" style="451" customWidth="1"/>
    <col min="4116" max="4116" width="17" style="451" customWidth="1"/>
    <col min="4117" max="4117" width="14.140625" style="451" customWidth="1"/>
    <col min="4118" max="4118" width="18.7109375" style="451" customWidth="1"/>
    <col min="4119" max="4353" width="9.140625" style="451"/>
    <col min="4354" max="4354" width="9.5703125" style="451" customWidth="1"/>
    <col min="4355" max="4355" width="53.42578125" style="451" bestFit="1" customWidth="1"/>
    <col min="4356" max="4356" width="17.140625" style="451" customWidth="1"/>
    <col min="4357" max="4357" width="13.5703125" style="451" customWidth="1"/>
    <col min="4358" max="4358" width="15.7109375" style="451" customWidth="1"/>
    <col min="4359" max="4359" width="14.7109375" style="451" customWidth="1"/>
    <col min="4360" max="4360" width="16" style="451" customWidth="1"/>
    <col min="4361" max="4361" width="15.42578125" style="451" customWidth="1"/>
    <col min="4362" max="4362" width="12.85546875" style="451" customWidth="1"/>
    <col min="4363" max="4363" width="12.7109375" style="451" customWidth="1"/>
    <col min="4364" max="4364" width="6.28515625" style="451" customWidth="1"/>
    <col min="4365" max="4365" width="11.28515625" style="451" customWidth="1"/>
    <col min="4366" max="4366" width="52.42578125" style="451" customWidth="1"/>
    <col min="4367" max="4367" width="12.28515625" style="451" customWidth="1"/>
    <col min="4368" max="4368" width="13.7109375" style="451" customWidth="1"/>
    <col min="4369" max="4369" width="11" style="451" customWidth="1"/>
    <col min="4370" max="4370" width="12.5703125" style="451" customWidth="1"/>
    <col min="4371" max="4371" width="12.42578125" style="451" customWidth="1"/>
    <col min="4372" max="4372" width="17" style="451" customWidth="1"/>
    <col min="4373" max="4373" width="14.140625" style="451" customWidth="1"/>
    <col min="4374" max="4374" width="18.7109375" style="451" customWidth="1"/>
    <col min="4375" max="4609" width="9.140625" style="451"/>
    <col min="4610" max="4610" width="9.5703125" style="451" customWidth="1"/>
    <col min="4611" max="4611" width="53.42578125" style="451" bestFit="1" customWidth="1"/>
    <col min="4612" max="4612" width="17.140625" style="451" customWidth="1"/>
    <col min="4613" max="4613" width="13.5703125" style="451" customWidth="1"/>
    <col min="4614" max="4614" width="15.7109375" style="451" customWidth="1"/>
    <col min="4615" max="4615" width="14.7109375" style="451" customWidth="1"/>
    <col min="4616" max="4616" width="16" style="451" customWidth="1"/>
    <col min="4617" max="4617" width="15.42578125" style="451" customWidth="1"/>
    <col min="4618" max="4618" width="12.85546875" style="451" customWidth="1"/>
    <col min="4619" max="4619" width="12.7109375" style="451" customWidth="1"/>
    <col min="4620" max="4620" width="6.28515625" style="451" customWidth="1"/>
    <col min="4621" max="4621" width="11.28515625" style="451" customWidth="1"/>
    <col min="4622" max="4622" width="52.42578125" style="451" customWidth="1"/>
    <col min="4623" max="4623" width="12.28515625" style="451" customWidth="1"/>
    <col min="4624" max="4624" width="13.7109375" style="451" customWidth="1"/>
    <col min="4625" max="4625" width="11" style="451" customWidth="1"/>
    <col min="4626" max="4626" width="12.5703125" style="451" customWidth="1"/>
    <col min="4627" max="4627" width="12.42578125" style="451" customWidth="1"/>
    <col min="4628" max="4628" width="17" style="451" customWidth="1"/>
    <col min="4629" max="4629" width="14.140625" style="451" customWidth="1"/>
    <col min="4630" max="4630" width="18.7109375" style="451" customWidth="1"/>
    <col min="4631" max="4865" width="9.140625" style="451"/>
    <col min="4866" max="4866" width="9.5703125" style="451" customWidth="1"/>
    <col min="4867" max="4867" width="53.42578125" style="451" bestFit="1" customWidth="1"/>
    <col min="4868" max="4868" width="17.140625" style="451" customWidth="1"/>
    <col min="4869" max="4869" width="13.5703125" style="451" customWidth="1"/>
    <col min="4870" max="4870" width="15.7109375" style="451" customWidth="1"/>
    <col min="4871" max="4871" width="14.7109375" style="451" customWidth="1"/>
    <col min="4872" max="4872" width="16" style="451" customWidth="1"/>
    <col min="4873" max="4873" width="15.42578125" style="451" customWidth="1"/>
    <col min="4874" max="4874" width="12.85546875" style="451" customWidth="1"/>
    <col min="4875" max="4875" width="12.7109375" style="451" customWidth="1"/>
    <col min="4876" max="4876" width="6.28515625" style="451" customWidth="1"/>
    <col min="4877" max="4877" width="11.28515625" style="451" customWidth="1"/>
    <col min="4878" max="4878" width="52.42578125" style="451" customWidth="1"/>
    <col min="4879" max="4879" width="12.28515625" style="451" customWidth="1"/>
    <col min="4880" max="4880" width="13.7109375" style="451" customWidth="1"/>
    <col min="4881" max="4881" width="11" style="451" customWidth="1"/>
    <col min="4882" max="4882" width="12.5703125" style="451" customWidth="1"/>
    <col min="4883" max="4883" width="12.42578125" style="451" customWidth="1"/>
    <col min="4884" max="4884" width="17" style="451" customWidth="1"/>
    <col min="4885" max="4885" width="14.140625" style="451" customWidth="1"/>
    <col min="4886" max="4886" width="18.7109375" style="451" customWidth="1"/>
    <col min="4887" max="5121" width="9.140625" style="451"/>
    <col min="5122" max="5122" width="9.5703125" style="451" customWidth="1"/>
    <col min="5123" max="5123" width="53.42578125" style="451" bestFit="1" customWidth="1"/>
    <col min="5124" max="5124" width="17.140625" style="451" customWidth="1"/>
    <col min="5125" max="5125" width="13.5703125" style="451" customWidth="1"/>
    <col min="5126" max="5126" width="15.7109375" style="451" customWidth="1"/>
    <col min="5127" max="5127" width="14.7109375" style="451" customWidth="1"/>
    <col min="5128" max="5128" width="16" style="451" customWidth="1"/>
    <col min="5129" max="5129" width="15.42578125" style="451" customWidth="1"/>
    <col min="5130" max="5130" width="12.85546875" style="451" customWidth="1"/>
    <col min="5131" max="5131" width="12.7109375" style="451" customWidth="1"/>
    <col min="5132" max="5132" width="6.28515625" style="451" customWidth="1"/>
    <col min="5133" max="5133" width="11.28515625" style="451" customWidth="1"/>
    <col min="5134" max="5134" width="52.42578125" style="451" customWidth="1"/>
    <col min="5135" max="5135" width="12.28515625" style="451" customWidth="1"/>
    <col min="5136" max="5136" width="13.7109375" style="451" customWidth="1"/>
    <col min="5137" max="5137" width="11" style="451" customWidth="1"/>
    <col min="5138" max="5138" width="12.5703125" style="451" customWidth="1"/>
    <col min="5139" max="5139" width="12.42578125" style="451" customWidth="1"/>
    <col min="5140" max="5140" width="17" style="451" customWidth="1"/>
    <col min="5141" max="5141" width="14.140625" style="451" customWidth="1"/>
    <col min="5142" max="5142" width="18.7109375" style="451" customWidth="1"/>
    <col min="5143" max="5377" width="9.140625" style="451"/>
    <col min="5378" max="5378" width="9.5703125" style="451" customWidth="1"/>
    <col min="5379" max="5379" width="53.42578125" style="451" bestFit="1" customWidth="1"/>
    <col min="5380" max="5380" width="17.140625" style="451" customWidth="1"/>
    <col min="5381" max="5381" width="13.5703125" style="451" customWidth="1"/>
    <col min="5382" max="5382" width="15.7109375" style="451" customWidth="1"/>
    <col min="5383" max="5383" width="14.7109375" style="451" customWidth="1"/>
    <col min="5384" max="5384" width="16" style="451" customWidth="1"/>
    <col min="5385" max="5385" width="15.42578125" style="451" customWidth="1"/>
    <col min="5386" max="5386" width="12.85546875" style="451" customWidth="1"/>
    <col min="5387" max="5387" width="12.7109375" style="451" customWidth="1"/>
    <col min="5388" max="5388" width="6.28515625" style="451" customWidth="1"/>
    <col min="5389" max="5389" width="11.28515625" style="451" customWidth="1"/>
    <col min="5390" max="5390" width="52.42578125" style="451" customWidth="1"/>
    <col min="5391" max="5391" width="12.28515625" style="451" customWidth="1"/>
    <col min="5392" max="5392" width="13.7109375" style="451" customWidth="1"/>
    <col min="5393" max="5393" width="11" style="451" customWidth="1"/>
    <col min="5394" max="5394" width="12.5703125" style="451" customWidth="1"/>
    <col min="5395" max="5395" width="12.42578125" style="451" customWidth="1"/>
    <col min="5396" max="5396" width="17" style="451" customWidth="1"/>
    <col min="5397" max="5397" width="14.140625" style="451" customWidth="1"/>
    <col min="5398" max="5398" width="18.7109375" style="451" customWidth="1"/>
    <col min="5399" max="5633" width="9.140625" style="451"/>
    <col min="5634" max="5634" width="9.5703125" style="451" customWidth="1"/>
    <col min="5635" max="5635" width="53.42578125" style="451" bestFit="1" customWidth="1"/>
    <col min="5636" max="5636" width="17.140625" style="451" customWidth="1"/>
    <col min="5637" max="5637" width="13.5703125" style="451" customWidth="1"/>
    <col min="5638" max="5638" width="15.7109375" style="451" customWidth="1"/>
    <col min="5639" max="5639" width="14.7109375" style="451" customWidth="1"/>
    <col min="5640" max="5640" width="16" style="451" customWidth="1"/>
    <col min="5641" max="5641" width="15.42578125" style="451" customWidth="1"/>
    <col min="5642" max="5642" width="12.85546875" style="451" customWidth="1"/>
    <col min="5643" max="5643" width="12.7109375" style="451" customWidth="1"/>
    <col min="5644" max="5644" width="6.28515625" style="451" customWidth="1"/>
    <col min="5645" max="5645" width="11.28515625" style="451" customWidth="1"/>
    <col min="5646" max="5646" width="52.42578125" style="451" customWidth="1"/>
    <col min="5647" max="5647" width="12.28515625" style="451" customWidth="1"/>
    <col min="5648" max="5648" width="13.7109375" style="451" customWidth="1"/>
    <col min="5649" max="5649" width="11" style="451" customWidth="1"/>
    <col min="5650" max="5650" width="12.5703125" style="451" customWidth="1"/>
    <col min="5651" max="5651" width="12.42578125" style="451" customWidth="1"/>
    <col min="5652" max="5652" width="17" style="451" customWidth="1"/>
    <col min="5653" max="5653" width="14.140625" style="451" customWidth="1"/>
    <col min="5654" max="5654" width="18.7109375" style="451" customWidth="1"/>
    <col min="5655" max="5889" width="9.140625" style="451"/>
    <col min="5890" max="5890" width="9.5703125" style="451" customWidth="1"/>
    <col min="5891" max="5891" width="53.42578125" style="451" bestFit="1" customWidth="1"/>
    <col min="5892" max="5892" width="17.140625" style="451" customWidth="1"/>
    <col min="5893" max="5893" width="13.5703125" style="451" customWidth="1"/>
    <col min="5894" max="5894" width="15.7109375" style="451" customWidth="1"/>
    <col min="5895" max="5895" width="14.7109375" style="451" customWidth="1"/>
    <col min="5896" max="5896" width="16" style="451" customWidth="1"/>
    <col min="5897" max="5897" width="15.42578125" style="451" customWidth="1"/>
    <col min="5898" max="5898" width="12.85546875" style="451" customWidth="1"/>
    <col min="5899" max="5899" width="12.7109375" style="451" customWidth="1"/>
    <col min="5900" max="5900" width="6.28515625" style="451" customWidth="1"/>
    <col min="5901" max="5901" width="11.28515625" style="451" customWidth="1"/>
    <col min="5902" max="5902" width="52.42578125" style="451" customWidth="1"/>
    <col min="5903" max="5903" width="12.28515625" style="451" customWidth="1"/>
    <col min="5904" max="5904" width="13.7109375" style="451" customWidth="1"/>
    <col min="5905" max="5905" width="11" style="451" customWidth="1"/>
    <col min="5906" max="5906" width="12.5703125" style="451" customWidth="1"/>
    <col min="5907" max="5907" width="12.42578125" style="451" customWidth="1"/>
    <col min="5908" max="5908" width="17" style="451" customWidth="1"/>
    <col min="5909" max="5909" width="14.140625" style="451" customWidth="1"/>
    <col min="5910" max="5910" width="18.7109375" style="451" customWidth="1"/>
    <col min="5911" max="6145" width="9.140625" style="451"/>
    <col min="6146" max="6146" width="9.5703125" style="451" customWidth="1"/>
    <col min="6147" max="6147" width="53.42578125" style="451" bestFit="1" customWidth="1"/>
    <col min="6148" max="6148" width="17.140625" style="451" customWidth="1"/>
    <col min="6149" max="6149" width="13.5703125" style="451" customWidth="1"/>
    <col min="6150" max="6150" width="15.7109375" style="451" customWidth="1"/>
    <col min="6151" max="6151" width="14.7109375" style="451" customWidth="1"/>
    <col min="6152" max="6152" width="16" style="451" customWidth="1"/>
    <col min="6153" max="6153" width="15.42578125" style="451" customWidth="1"/>
    <col min="6154" max="6154" width="12.85546875" style="451" customWidth="1"/>
    <col min="6155" max="6155" width="12.7109375" style="451" customWidth="1"/>
    <col min="6156" max="6156" width="6.28515625" style="451" customWidth="1"/>
    <col min="6157" max="6157" width="11.28515625" style="451" customWidth="1"/>
    <col min="6158" max="6158" width="52.42578125" style="451" customWidth="1"/>
    <col min="6159" max="6159" width="12.28515625" style="451" customWidth="1"/>
    <col min="6160" max="6160" width="13.7109375" style="451" customWidth="1"/>
    <col min="6161" max="6161" width="11" style="451" customWidth="1"/>
    <col min="6162" max="6162" width="12.5703125" style="451" customWidth="1"/>
    <col min="6163" max="6163" width="12.42578125" style="451" customWidth="1"/>
    <col min="6164" max="6164" width="17" style="451" customWidth="1"/>
    <col min="6165" max="6165" width="14.140625" style="451" customWidth="1"/>
    <col min="6166" max="6166" width="18.7109375" style="451" customWidth="1"/>
    <col min="6167" max="6401" width="9.140625" style="451"/>
    <col min="6402" max="6402" width="9.5703125" style="451" customWidth="1"/>
    <col min="6403" max="6403" width="53.42578125" style="451" bestFit="1" customWidth="1"/>
    <col min="6404" max="6404" width="17.140625" style="451" customWidth="1"/>
    <col min="6405" max="6405" width="13.5703125" style="451" customWidth="1"/>
    <col min="6406" max="6406" width="15.7109375" style="451" customWidth="1"/>
    <col min="6407" max="6407" width="14.7109375" style="451" customWidth="1"/>
    <col min="6408" max="6408" width="16" style="451" customWidth="1"/>
    <col min="6409" max="6409" width="15.42578125" style="451" customWidth="1"/>
    <col min="6410" max="6410" width="12.85546875" style="451" customWidth="1"/>
    <col min="6411" max="6411" width="12.7109375" style="451" customWidth="1"/>
    <col min="6412" max="6412" width="6.28515625" style="451" customWidth="1"/>
    <col min="6413" max="6413" width="11.28515625" style="451" customWidth="1"/>
    <col min="6414" max="6414" width="52.42578125" style="451" customWidth="1"/>
    <col min="6415" max="6415" width="12.28515625" style="451" customWidth="1"/>
    <col min="6416" max="6416" width="13.7109375" style="451" customWidth="1"/>
    <col min="6417" max="6417" width="11" style="451" customWidth="1"/>
    <col min="6418" max="6418" width="12.5703125" style="451" customWidth="1"/>
    <col min="6419" max="6419" width="12.42578125" style="451" customWidth="1"/>
    <col min="6420" max="6420" width="17" style="451" customWidth="1"/>
    <col min="6421" max="6421" width="14.140625" style="451" customWidth="1"/>
    <col min="6422" max="6422" width="18.7109375" style="451" customWidth="1"/>
    <col min="6423" max="6657" width="9.140625" style="451"/>
    <col min="6658" max="6658" width="9.5703125" style="451" customWidth="1"/>
    <col min="6659" max="6659" width="53.42578125" style="451" bestFit="1" customWidth="1"/>
    <col min="6660" max="6660" width="17.140625" style="451" customWidth="1"/>
    <col min="6661" max="6661" width="13.5703125" style="451" customWidth="1"/>
    <col min="6662" max="6662" width="15.7109375" style="451" customWidth="1"/>
    <col min="6663" max="6663" width="14.7109375" style="451" customWidth="1"/>
    <col min="6664" max="6664" width="16" style="451" customWidth="1"/>
    <col min="6665" max="6665" width="15.42578125" style="451" customWidth="1"/>
    <col min="6666" max="6666" width="12.85546875" style="451" customWidth="1"/>
    <col min="6667" max="6667" width="12.7109375" style="451" customWidth="1"/>
    <col min="6668" max="6668" width="6.28515625" style="451" customWidth="1"/>
    <col min="6669" max="6669" width="11.28515625" style="451" customWidth="1"/>
    <col min="6670" max="6670" width="52.42578125" style="451" customWidth="1"/>
    <col min="6671" max="6671" width="12.28515625" style="451" customWidth="1"/>
    <col min="6672" max="6672" width="13.7109375" style="451" customWidth="1"/>
    <col min="6673" max="6673" width="11" style="451" customWidth="1"/>
    <col min="6674" max="6674" width="12.5703125" style="451" customWidth="1"/>
    <col min="6675" max="6675" width="12.42578125" style="451" customWidth="1"/>
    <col min="6676" max="6676" width="17" style="451" customWidth="1"/>
    <col min="6677" max="6677" width="14.140625" style="451" customWidth="1"/>
    <col min="6678" max="6678" width="18.7109375" style="451" customWidth="1"/>
    <col min="6679" max="6913" width="9.140625" style="451"/>
    <col min="6914" max="6914" width="9.5703125" style="451" customWidth="1"/>
    <col min="6915" max="6915" width="53.42578125" style="451" bestFit="1" customWidth="1"/>
    <col min="6916" max="6916" width="17.140625" style="451" customWidth="1"/>
    <col min="6917" max="6917" width="13.5703125" style="451" customWidth="1"/>
    <col min="6918" max="6918" width="15.7109375" style="451" customWidth="1"/>
    <col min="6919" max="6919" width="14.7109375" style="451" customWidth="1"/>
    <col min="6920" max="6920" width="16" style="451" customWidth="1"/>
    <col min="6921" max="6921" width="15.42578125" style="451" customWidth="1"/>
    <col min="6922" max="6922" width="12.85546875" style="451" customWidth="1"/>
    <col min="6923" max="6923" width="12.7109375" style="451" customWidth="1"/>
    <col min="6924" max="6924" width="6.28515625" style="451" customWidth="1"/>
    <col min="6925" max="6925" width="11.28515625" style="451" customWidth="1"/>
    <col min="6926" max="6926" width="52.42578125" style="451" customWidth="1"/>
    <col min="6927" max="6927" width="12.28515625" style="451" customWidth="1"/>
    <col min="6928" max="6928" width="13.7109375" style="451" customWidth="1"/>
    <col min="6929" max="6929" width="11" style="451" customWidth="1"/>
    <col min="6930" max="6930" width="12.5703125" style="451" customWidth="1"/>
    <col min="6931" max="6931" width="12.42578125" style="451" customWidth="1"/>
    <col min="6932" max="6932" width="17" style="451" customWidth="1"/>
    <col min="6933" max="6933" width="14.140625" style="451" customWidth="1"/>
    <col min="6934" max="6934" width="18.7109375" style="451" customWidth="1"/>
    <col min="6935" max="7169" width="9.140625" style="451"/>
    <col min="7170" max="7170" width="9.5703125" style="451" customWidth="1"/>
    <col min="7171" max="7171" width="53.42578125" style="451" bestFit="1" customWidth="1"/>
    <col min="7172" max="7172" width="17.140625" style="451" customWidth="1"/>
    <col min="7173" max="7173" width="13.5703125" style="451" customWidth="1"/>
    <col min="7174" max="7174" width="15.7109375" style="451" customWidth="1"/>
    <col min="7175" max="7175" width="14.7109375" style="451" customWidth="1"/>
    <col min="7176" max="7176" width="16" style="451" customWidth="1"/>
    <col min="7177" max="7177" width="15.42578125" style="451" customWidth="1"/>
    <col min="7178" max="7178" width="12.85546875" style="451" customWidth="1"/>
    <col min="7179" max="7179" width="12.7109375" style="451" customWidth="1"/>
    <col min="7180" max="7180" width="6.28515625" style="451" customWidth="1"/>
    <col min="7181" max="7181" width="11.28515625" style="451" customWidth="1"/>
    <col min="7182" max="7182" width="52.42578125" style="451" customWidth="1"/>
    <col min="7183" max="7183" width="12.28515625" style="451" customWidth="1"/>
    <col min="7184" max="7184" width="13.7109375" style="451" customWidth="1"/>
    <col min="7185" max="7185" width="11" style="451" customWidth="1"/>
    <col min="7186" max="7186" width="12.5703125" style="451" customWidth="1"/>
    <col min="7187" max="7187" width="12.42578125" style="451" customWidth="1"/>
    <col min="7188" max="7188" width="17" style="451" customWidth="1"/>
    <col min="7189" max="7189" width="14.140625" style="451" customWidth="1"/>
    <col min="7190" max="7190" width="18.7109375" style="451" customWidth="1"/>
    <col min="7191" max="7425" width="9.140625" style="451"/>
    <col min="7426" max="7426" width="9.5703125" style="451" customWidth="1"/>
    <col min="7427" max="7427" width="53.42578125" style="451" bestFit="1" customWidth="1"/>
    <col min="7428" max="7428" width="17.140625" style="451" customWidth="1"/>
    <col min="7429" max="7429" width="13.5703125" style="451" customWidth="1"/>
    <col min="7430" max="7430" width="15.7109375" style="451" customWidth="1"/>
    <col min="7431" max="7431" width="14.7109375" style="451" customWidth="1"/>
    <col min="7432" max="7432" width="16" style="451" customWidth="1"/>
    <col min="7433" max="7433" width="15.42578125" style="451" customWidth="1"/>
    <col min="7434" max="7434" width="12.85546875" style="451" customWidth="1"/>
    <col min="7435" max="7435" width="12.7109375" style="451" customWidth="1"/>
    <col min="7436" max="7436" width="6.28515625" style="451" customWidth="1"/>
    <col min="7437" max="7437" width="11.28515625" style="451" customWidth="1"/>
    <col min="7438" max="7438" width="52.42578125" style="451" customWidth="1"/>
    <col min="7439" max="7439" width="12.28515625" style="451" customWidth="1"/>
    <col min="7440" max="7440" width="13.7109375" style="451" customWidth="1"/>
    <col min="7441" max="7441" width="11" style="451" customWidth="1"/>
    <col min="7442" max="7442" width="12.5703125" style="451" customWidth="1"/>
    <col min="7443" max="7443" width="12.42578125" style="451" customWidth="1"/>
    <col min="7444" max="7444" width="17" style="451" customWidth="1"/>
    <col min="7445" max="7445" width="14.140625" style="451" customWidth="1"/>
    <col min="7446" max="7446" width="18.7109375" style="451" customWidth="1"/>
    <col min="7447" max="7681" width="9.140625" style="451"/>
    <col min="7682" max="7682" width="9.5703125" style="451" customWidth="1"/>
    <col min="7683" max="7683" width="53.42578125" style="451" bestFit="1" customWidth="1"/>
    <col min="7684" max="7684" width="17.140625" style="451" customWidth="1"/>
    <col min="7685" max="7685" width="13.5703125" style="451" customWidth="1"/>
    <col min="7686" max="7686" width="15.7109375" style="451" customWidth="1"/>
    <col min="7687" max="7687" width="14.7109375" style="451" customWidth="1"/>
    <col min="7688" max="7688" width="16" style="451" customWidth="1"/>
    <col min="7689" max="7689" width="15.42578125" style="451" customWidth="1"/>
    <col min="7690" max="7690" width="12.85546875" style="451" customWidth="1"/>
    <col min="7691" max="7691" width="12.7109375" style="451" customWidth="1"/>
    <col min="7692" max="7692" width="6.28515625" style="451" customWidth="1"/>
    <col min="7693" max="7693" width="11.28515625" style="451" customWidth="1"/>
    <col min="7694" max="7694" width="52.42578125" style="451" customWidth="1"/>
    <col min="7695" max="7695" width="12.28515625" style="451" customWidth="1"/>
    <col min="7696" max="7696" width="13.7109375" style="451" customWidth="1"/>
    <col min="7697" max="7697" width="11" style="451" customWidth="1"/>
    <col min="7698" max="7698" width="12.5703125" style="451" customWidth="1"/>
    <col min="7699" max="7699" width="12.42578125" style="451" customWidth="1"/>
    <col min="7700" max="7700" width="17" style="451" customWidth="1"/>
    <col min="7701" max="7701" width="14.140625" style="451" customWidth="1"/>
    <col min="7702" max="7702" width="18.7109375" style="451" customWidth="1"/>
    <col min="7703" max="7937" width="9.140625" style="451"/>
    <col min="7938" max="7938" width="9.5703125" style="451" customWidth="1"/>
    <col min="7939" max="7939" width="53.42578125" style="451" bestFit="1" customWidth="1"/>
    <col min="7940" max="7940" width="17.140625" style="451" customWidth="1"/>
    <col min="7941" max="7941" width="13.5703125" style="451" customWidth="1"/>
    <col min="7942" max="7942" width="15.7109375" style="451" customWidth="1"/>
    <col min="7943" max="7943" width="14.7109375" style="451" customWidth="1"/>
    <col min="7944" max="7944" width="16" style="451" customWidth="1"/>
    <col min="7945" max="7945" width="15.42578125" style="451" customWidth="1"/>
    <col min="7946" max="7946" width="12.85546875" style="451" customWidth="1"/>
    <col min="7947" max="7947" width="12.7109375" style="451" customWidth="1"/>
    <col min="7948" max="7948" width="6.28515625" style="451" customWidth="1"/>
    <col min="7949" max="7949" width="11.28515625" style="451" customWidth="1"/>
    <col min="7950" max="7950" width="52.42578125" style="451" customWidth="1"/>
    <col min="7951" max="7951" width="12.28515625" style="451" customWidth="1"/>
    <col min="7952" max="7952" width="13.7109375" style="451" customWidth="1"/>
    <col min="7953" max="7953" width="11" style="451" customWidth="1"/>
    <col min="7954" max="7954" width="12.5703125" style="451" customWidth="1"/>
    <col min="7955" max="7955" width="12.42578125" style="451" customWidth="1"/>
    <col min="7956" max="7956" width="17" style="451" customWidth="1"/>
    <col min="7957" max="7957" width="14.140625" style="451" customWidth="1"/>
    <col min="7958" max="7958" width="18.7109375" style="451" customWidth="1"/>
    <col min="7959" max="8193" width="9.140625" style="451"/>
    <col min="8194" max="8194" width="9.5703125" style="451" customWidth="1"/>
    <col min="8195" max="8195" width="53.42578125" style="451" bestFit="1" customWidth="1"/>
    <col min="8196" max="8196" width="17.140625" style="451" customWidth="1"/>
    <col min="8197" max="8197" width="13.5703125" style="451" customWidth="1"/>
    <col min="8198" max="8198" width="15.7109375" style="451" customWidth="1"/>
    <col min="8199" max="8199" width="14.7109375" style="451" customWidth="1"/>
    <col min="8200" max="8200" width="16" style="451" customWidth="1"/>
    <col min="8201" max="8201" width="15.42578125" style="451" customWidth="1"/>
    <col min="8202" max="8202" width="12.85546875" style="451" customWidth="1"/>
    <col min="8203" max="8203" width="12.7109375" style="451" customWidth="1"/>
    <col min="8204" max="8204" width="6.28515625" style="451" customWidth="1"/>
    <col min="8205" max="8205" width="11.28515625" style="451" customWidth="1"/>
    <col min="8206" max="8206" width="52.42578125" style="451" customWidth="1"/>
    <col min="8207" max="8207" width="12.28515625" style="451" customWidth="1"/>
    <col min="8208" max="8208" width="13.7109375" style="451" customWidth="1"/>
    <col min="8209" max="8209" width="11" style="451" customWidth="1"/>
    <col min="8210" max="8210" width="12.5703125" style="451" customWidth="1"/>
    <col min="8211" max="8211" width="12.42578125" style="451" customWidth="1"/>
    <col min="8212" max="8212" width="17" style="451" customWidth="1"/>
    <col min="8213" max="8213" width="14.140625" style="451" customWidth="1"/>
    <col min="8214" max="8214" width="18.7109375" style="451" customWidth="1"/>
    <col min="8215" max="8449" width="9.140625" style="451"/>
    <col min="8450" max="8450" width="9.5703125" style="451" customWidth="1"/>
    <col min="8451" max="8451" width="53.42578125" style="451" bestFit="1" customWidth="1"/>
    <col min="8452" max="8452" width="17.140625" style="451" customWidth="1"/>
    <col min="8453" max="8453" width="13.5703125" style="451" customWidth="1"/>
    <col min="8454" max="8454" width="15.7109375" style="451" customWidth="1"/>
    <col min="8455" max="8455" width="14.7109375" style="451" customWidth="1"/>
    <col min="8456" max="8456" width="16" style="451" customWidth="1"/>
    <col min="8457" max="8457" width="15.42578125" style="451" customWidth="1"/>
    <col min="8458" max="8458" width="12.85546875" style="451" customWidth="1"/>
    <col min="8459" max="8459" width="12.7109375" style="451" customWidth="1"/>
    <col min="8460" max="8460" width="6.28515625" style="451" customWidth="1"/>
    <col min="8461" max="8461" width="11.28515625" style="451" customWidth="1"/>
    <col min="8462" max="8462" width="52.42578125" style="451" customWidth="1"/>
    <col min="8463" max="8463" width="12.28515625" style="451" customWidth="1"/>
    <col min="8464" max="8464" width="13.7109375" style="451" customWidth="1"/>
    <col min="8465" max="8465" width="11" style="451" customWidth="1"/>
    <col min="8466" max="8466" width="12.5703125" style="451" customWidth="1"/>
    <col min="8467" max="8467" width="12.42578125" style="451" customWidth="1"/>
    <col min="8468" max="8468" width="17" style="451" customWidth="1"/>
    <col min="8469" max="8469" width="14.140625" style="451" customWidth="1"/>
    <col min="8470" max="8470" width="18.7109375" style="451" customWidth="1"/>
    <col min="8471" max="8705" width="9.140625" style="451"/>
    <col min="8706" max="8706" width="9.5703125" style="451" customWidth="1"/>
    <col min="8707" max="8707" width="53.42578125" style="451" bestFit="1" customWidth="1"/>
    <col min="8708" max="8708" width="17.140625" style="451" customWidth="1"/>
    <col min="8709" max="8709" width="13.5703125" style="451" customWidth="1"/>
    <col min="8710" max="8710" width="15.7109375" style="451" customWidth="1"/>
    <col min="8711" max="8711" width="14.7109375" style="451" customWidth="1"/>
    <col min="8712" max="8712" width="16" style="451" customWidth="1"/>
    <col min="8713" max="8713" width="15.42578125" style="451" customWidth="1"/>
    <col min="8714" max="8714" width="12.85546875" style="451" customWidth="1"/>
    <col min="8715" max="8715" width="12.7109375" style="451" customWidth="1"/>
    <col min="8716" max="8716" width="6.28515625" style="451" customWidth="1"/>
    <col min="8717" max="8717" width="11.28515625" style="451" customWidth="1"/>
    <col min="8718" max="8718" width="52.42578125" style="451" customWidth="1"/>
    <col min="8719" max="8719" width="12.28515625" style="451" customWidth="1"/>
    <col min="8720" max="8720" width="13.7109375" style="451" customWidth="1"/>
    <col min="8721" max="8721" width="11" style="451" customWidth="1"/>
    <col min="8722" max="8722" width="12.5703125" style="451" customWidth="1"/>
    <col min="8723" max="8723" width="12.42578125" style="451" customWidth="1"/>
    <col min="8724" max="8724" width="17" style="451" customWidth="1"/>
    <col min="8725" max="8725" width="14.140625" style="451" customWidth="1"/>
    <col min="8726" max="8726" width="18.7109375" style="451" customWidth="1"/>
    <col min="8727" max="8961" width="9.140625" style="451"/>
    <col min="8962" max="8962" width="9.5703125" style="451" customWidth="1"/>
    <col min="8963" max="8963" width="53.42578125" style="451" bestFit="1" customWidth="1"/>
    <col min="8964" max="8964" width="17.140625" style="451" customWidth="1"/>
    <col min="8965" max="8965" width="13.5703125" style="451" customWidth="1"/>
    <col min="8966" max="8966" width="15.7109375" style="451" customWidth="1"/>
    <col min="8967" max="8967" width="14.7109375" style="451" customWidth="1"/>
    <col min="8968" max="8968" width="16" style="451" customWidth="1"/>
    <col min="8969" max="8969" width="15.42578125" style="451" customWidth="1"/>
    <col min="8970" max="8970" width="12.85546875" style="451" customWidth="1"/>
    <col min="8971" max="8971" width="12.7109375" style="451" customWidth="1"/>
    <col min="8972" max="8972" width="6.28515625" style="451" customWidth="1"/>
    <col min="8973" max="8973" width="11.28515625" style="451" customWidth="1"/>
    <col min="8974" max="8974" width="52.42578125" style="451" customWidth="1"/>
    <col min="8975" max="8975" width="12.28515625" style="451" customWidth="1"/>
    <col min="8976" max="8976" width="13.7109375" style="451" customWidth="1"/>
    <col min="8977" max="8977" width="11" style="451" customWidth="1"/>
    <col min="8978" max="8978" width="12.5703125" style="451" customWidth="1"/>
    <col min="8979" max="8979" width="12.42578125" style="451" customWidth="1"/>
    <col min="8980" max="8980" width="17" style="451" customWidth="1"/>
    <col min="8981" max="8981" width="14.140625" style="451" customWidth="1"/>
    <col min="8982" max="8982" width="18.7109375" style="451" customWidth="1"/>
    <col min="8983" max="9217" width="9.140625" style="451"/>
    <col min="9218" max="9218" width="9.5703125" style="451" customWidth="1"/>
    <col min="9219" max="9219" width="53.42578125" style="451" bestFit="1" customWidth="1"/>
    <col min="9220" max="9220" width="17.140625" style="451" customWidth="1"/>
    <col min="9221" max="9221" width="13.5703125" style="451" customWidth="1"/>
    <col min="9222" max="9222" width="15.7109375" style="451" customWidth="1"/>
    <col min="9223" max="9223" width="14.7109375" style="451" customWidth="1"/>
    <col min="9224" max="9224" width="16" style="451" customWidth="1"/>
    <col min="9225" max="9225" width="15.42578125" style="451" customWidth="1"/>
    <col min="9226" max="9226" width="12.85546875" style="451" customWidth="1"/>
    <col min="9227" max="9227" width="12.7109375" style="451" customWidth="1"/>
    <col min="9228" max="9228" width="6.28515625" style="451" customWidth="1"/>
    <col min="9229" max="9229" width="11.28515625" style="451" customWidth="1"/>
    <col min="9230" max="9230" width="52.42578125" style="451" customWidth="1"/>
    <col min="9231" max="9231" width="12.28515625" style="451" customWidth="1"/>
    <col min="9232" max="9232" width="13.7109375" style="451" customWidth="1"/>
    <col min="9233" max="9233" width="11" style="451" customWidth="1"/>
    <col min="9234" max="9234" width="12.5703125" style="451" customWidth="1"/>
    <col min="9235" max="9235" width="12.42578125" style="451" customWidth="1"/>
    <col min="9236" max="9236" width="17" style="451" customWidth="1"/>
    <col min="9237" max="9237" width="14.140625" style="451" customWidth="1"/>
    <col min="9238" max="9238" width="18.7109375" style="451" customWidth="1"/>
    <col min="9239" max="9473" width="9.140625" style="451"/>
    <col min="9474" max="9474" width="9.5703125" style="451" customWidth="1"/>
    <col min="9475" max="9475" width="53.42578125" style="451" bestFit="1" customWidth="1"/>
    <col min="9476" max="9476" width="17.140625" style="451" customWidth="1"/>
    <col min="9477" max="9477" width="13.5703125" style="451" customWidth="1"/>
    <col min="9478" max="9478" width="15.7109375" style="451" customWidth="1"/>
    <col min="9479" max="9479" width="14.7109375" style="451" customWidth="1"/>
    <col min="9480" max="9480" width="16" style="451" customWidth="1"/>
    <col min="9481" max="9481" width="15.42578125" style="451" customWidth="1"/>
    <col min="9482" max="9482" width="12.85546875" style="451" customWidth="1"/>
    <col min="9483" max="9483" width="12.7109375" style="451" customWidth="1"/>
    <col min="9484" max="9484" width="6.28515625" style="451" customWidth="1"/>
    <col min="9485" max="9485" width="11.28515625" style="451" customWidth="1"/>
    <col min="9486" max="9486" width="52.42578125" style="451" customWidth="1"/>
    <col min="9487" max="9487" width="12.28515625" style="451" customWidth="1"/>
    <col min="9488" max="9488" width="13.7109375" style="451" customWidth="1"/>
    <col min="9489" max="9489" width="11" style="451" customWidth="1"/>
    <col min="9490" max="9490" width="12.5703125" style="451" customWidth="1"/>
    <col min="9491" max="9491" width="12.42578125" style="451" customWidth="1"/>
    <col min="9492" max="9492" width="17" style="451" customWidth="1"/>
    <col min="9493" max="9493" width="14.140625" style="451" customWidth="1"/>
    <col min="9494" max="9494" width="18.7109375" style="451" customWidth="1"/>
    <col min="9495" max="9729" width="9.140625" style="451"/>
    <col min="9730" max="9730" width="9.5703125" style="451" customWidth="1"/>
    <col min="9731" max="9731" width="53.42578125" style="451" bestFit="1" customWidth="1"/>
    <col min="9732" max="9732" width="17.140625" style="451" customWidth="1"/>
    <col min="9733" max="9733" width="13.5703125" style="451" customWidth="1"/>
    <col min="9734" max="9734" width="15.7109375" style="451" customWidth="1"/>
    <col min="9735" max="9735" width="14.7109375" style="451" customWidth="1"/>
    <col min="9736" max="9736" width="16" style="451" customWidth="1"/>
    <col min="9737" max="9737" width="15.42578125" style="451" customWidth="1"/>
    <col min="9738" max="9738" width="12.85546875" style="451" customWidth="1"/>
    <col min="9739" max="9739" width="12.7109375" style="451" customWidth="1"/>
    <col min="9740" max="9740" width="6.28515625" style="451" customWidth="1"/>
    <col min="9741" max="9741" width="11.28515625" style="451" customWidth="1"/>
    <col min="9742" max="9742" width="52.42578125" style="451" customWidth="1"/>
    <col min="9743" max="9743" width="12.28515625" style="451" customWidth="1"/>
    <col min="9744" max="9744" width="13.7109375" style="451" customWidth="1"/>
    <col min="9745" max="9745" width="11" style="451" customWidth="1"/>
    <col min="9746" max="9746" width="12.5703125" style="451" customWidth="1"/>
    <col min="9747" max="9747" width="12.42578125" style="451" customWidth="1"/>
    <col min="9748" max="9748" width="17" style="451" customWidth="1"/>
    <col min="9749" max="9749" width="14.140625" style="451" customWidth="1"/>
    <col min="9750" max="9750" width="18.7109375" style="451" customWidth="1"/>
    <col min="9751" max="9985" width="9.140625" style="451"/>
    <col min="9986" max="9986" width="9.5703125" style="451" customWidth="1"/>
    <col min="9987" max="9987" width="53.42578125" style="451" bestFit="1" customWidth="1"/>
    <col min="9988" max="9988" width="17.140625" style="451" customWidth="1"/>
    <col min="9989" max="9989" width="13.5703125" style="451" customWidth="1"/>
    <col min="9990" max="9990" width="15.7109375" style="451" customWidth="1"/>
    <col min="9991" max="9991" width="14.7109375" style="451" customWidth="1"/>
    <col min="9992" max="9992" width="16" style="451" customWidth="1"/>
    <col min="9993" max="9993" width="15.42578125" style="451" customWidth="1"/>
    <col min="9994" max="9994" width="12.85546875" style="451" customWidth="1"/>
    <col min="9995" max="9995" width="12.7109375" style="451" customWidth="1"/>
    <col min="9996" max="9996" width="6.28515625" style="451" customWidth="1"/>
    <col min="9997" max="9997" width="11.28515625" style="451" customWidth="1"/>
    <col min="9998" max="9998" width="52.42578125" style="451" customWidth="1"/>
    <col min="9999" max="9999" width="12.28515625" style="451" customWidth="1"/>
    <col min="10000" max="10000" width="13.7109375" style="451" customWidth="1"/>
    <col min="10001" max="10001" width="11" style="451" customWidth="1"/>
    <col min="10002" max="10002" width="12.5703125" style="451" customWidth="1"/>
    <col min="10003" max="10003" width="12.42578125" style="451" customWidth="1"/>
    <col min="10004" max="10004" width="17" style="451" customWidth="1"/>
    <col min="10005" max="10005" width="14.140625" style="451" customWidth="1"/>
    <col min="10006" max="10006" width="18.7109375" style="451" customWidth="1"/>
    <col min="10007" max="10241" width="9.140625" style="451"/>
    <col min="10242" max="10242" width="9.5703125" style="451" customWidth="1"/>
    <col min="10243" max="10243" width="53.42578125" style="451" bestFit="1" customWidth="1"/>
    <col min="10244" max="10244" width="17.140625" style="451" customWidth="1"/>
    <col min="10245" max="10245" width="13.5703125" style="451" customWidth="1"/>
    <col min="10246" max="10246" width="15.7109375" style="451" customWidth="1"/>
    <col min="10247" max="10247" width="14.7109375" style="451" customWidth="1"/>
    <col min="10248" max="10248" width="16" style="451" customWidth="1"/>
    <col min="10249" max="10249" width="15.42578125" style="451" customWidth="1"/>
    <col min="10250" max="10250" width="12.85546875" style="451" customWidth="1"/>
    <col min="10251" max="10251" width="12.7109375" style="451" customWidth="1"/>
    <col min="10252" max="10252" width="6.28515625" style="451" customWidth="1"/>
    <col min="10253" max="10253" width="11.28515625" style="451" customWidth="1"/>
    <col min="10254" max="10254" width="52.42578125" style="451" customWidth="1"/>
    <col min="10255" max="10255" width="12.28515625" style="451" customWidth="1"/>
    <col min="10256" max="10256" width="13.7109375" style="451" customWidth="1"/>
    <col min="10257" max="10257" width="11" style="451" customWidth="1"/>
    <col min="10258" max="10258" width="12.5703125" style="451" customWidth="1"/>
    <col min="10259" max="10259" width="12.42578125" style="451" customWidth="1"/>
    <col min="10260" max="10260" width="17" style="451" customWidth="1"/>
    <col min="10261" max="10261" width="14.140625" style="451" customWidth="1"/>
    <col min="10262" max="10262" width="18.7109375" style="451" customWidth="1"/>
    <col min="10263" max="10497" width="9.140625" style="451"/>
    <col min="10498" max="10498" width="9.5703125" style="451" customWidth="1"/>
    <col min="10499" max="10499" width="53.42578125" style="451" bestFit="1" customWidth="1"/>
    <col min="10500" max="10500" width="17.140625" style="451" customWidth="1"/>
    <col min="10501" max="10501" width="13.5703125" style="451" customWidth="1"/>
    <col min="10502" max="10502" width="15.7109375" style="451" customWidth="1"/>
    <col min="10503" max="10503" width="14.7109375" style="451" customWidth="1"/>
    <col min="10504" max="10504" width="16" style="451" customWidth="1"/>
    <col min="10505" max="10505" width="15.42578125" style="451" customWidth="1"/>
    <col min="10506" max="10506" width="12.85546875" style="451" customWidth="1"/>
    <col min="10507" max="10507" width="12.7109375" style="451" customWidth="1"/>
    <col min="10508" max="10508" width="6.28515625" style="451" customWidth="1"/>
    <col min="10509" max="10509" width="11.28515625" style="451" customWidth="1"/>
    <col min="10510" max="10510" width="52.42578125" style="451" customWidth="1"/>
    <col min="10511" max="10511" width="12.28515625" style="451" customWidth="1"/>
    <col min="10512" max="10512" width="13.7109375" style="451" customWidth="1"/>
    <col min="10513" max="10513" width="11" style="451" customWidth="1"/>
    <col min="10514" max="10514" width="12.5703125" style="451" customWidth="1"/>
    <col min="10515" max="10515" width="12.42578125" style="451" customWidth="1"/>
    <col min="10516" max="10516" width="17" style="451" customWidth="1"/>
    <col min="10517" max="10517" width="14.140625" style="451" customWidth="1"/>
    <col min="10518" max="10518" width="18.7109375" style="451" customWidth="1"/>
    <col min="10519" max="10753" width="9.140625" style="451"/>
    <col min="10754" max="10754" width="9.5703125" style="451" customWidth="1"/>
    <col min="10755" max="10755" width="53.42578125" style="451" bestFit="1" customWidth="1"/>
    <col min="10756" max="10756" width="17.140625" style="451" customWidth="1"/>
    <col min="10757" max="10757" width="13.5703125" style="451" customWidth="1"/>
    <col min="10758" max="10758" width="15.7109375" style="451" customWidth="1"/>
    <col min="10759" max="10759" width="14.7109375" style="451" customWidth="1"/>
    <col min="10760" max="10760" width="16" style="451" customWidth="1"/>
    <col min="10761" max="10761" width="15.42578125" style="451" customWidth="1"/>
    <col min="10762" max="10762" width="12.85546875" style="451" customWidth="1"/>
    <col min="10763" max="10763" width="12.7109375" style="451" customWidth="1"/>
    <col min="10764" max="10764" width="6.28515625" style="451" customWidth="1"/>
    <col min="10765" max="10765" width="11.28515625" style="451" customWidth="1"/>
    <col min="10766" max="10766" width="52.42578125" style="451" customWidth="1"/>
    <col min="10767" max="10767" width="12.28515625" style="451" customWidth="1"/>
    <col min="10768" max="10768" width="13.7109375" style="451" customWidth="1"/>
    <col min="10769" max="10769" width="11" style="451" customWidth="1"/>
    <col min="10770" max="10770" width="12.5703125" style="451" customWidth="1"/>
    <col min="10771" max="10771" width="12.42578125" style="451" customWidth="1"/>
    <col min="10772" max="10772" width="17" style="451" customWidth="1"/>
    <col min="10773" max="10773" width="14.140625" style="451" customWidth="1"/>
    <col min="10774" max="10774" width="18.7109375" style="451" customWidth="1"/>
    <col min="10775" max="11009" width="9.140625" style="451"/>
    <col min="11010" max="11010" width="9.5703125" style="451" customWidth="1"/>
    <col min="11011" max="11011" width="53.42578125" style="451" bestFit="1" customWidth="1"/>
    <col min="11012" max="11012" width="17.140625" style="451" customWidth="1"/>
    <col min="11013" max="11013" width="13.5703125" style="451" customWidth="1"/>
    <col min="11014" max="11014" width="15.7109375" style="451" customWidth="1"/>
    <col min="11015" max="11015" width="14.7109375" style="451" customWidth="1"/>
    <col min="11016" max="11016" width="16" style="451" customWidth="1"/>
    <col min="11017" max="11017" width="15.42578125" style="451" customWidth="1"/>
    <col min="11018" max="11018" width="12.85546875" style="451" customWidth="1"/>
    <col min="11019" max="11019" width="12.7109375" style="451" customWidth="1"/>
    <col min="11020" max="11020" width="6.28515625" style="451" customWidth="1"/>
    <col min="11021" max="11021" width="11.28515625" style="451" customWidth="1"/>
    <col min="11022" max="11022" width="52.42578125" style="451" customWidth="1"/>
    <col min="11023" max="11023" width="12.28515625" style="451" customWidth="1"/>
    <col min="11024" max="11024" width="13.7109375" style="451" customWidth="1"/>
    <col min="11025" max="11025" width="11" style="451" customWidth="1"/>
    <col min="11026" max="11026" width="12.5703125" style="451" customWidth="1"/>
    <col min="11027" max="11027" width="12.42578125" style="451" customWidth="1"/>
    <col min="11028" max="11028" width="17" style="451" customWidth="1"/>
    <col min="11029" max="11029" width="14.140625" style="451" customWidth="1"/>
    <col min="11030" max="11030" width="18.7109375" style="451" customWidth="1"/>
    <col min="11031" max="11265" width="9.140625" style="451"/>
    <col min="11266" max="11266" width="9.5703125" style="451" customWidth="1"/>
    <col min="11267" max="11267" width="53.42578125" style="451" bestFit="1" customWidth="1"/>
    <col min="11268" max="11268" width="17.140625" style="451" customWidth="1"/>
    <col min="11269" max="11269" width="13.5703125" style="451" customWidth="1"/>
    <col min="11270" max="11270" width="15.7109375" style="451" customWidth="1"/>
    <col min="11271" max="11271" width="14.7109375" style="451" customWidth="1"/>
    <col min="11272" max="11272" width="16" style="451" customWidth="1"/>
    <col min="11273" max="11273" width="15.42578125" style="451" customWidth="1"/>
    <col min="11274" max="11274" width="12.85546875" style="451" customWidth="1"/>
    <col min="11275" max="11275" width="12.7109375" style="451" customWidth="1"/>
    <col min="11276" max="11276" width="6.28515625" style="451" customWidth="1"/>
    <col min="11277" max="11277" width="11.28515625" style="451" customWidth="1"/>
    <col min="11278" max="11278" width="52.42578125" style="451" customWidth="1"/>
    <col min="11279" max="11279" width="12.28515625" style="451" customWidth="1"/>
    <col min="11280" max="11280" width="13.7109375" style="451" customWidth="1"/>
    <col min="11281" max="11281" width="11" style="451" customWidth="1"/>
    <col min="11282" max="11282" width="12.5703125" style="451" customWidth="1"/>
    <col min="11283" max="11283" width="12.42578125" style="451" customWidth="1"/>
    <col min="11284" max="11284" width="17" style="451" customWidth="1"/>
    <col min="11285" max="11285" width="14.140625" style="451" customWidth="1"/>
    <col min="11286" max="11286" width="18.7109375" style="451" customWidth="1"/>
    <col min="11287" max="11521" width="9.140625" style="451"/>
    <col min="11522" max="11522" width="9.5703125" style="451" customWidth="1"/>
    <col min="11523" max="11523" width="53.42578125" style="451" bestFit="1" customWidth="1"/>
    <col min="11524" max="11524" width="17.140625" style="451" customWidth="1"/>
    <col min="11525" max="11525" width="13.5703125" style="451" customWidth="1"/>
    <col min="11526" max="11526" width="15.7109375" style="451" customWidth="1"/>
    <col min="11527" max="11527" width="14.7109375" style="451" customWidth="1"/>
    <col min="11528" max="11528" width="16" style="451" customWidth="1"/>
    <col min="11529" max="11529" width="15.42578125" style="451" customWidth="1"/>
    <col min="11530" max="11530" width="12.85546875" style="451" customWidth="1"/>
    <col min="11531" max="11531" width="12.7109375" style="451" customWidth="1"/>
    <col min="11532" max="11532" width="6.28515625" style="451" customWidth="1"/>
    <col min="11533" max="11533" width="11.28515625" style="451" customWidth="1"/>
    <col min="11534" max="11534" width="52.42578125" style="451" customWidth="1"/>
    <col min="11535" max="11535" width="12.28515625" style="451" customWidth="1"/>
    <col min="11536" max="11536" width="13.7109375" style="451" customWidth="1"/>
    <col min="11537" max="11537" width="11" style="451" customWidth="1"/>
    <col min="11538" max="11538" width="12.5703125" style="451" customWidth="1"/>
    <col min="11539" max="11539" width="12.42578125" style="451" customWidth="1"/>
    <col min="11540" max="11540" width="17" style="451" customWidth="1"/>
    <col min="11541" max="11541" width="14.140625" style="451" customWidth="1"/>
    <col min="11542" max="11542" width="18.7109375" style="451" customWidth="1"/>
    <col min="11543" max="11777" width="9.140625" style="451"/>
    <col min="11778" max="11778" width="9.5703125" style="451" customWidth="1"/>
    <col min="11779" max="11779" width="53.42578125" style="451" bestFit="1" customWidth="1"/>
    <col min="11780" max="11780" width="17.140625" style="451" customWidth="1"/>
    <col min="11781" max="11781" width="13.5703125" style="451" customWidth="1"/>
    <col min="11782" max="11782" width="15.7109375" style="451" customWidth="1"/>
    <col min="11783" max="11783" width="14.7109375" style="451" customWidth="1"/>
    <col min="11784" max="11784" width="16" style="451" customWidth="1"/>
    <col min="11785" max="11785" width="15.42578125" style="451" customWidth="1"/>
    <col min="11786" max="11786" width="12.85546875" style="451" customWidth="1"/>
    <col min="11787" max="11787" width="12.7109375" style="451" customWidth="1"/>
    <col min="11788" max="11788" width="6.28515625" style="451" customWidth="1"/>
    <col min="11789" max="11789" width="11.28515625" style="451" customWidth="1"/>
    <col min="11790" max="11790" width="52.42578125" style="451" customWidth="1"/>
    <col min="11791" max="11791" width="12.28515625" style="451" customWidth="1"/>
    <col min="11792" max="11792" width="13.7109375" style="451" customWidth="1"/>
    <col min="11793" max="11793" width="11" style="451" customWidth="1"/>
    <col min="11794" max="11794" width="12.5703125" style="451" customWidth="1"/>
    <col min="11795" max="11795" width="12.42578125" style="451" customWidth="1"/>
    <col min="11796" max="11796" width="17" style="451" customWidth="1"/>
    <col min="11797" max="11797" width="14.140625" style="451" customWidth="1"/>
    <col min="11798" max="11798" width="18.7109375" style="451" customWidth="1"/>
    <col min="11799" max="12033" width="9.140625" style="451"/>
    <col min="12034" max="12034" width="9.5703125" style="451" customWidth="1"/>
    <col min="12035" max="12035" width="53.42578125" style="451" bestFit="1" customWidth="1"/>
    <col min="12036" max="12036" width="17.140625" style="451" customWidth="1"/>
    <col min="12037" max="12037" width="13.5703125" style="451" customWidth="1"/>
    <col min="12038" max="12038" width="15.7109375" style="451" customWidth="1"/>
    <col min="12039" max="12039" width="14.7109375" style="451" customWidth="1"/>
    <col min="12040" max="12040" width="16" style="451" customWidth="1"/>
    <col min="12041" max="12041" width="15.42578125" style="451" customWidth="1"/>
    <col min="12042" max="12042" width="12.85546875" style="451" customWidth="1"/>
    <col min="12043" max="12043" width="12.7109375" style="451" customWidth="1"/>
    <col min="12044" max="12044" width="6.28515625" style="451" customWidth="1"/>
    <col min="12045" max="12045" width="11.28515625" style="451" customWidth="1"/>
    <col min="12046" max="12046" width="52.42578125" style="451" customWidth="1"/>
    <col min="12047" max="12047" width="12.28515625" style="451" customWidth="1"/>
    <col min="12048" max="12048" width="13.7109375" style="451" customWidth="1"/>
    <col min="12049" max="12049" width="11" style="451" customWidth="1"/>
    <col min="12050" max="12050" width="12.5703125" style="451" customWidth="1"/>
    <col min="12051" max="12051" width="12.42578125" style="451" customWidth="1"/>
    <col min="12052" max="12052" width="17" style="451" customWidth="1"/>
    <col min="12053" max="12053" width="14.140625" style="451" customWidth="1"/>
    <col min="12054" max="12054" width="18.7109375" style="451" customWidth="1"/>
    <col min="12055" max="12289" width="9.140625" style="451"/>
    <col min="12290" max="12290" width="9.5703125" style="451" customWidth="1"/>
    <col min="12291" max="12291" width="53.42578125" style="451" bestFit="1" customWidth="1"/>
    <col min="12292" max="12292" width="17.140625" style="451" customWidth="1"/>
    <col min="12293" max="12293" width="13.5703125" style="451" customWidth="1"/>
    <col min="12294" max="12294" width="15.7109375" style="451" customWidth="1"/>
    <col min="12295" max="12295" width="14.7109375" style="451" customWidth="1"/>
    <col min="12296" max="12296" width="16" style="451" customWidth="1"/>
    <col min="12297" max="12297" width="15.42578125" style="451" customWidth="1"/>
    <col min="12298" max="12298" width="12.85546875" style="451" customWidth="1"/>
    <col min="12299" max="12299" width="12.7109375" style="451" customWidth="1"/>
    <col min="12300" max="12300" width="6.28515625" style="451" customWidth="1"/>
    <col min="12301" max="12301" width="11.28515625" style="451" customWidth="1"/>
    <col min="12302" max="12302" width="52.42578125" style="451" customWidth="1"/>
    <col min="12303" max="12303" width="12.28515625" style="451" customWidth="1"/>
    <col min="12304" max="12304" width="13.7109375" style="451" customWidth="1"/>
    <col min="12305" max="12305" width="11" style="451" customWidth="1"/>
    <col min="12306" max="12306" width="12.5703125" style="451" customWidth="1"/>
    <col min="12307" max="12307" width="12.42578125" style="451" customWidth="1"/>
    <col min="12308" max="12308" width="17" style="451" customWidth="1"/>
    <col min="12309" max="12309" width="14.140625" style="451" customWidth="1"/>
    <col min="12310" max="12310" width="18.7109375" style="451" customWidth="1"/>
    <col min="12311" max="12545" width="9.140625" style="451"/>
    <col min="12546" max="12546" width="9.5703125" style="451" customWidth="1"/>
    <col min="12547" max="12547" width="53.42578125" style="451" bestFit="1" customWidth="1"/>
    <col min="12548" max="12548" width="17.140625" style="451" customWidth="1"/>
    <col min="12549" max="12549" width="13.5703125" style="451" customWidth="1"/>
    <col min="12550" max="12550" width="15.7109375" style="451" customWidth="1"/>
    <col min="12551" max="12551" width="14.7109375" style="451" customWidth="1"/>
    <col min="12552" max="12552" width="16" style="451" customWidth="1"/>
    <col min="12553" max="12553" width="15.42578125" style="451" customWidth="1"/>
    <col min="12554" max="12554" width="12.85546875" style="451" customWidth="1"/>
    <col min="12555" max="12555" width="12.7109375" style="451" customWidth="1"/>
    <col min="12556" max="12556" width="6.28515625" style="451" customWidth="1"/>
    <col min="12557" max="12557" width="11.28515625" style="451" customWidth="1"/>
    <col min="12558" max="12558" width="52.42578125" style="451" customWidth="1"/>
    <col min="12559" max="12559" width="12.28515625" style="451" customWidth="1"/>
    <col min="12560" max="12560" width="13.7109375" style="451" customWidth="1"/>
    <col min="12561" max="12561" width="11" style="451" customWidth="1"/>
    <col min="12562" max="12562" width="12.5703125" style="451" customWidth="1"/>
    <col min="12563" max="12563" width="12.42578125" style="451" customWidth="1"/>
    <col min="12564" max="12564" width="17" style="451" customWidth="1"/>
    <col min="12565" max="12565" width="14.140625" style="451" customWidth="1"/>
    <col min="12566" max="12566" width="18.7109375" style="451" customWidth="1"/>
    <col min="12567" max="12801" width="9.140625" style="451"/>
    <col min="12802" max="12802" width="9.5703125" style="451" customWidth="1"/>
    <col min="12803" max="12803" width="53.42578125" style="451" bestFit="1" customWidth="1"/>
    <col min="12804" max="12804" width="17.140625" style="451" customWidth="1"/>
    <col min="12805" max="12805" width="13.5703125" style="451" customWidth="1"/>
    <col min="12806" max="12806" width="15.7109375" style="451" customWidth="1"/>
    <col min="12807" max="12807" width="14.7109375" style="451" customWidth="1"/>
    <col min="12808" max="12808" width="16" style="451" customWidth="1"/>
    <col min="12809" max="12809" width="15.42578125" style="451" customWidth="1"/>
    <col min="12810" max="12810" width="12.85546875" style="451" customWidth="1"/>
    <col min="12811" max="12811" width="12.7109375" style="451" customWidth="1"/>
    <col min="12812" max="12812" width="6.28515625" style="451" customWidth="1"/>
    <col min="12813" max="12813" width="11.28515625" style="451" customWidth="1"/>
    <col min="12814" max="12814" width="52.42578125" style="451" customWidth="1"/>
    <col min="12815" max="12815" width="12.28515625" style="451" customWidth="1"/>
    <col min="12816" max="12816" width="13.7109375" style="451" customWidth="1"/>
    <col min="12817" max="12817" width="11" style="451" customWidth="1"/>
    <col min="12818" max="12818" width="12.5703125" style="451" customWidth="1"/>
    <col min="12819" max="12819" width="12.42578125" style="451" customWidth="1"/>
    <col min="12820" max="12820" width="17" style="451" customWidth="1"/>
    <col min="12821" max="12821" width="14.140625" style="451" customWidth="1"/>
    <col min="12822" max="12822" width="18.7109375" style="451" customWidth="1"/>
    <col min="12823" max="13057" width="9.140625" style="451"/>
    <col min="13058" max="13058" width="9.5703125" style="451" customWidth="1"/>
    <col min="13059" max="13059" width="53.42578125" style="451" bestFit="1" customWidth="1"/>
    <col min="13060" max="13060" width="17.140625" style="451" customWidth="1"/>
    <col min="13061" max="13061" width="13.5703125" style="451" customWidth="1"/>
    <col min="13062" max="13062" width="15.7109375" style="451" customWidth="1"/>
    <col min="13063" max="13063" width="14.7109375" style="451" customWidth="1"/>
    <col min="13064" max="13064" width="16" style="451" customWidth="1"/>
    <col min="13065" max="13065" width="15.42578125" style="451" customWidth="1"/>
    <col min="13066" max="13066" width="12.85546875" style="451" customWidth="1"/>
    <col min="13067" max="13067" width="12.7109375" style="451" customWidth="1"/>
    <col min="13068" max="13068" width="6.28515625" style="451" customWidth="1"/>
    <col min="13069" max="13069" width="11.28515625" style="451" customWidth="1"/>
    <col min="13070" max="13070" width="52.42578125" style="451" customWidth="1"/>
    <col min="13071" max="13071" width="12.28515625" style="451" customWidth="1"/>
    <col min="13072" max="13072" width="13.7109375" style="451" customWidth="1"/>
    <col min="13073" max="13073" width="11" style="451" customWidth="1"/>
    <col min="13074" max="13074" width="12.5703125" style="451" customWidth="1"/>
    <col min="13075" max="13075" width="12.42578125" style="451" customWidth="1"/>
    <col min="13076" max="13076" width="17" style="451" customWidth="1"/>
    <col min="13077" max="13077" width="14.140625" style="451" customWidth="1"/>
    <col min="13078" max="13078" width="18.7109375" style="451" customWidth="1"/>
    <col min="13079" max="13313" width="9.140625" style="451"/>
    <col min="13314" max="13314" width="9.5703125" style="451" customWidth="1"/>
    <col min="13315" max="13315" width="53.42578125" style="451" bestFit="1" customWidth="1"/>
    <col min="13316" max="13316" width="17.140625" style="451" customWidth="1"/>
    <col min="13317" max="13317" width="13.5703125" style="451" customWidth="1"/>
    <col min="13318" max="13318" width="15.7109375" style="451" customWidth="1"/>
    <col min="13319" max="13319" width="14.7109375" style="451" customWidth="1"/>
    <col min="13320" max="13320" width="16" style="451" customWidth="1"/>
    <col min="13321" max="13321" width="15.42578125" style="451" customWidth="1"/>
    <col min="13322" max="13322" width="12.85546875" style="451" customWidth="1"/>
    <col min="13323" max="13323" width="12.7109375" style="451" customWidth="1"/>
    <col min="13324" max="13324" width="6.28515625" style="451" customWidth="1"/>
    <col min="13325" max="13325" width="11.28515625" style="451" customWidth="1"/>
    <col min="13326" max="13326" width="52.42578125" style="451" customWidth="1"/>
    <col min="13327" max="13327" width="12.28515625" style="451" customWidth="1"/>
    <col min="13328" max="13328" width="13.7109375" style="451" customWidth="1"/>
    <col min="13329" max="13329" width="11" style="451" customWidth="1"/>
    <col min="13330" max="13330" width="12.5703125" style="451" customWidth="1"/>
    <col min="13331" max="13331" width="12.42578125" style="451" customWidth="1"/>
    <col min="13332" max="13332" width="17" style="451" customWidth="1"/>
    <col min="13333" max="13333" width="14.140625" style="451" customWidth="1"/>
    <col min="13334" max="13334" width="18.7109375" style="451" customWidth="1"/>
    <col min="13335" max="13569" width="9.140625" style="451"/>
    <col min="13570" max="13570" width="9.5703125" style="451" customWidth="1"/>
    <col min="13571" max="13571" width="53.42578125" style="451" bestFit="1" customWidth="1"/>
    <col min="13572" max="13572" width="17.140625" style="451" customWidth="1"/>
    <col min="13573" max="13573" width="13.5703125" style="451" customWidth="1"/>
    <col min="13574" max="13574" width="15.7109375" style="451" customWidth="1"/>
    <col min="13575" max="13575" width="14.7109375" style="451" customWidth="1"/>
    <col min="13576" max="13576" width="16" style="451" customWidth="1"/>
    <col min="13577" max="13577" width="15.42578125" style="451" customWidth="1"/>
    <col min="13578" max="13578" width="12.85546875" style="451" customWidth="1"/>
    <col min="13579" max="13579" width="12.7109375" style="451" customWidth="1"/>
    <col min="13580" max="13580" width="6.28515625" style="451" customWidth="1"/>
    <col min="13581" max="13581" width="11.28515625" style="451" customWidth="1"/>
    <col min="13582" max="13582" width="52.42578125" style="451" customWidth="1"/>
    <col min="13583" max="13583" width="12.28515625" style="451" customWidth="1"/>
    <col min="13584" max="13584" width="13.7109375" style="451" customWidth="1"/>
    <col min="13585" max="13585" width="11" style="451" customWidth="1"/>
    <col min="13586" max="13586" width="12.5703125" style="451" customWidth="1"/>
    <col min="13587" max="13587" width="12.42578125" style="451" customWidth="1"/>
    <col min="13588" max="13588" width="17" style="451" customWidth="1"/>
    <col min="13589" max="13589" width="14.140625" style="451" customWidth="1"/>
    <col min="13590" max="13590" width="18.7109375" style="451" customWidth="1"/>
    <col min="13591" max="13825" width="9.140625" style="451"/>
    <col min="13826" max="13826" width="9.5703125" style="451" customWidth="1"/>
    <col min="13827" max="13827" width="53.42578125" style="451" bestFit="1" customWidth="1"/>
    <col min="13828" max="13828" width="17.140625" style="451" customWidth="1"/>
    <col min="13829" max="13829" width="13.5703125" style="451" customWidth="1"/>
    <col min="13830" max="13830" width="15.7109375" style="451" customWidth="1"/>
    <col min="13831" max="13831" width="14.7109375" style="451" customWidth="1"/>
    <col min="13832" max="13832" width="16" style="451" customWidth="1"/>
    <col min="13833" max="13833" width="15.42578125" style="451" customWidth="1"/>
    <col min="13834" max="13834" width="12.85546875" style="451" customWidth="1"/>
    <col min="13835" max="13835" width="12.7109375" style="451" customWidth="1"/>
    <col min="13836" max="13836" width="6.28515625" style="451" customWidth="1"/>
    <col min="13837" max="13837" width="11.28515625" style="451" customWidth="1"/>
    <col min="13838" max="13838" width="52.42578125" style="451" customWidth="1"/>
    <col min="13839" max="13839" width="12.28515625" style="451" customWidth="1"/>
    <col min="13840" max="13840" width="13.7109375" style="451" customWidth="1"/>
    <col min="13841" max="13841" width="11" style="451" customWidth="1"/>
    <col min="13842" max="13842" width="12.5703125" style="451" customWidth="1"/>
    <col min="13843" max="13843" width="12.42578125" style="451" customWidth="1"/>
    <col min="13844" max="13844" width="17" style="451" customWidth="1"/>
    <col min="13845" max="13845" width="14.140625" style="451" customWidth="1"/>
    <col min="13846" max="13846" width="18.7109375" style="451" customWidth="1"/>
    <col min="13847" max="14081" width="9.140625" style="451"/>
    <col min="14082" max="14082" width="9.5703125" style="451" customWidth="1"/>
    <col min="14083" max="14083" width="53.42578125" style="451" bestFit="1" customWidth="1"/>
    <col min="14084" max="14084" width="17.140625" style="451" customWidth="1"/>
    <col min="14085" max="14085" width="13.5703125" style="451" customWidth="1"/>
    <col min="14086" max="14086" width="15.7109375" style="451" customWidth="1"/>
    <col min="14087" max="14087" width="14.7109375" style="451" customWidth="1"/>
    <col min="14088" max="14088" width="16" style="451" customWidth="1"/>
    <col min="14089" max="14089" width="15.42578125" style="451" customWidth="1"/>
    <col min="14090" max="14090" width="12.85546875" style="451" customWidth="1"/>
    <col min="14091" max="14091" width="12.7109375" style="451" customWidth="1"/>
    <col min="14092" max="14092" width="6.28515625" style="451" customWidth="1"/>
    <col min="14093" max="14093" width="11.28515625" style="451" customWidth="1"/>
    <col min="14094" max="14094" width="52.42578125" style="451" customWidth="1"/>
    <col min="14095" max="14095" width="12.28515625" style="451" customWidth="1"/>
    <col min="14096" max="14096" width="13.7109375" style="451" customWidth="1"/>
    <col min="14097" max="14097" width="11" style="451" customWidth="1"/>
    <col min="14098" max="14098" width="12.5703125" style="451" customWidth="1"/>
    <col min="14099" max="14099" width="12.42578125" style="451" customWidth="1"/>
    <col min="14100" max="14100" width="17" style="451" customWidth="1"/>
    <col min="14101" max="14101" width="14.140625" style="451" customWidth="1"/>
    <col min="14102" max="14102" width="18.7109375" style="451" customWidth="1"/>
    <col min="14103" max="14337" width="9.140625" style="451"/>
    <col min="14338" max="14338" width="9.5703125" style="451" customWidth="1"/>
    <col min="14339" max="14339" width="53.42578125" style="451" bestFit="1" customWidth="1"/>
    <col min="14340" max="14340" width="17.140625" style="451" customWidth="1"/>
    <col min="14341" max="14341" width="13.5703125" style="451" customWidth="1"/>
    <col min="14342" max="14342" width="15.7109375" style="451" customWidth="1"/>
    <col min="14343" max="14343" width="14.7109375" style="451" customWidth="1"/>
    <col min="14344" max="14344" width="16" style="451" customWidth="1"/>
    <col min="14345" max="14345" width="15.42578125" style="451" customWidth="1"/>
    <col min="14346" max="14346" width="12.85546875" style="451" customWidth="1"/>
    <col min="14347" max="14347" width="12.7109375" style="451" customWidth="1"/>
    <col min="14348" max="14348" width="6.28515625" style="451" customWidth="1"/>
    <col min="14349" max="14349" width="11.28515625" style="451" customWidth="1"/>
    <col min="14350" max="14350" width="52.42578125" style="451" customWidth="1"/>
    <col min="14351" max="14351" width="12.28515625" style="451" customWidth="1"/>
    <col min="14352" max="14352" width="13.7109375" style="451" customWidth="1"/>
    <col min="14353" max="14353" width="11" style="451" customWidth="1"/>
    <col min="14354" max="14354" width="12.5703125" style="451" customWidth="1"/>
    <col min="14355" max="14355" width="12.42578125" style="451" customWidth="1"/>
    <col min="14356" max="14356" width="17" style="451" customWidth="1"/>
    <col min="14357" max="14357" width="14.140625" style="451" customWidth="1"/>
    <col min="14358" max="14358" width="18.7109375" style="451" customWidth="1"/>
    <col min="14359" max="14593" width="9.140625" style="451"/>
    <col min="14594" max="14594" width="9.5703125" style="451" customWidth="1"/>
    <col min="14595" max="14595" width="53.42578125" style="451" bestFit="1" customWidth="1"/>
    <col min="14596" max="14596" width="17.140625" style="451" customWidth="1"/>
    <col min="14597" max="14597" width="13.5703125" style="451" customWidth="1"/>
    <col min="14598" max="14598" width="15.7109375" style="451" customWidth="1"/>
    <col min="14599" max="14599" width="14.7109375" style="451" customWidth="1"/>
    <col min="14600" max="14600" width="16" style="451" customWidth="1"/>
    <col min="14601" max="14601" width="15.42578125" style="451" customWidth="1"/>
    <col min="14602" max="14602" width="12.85546875" style="451" customWidth="1"/>
    <col min="14603" max="14603" width="12.7109375" style="451" customWidth="1"/>
    <col min="14604" max="14604" width="6.28515625" style="451" customWidth="1"/>
    <col min="14605" max="14605" width="11.28515625" style="451" customWidth="1"/>
    <col min="14606" max="14606" width="52.42578125" style="451" customWidth="1"/>
    <col min="14607" max="14607" width="12.28515625" style="451" customWidth="1"/>
    <col min="14608" max="14608" width="13.7109375" style="451" customWidth="1"/>
    <col min="14609" max="14609" width="11" style="451" customWidth="1"/>
    <col min="14610" max="14610" width="12.5703125" style="451" customWidth="1"/>
    <col min="14611" max="14611" width="12.42578125" style="451" customWidth="1"/>
    <col min="14612" max="14612" width="17" style="451" customWidth="1"/>
    <col min="14613" max="14613" width="14.140625" style="451" customWidth="1"/>
    <col min="14614" max="14614" width="18.7109375" style="451" customWidth="1"/>
    <col min="14615" max="14849" width="9.140625" style="451"/>
    <col min="14850" max="14850" width="9.5703125" style="451" customWidth="1"/>
    <col min="14851" max="14851" width="53.42578125" style="451" bestFit="1" customWidth="1"/>
    <col min="14852" max="14852" width="17.140625" style="451" customWidth="1"/>
    <col min="14853" max="14853" width="13.5703125" style="451" customWidth="1"/>
    <col min="14854" max="14854" width="15.7109375" style="451" customWidth="1"/>
    <col min="14855" max="14855" width="14.7109375" style="451" customWidth="1"/>
    <col min="14856" max="14856" width="16" style="451" customWidth="1"/>
    <col min="14857" max="14857" width="15.42578125" style="451" customWidth="1"/>
    <col min="14858" max="14858" width="12.85546875" style="451" customWidth="1"/>
    <col min="14859" max="14859" width="12.7109375" style="451" customWidth="1"/>
    <col min="14860" max="14860" width="6.28515625" style="451" customWidth="1"/>
    <col min="14861" max="14861" width="11.28515625" style="451" customWidth="1"/>
    <col min="14862" max="14862" width="52.42578125" style="451" customWidth="1"/>
    <col min="14863" max="14863" width="12.28515625" style="451" customWidth="1"/>
    <col min="14864" max="14864" width="13.7109375" style="451" customWidth="1"/>
    <col min="14865" max="14865" width="11" style="451" customWidth="1"/>
    <col min="14866" max="14866" width="12.5703125" style="451" customWidth="1"/>
    <col min="14867" max="14867" width="12.42578125" style="451" customWidth="1"/>
    <col min="14868" max="14868" width="17" style="451" customWidth="1"/>
    <col min="14869" max="14869" width="14.140625" style="451" customWidth="1"/>
    <col min="14870" max="14870" width="18.7109375" style="451" customWidth="1"/>
    <col min="14871" max="15105" width="9.140625" style="451"/>
    <col min="15106" max="15106" width="9.5703125" style="451" customWidth="1"/>
    <col min="15107" max="15107" width="53.42578125" style="451" bestFit="1" customWidth="1"/>
    <col min="15108" max="15108" width="17.140625" style="451" customWidth="1"/>
    <col min="15109" max="15109" width="13.5703125" style="451" customWidth="1"/>
    <col min="15110" max="15110" width="15.7109375" style="451" customWidth="1"/>
    <col min="15111" max="15111" width="14.7109375" style="451" customWidth="1"/>
    <col min="15112" max="15112" width="16" style="451" customWidth="1"/>
    <col min="15113" max="15113" width="15.42578125" style="451" customWidth="1"/>
    <col min="15114" max="15114" width="12.85546875" style="451" customWidth="1"/>
    <col min="15115" max="15115" width="12.7109375" style="451" customWidth="1"/>
    <col min="15116" max="15116" width="6.28515625" style="451" customWidth="1"/>
    <col min="15117" max="15117" width="11.28515625" style="451" customWidth="1"/>
    <col min="15118" max="15118" width="52.42578125" style="451" customWidth="1"/>
    <col min="15119" max="15119" width="12.28515625" style="451" customWidth="1"/>
    <col min="15120" max="15120" width="13.7109375" style="451" customWidth="1"/>
    <col min="15121" max="15121" width="11" style="451" customWidth="1"/>
    <col min="15122" max="15122" width="12.5703125" style="451" customWidth="1"/>
    <col min="15123" max="15123" width="12.42578125" style="451" customWidth="1"/>
    <col min="15124" max="15124" width="17" style="451" customWidth="1"/>
    <col min="15125" max="15125" width="14.140625" style="451" customWidth="1"/>
    <col min="15126" max="15126" width="18.7109375" style="451" customWidth="1"/>
    <col min="15127" max="15361" width="9.140625" style="451"/>
    <col min="15362" max="15362" width="9.5703125" style="451" customWidth="1"/>
    <col min="15363" max="15363" width="53.42578125" style="451" bestFit="1" customWidth="1"/>
    <col min="15364" max="15364" width="17.140625" style="451" customWidth="1"/>
    <col min="15365" max="15365" width="13.5703125" style="451" customWidth="1"/>
    <col min="15366" max="15366" width="15.7109375" style="451" customWidth="1"/>
    <col min="15367" max="15367" width="14.7109375" style="451" customWidth="1"/>
    <col min="15368" max="15368" width="16" style="451" customWidth="1"/>
    <col min="15369" max="15369" width="15.42578125" style="451" customWidth="1"/>
    <col min="15370" max="15370" width="12.85546875" style="451" customWidth="1"/>
    <col min="15371" max="15371" width="12.7109375" style="451" customWidth="1"/>
    <col min="15372" max="15372" width="6.28515625" style="451" customWidth="1"/>
    <col min="15373" max="15373" width="11.28515625" style="451" customWidth="1"/>
    <col min="15374" max="15374" width="52.42578125" style="451" customWidth="1"/>
    <col min="15375" max="15375" width="12.28515625" style="451" customWidth="1"/>
    <col min="15376" max="15376" width="13.7109375" style="451" customWidth="1"/>
    <col min="15377" max="15377" width="11" style="451" customWidth="1"/>
    <col min="15378" max="15378" width="12.5703125" style="451" customWidth="1"/>
    <col min="15379" max="15379" width="12.42578125" style="451" customWidth="1"/>
    <col min="15380" max="15380" width="17" style="451" customWidth="1"/>
    <col min="15381" max="15381" width="14.140625" style="451" customWidth="1"/>
    <col min="15382" max="15382" width="18.7109375" style="451" customWidth="1"/>
    <col min="15383" max="15617" width="9.140625" style="451"/>
    <col min="15618" max="15618" width="9.5703125" style="451" customWidth="1"/>
    <col min="15619" max="15619" width="53.42578125" style="451" bestFit="1" customWidth="1"/>
    <col min="15620" max="15620" width="17.140625" style="451" customWidth="1"/>
    <col min="15621" max="15621" width="13.5703125" style="451" customWidth="1"/>
    <col min="15622" max="15622" width="15.7109375" style="451" customWidth="1"/>
    <col min="15623" max="15623" width="14.7109375" style="451" customWidth="1"/>
    <col min="15624" max="15624" width="16" style="451" customWidth="1"/>
    <col min="15625" max="15625" width="15.42578125" style="451" customWidth="1"/>
    <col min="15626" max="15626" width="12.85546875" style="451" customWidth="1"/>
    <col min="15627" max="15627" width="12.7109375" style="451" customWidth="1"/>
    <col min="15628" max="15628" width="6.28515625" style="451" customWidth="1"/>
    <col min="15629" max="15629" width="11.28515625" style="451" customWidth="1"/>
    <col min="15630" max="15630" width="52.42578125" style="451" customWidth="1"/>
    <col min="15631" max="15631" width="12.28515625" style="451" customWidth="1"/>
    <col min="15632" max="15632" width="13.7109375" style="451" customWidth="1"/>
    <col min="15633" max="15633" width="11" style="451" customWidth="1"/>
    <col min="15634" max="15634" width="12.5703125" style="451" customWidth="1"/>
    <col min="15635" max="15635" width="12.42578125" style="451" customWidth="1"/>
    <col min="15636" max="15636" width="17" style="451" customWidth="1"/>
    <col min="15637" max="15637" width="14.140625" style="451" customWidth="1"/>
    <col min="15638" max="15638" width="18.7109375" style="451" customWidth="1"/>
    <col min="15639" max="15873" width="9.140625" style="451"/>
    <col min="15874" max="15874" width="9.5703125" style="451" customWidth="1"/>
    <col min="15875" max="15875" width="53.42578125" style="451" bestFit="1" customWidth="1"/>
    <col min="15876" max="15876" width="17.140625" style="451" customWidth="1"/>
    <col min="15877" max="15877" width="13.5703125" style="451" customWidth="1"/>
    <col min="15878" max="15878" width="15.7109375" style="451" customWidth="1"/>
    <col min="15879" max="15879" width="14.7109375" style="451" customWidth="1"/>
    <col min="15880" max="15880" width="16" style="451" customWidth="1"/>
    <col min="15881" max="15881" width="15.42578125" style="451" customWidth="1"/>
    <col min="15882" max="15882" width="12.85546875" style="451" customWidth="1"/>
    <col min="15883" max="15883" width="12.7109375" style="451" customWidth="1"/>
    <col min="15884" max="15884" width="6.28515625" style="451" customWidth="1"/>
    <col min="15885" max="15885" width="11.28515625" style="451" customWidth="1"/>
    <col min="15886" max="15886" width="52.42578125" style="451" customWidth="1"/>
    <col min="15887" max="15887" width="12.28515625" style="451" customWidth="1"/>
    <col min="15888" max="15888" width="13.7109375" style="451" customWidth="1"/>
    <col min="15889" max="15889" width="11" style="451" customWidth="1"/>
    <col min="15890" max="15890" width="12.5703125" style="451" customWidth="1"/>
    <col min="15891" max="15891" width="12.42578125" style="451" customWidth="1"/>
    <col min="15892" max="15892" width="17" style="451" customWidth="1"/>
    <col min="15893" max="15893" width="14.140625" style="451" customWidth="1"/>
    <col min="15894" max="15894" width="18.7109375" style="451" customWidth="1"/>
    <col min="15895" max="16129" width="9.140625" style="451"/>
    <col min="16130" max="16130" width="9.5703125" style="451" customWidth="1"/>
    <col min="16131" max="16131" width="53.42578125" style="451" bestFit="1" customWidth="1"/>
    <col min="16132" max="16132" width="17.140625" style="451" customWidth="1"/>
    <col min="16133" max="16133" width="13.5703125" style="451" customWidth="1"/>
    <col min="16134" max="16134" width="15.7109375" style="451" customWidth="1"/>
    <col min="16135" max="16135" width="14.7109375" style="451" customWidth="1"/>
    <col min="16136" max="16136" width="16" style="451" customWidth="1"/>
    <col min="16137" max="16137" width="15.42578125" style="451" customWidth="1"/>
    <col min="16138" max="16138" width="12.85546875" style="451" customWidth="1"/>
    <col min="16139" max="16139" width="12.7109375" style="451" customWidth="1"/>
    <col min="16140" max="16140" width="6.28515625" style="451" customWidth="1"/>
    <col min="16141" max="16141" width="11.28515625" style="451" customWidth="1"/>
    <col min="16142" max="16142" width="52.42578125" style="451" customWidth="1"/>
    <col min="16143" max="16143" width="12.28515625" style="451" customWidth="1"/>
    <col min="16144" max="16144" width="13.7109375" style="451" customWidth="1"/>
    <col min="16145" max="16145" width="11" style="451" customWidth="1"/>
    <col min="16146" max="16146" width="12.5703125" style="451" customWidth="1"/>
    <col min="16147" max="16147" width="12.42578125" style="451" customWidth="1"/>
    <col min="16148" max="16148" width="17" style="451" customWidth="1"/>
    <col min="16149" max="16149" width="14.140625" style="451" customWidth="1"/>
    <col min="16150" max="16150" width="18.7109375" style="451" customWidth="1"/>
    <col min="16151" max="16384" width="9.140625" style="451"/>
  </cols>
  <sheetData>
    <row r="1" spans="1:22" ht="45" customHeight="1" x14ac:dyDescent="0.2">
      <c r="A1" s="604" t="s">
        <v>504</v>
      </c>
      <c r="B1" s="604" t="s">
        <v>505</v>
      </c>
      <c r="C1" s="605" t="s">
        <v>15</v>
      </c>
      <c r="D1" s="604" t="s">
        <v>687</v>
      </c>
      <c r="E1" s="604"/>
      <c r="F1" s="604"/>
      <c r="G1" s="600" t="s">
        <v>680</v>
      </c>
      <c r="H1" s="600" t="s">
        <v>769</v>
      </c>
      <c r="I1" s="600" t="s">
        <v>770</v>
      </c>
      <c r="J1" s="602" t="s">
        <v>771</v>
      </c>
      <c r="K1" s="603"/>
      <c r="L1" s="604" t="s">
        <v>504</v>
      </c>
      <c r="M1" s="604" t="s">
        <v>505</v>
      </c>
      <c r="N1" s="605" t="s">
        <v>15</v>
      </c>
      <c r="O1" s="600" t="s">
        <v>686</v>
      </c>
      <c r="P1" s="602" t="s">
        <v>772</v>
      </c>
      <c r="Q1" s="603"/>
      <c r="R1" s="602" t="s">
        <v>688</v>
      </c>
      <c r="S1" s="603"/>
      <c r="T1" s="603"/>
      <c r="U1" s="603"/>
      <c r="V1" s="607" t="s">
        <v>13</v>
      </c>
    </row>
    <row r="2" spans="1:22" ht="63.75" customHeight="1" x14ac:dyDescent="0.2">
      <c r="A2" s="604"/>
      <c r="B2" s="604"/>
      <c r="C2" s="606"/>
      <c r="D2" s="510" t="s">
        <v>759</v>
      </c>
      <c r="E2" s="510" t="s">
        <v>768</v>
      </c>
      <c r="F2" s="510" t="s">
        <v>767</v>
      </c>
      <c r="G2" s="601"/>
      <c r="H2" s="601"/>
      <c r="I2" s="601"/>
      <c r="J2" s="510" t="s">
        <v>507</v>
      </c>
      <c r="K2" s="510" t="s">
        <v>508</v>
      </c>
      <c r="L2" s="604"/>
      <c r="M2" s="604"/>
      <c r="N2" s="606"/>
      <c r="O2" s="601"/>
      <c r="P2" s="510" t="s">
        <v>760</v>
      </c>
      <c r="Q2" s="510" t="s">
        <v>762</v>
      </c>
      <c r="R2" s="510" t="s">
        <v>773</v>
      </c>
      <c r="S2" s="510" t="s">
        <v>509</v>
      </c>
      <c r="T2" s="510" t="s">
        <v>761</v>
      </c>
      <c r="U2" s="510" t="s">
        <v>774</v>
      </c>
      <c r="V2" s="608"/>
    </row>
    <row r="3" spans="1:22" ht="25.5" x14ac:dyDescent="0.2">
      <c r="A3" s="511"/>
      <c r="B3" s="511"/>
      <c r="C3" s="512"/>
      <c r="D3" s="454" t="s">
        <v>800</v>
      </c>
      <c r="E3" s="454" t="s">
        <v>800</v>
      </c>
      <c r="F3" s="454" t="s">
        <v>800</v>
      </c>
      <c r="G3" s="454" t="s">
        <v>800</v>
      </c>
      <c r="H3" s="454" t="s">
        <v>800</v>
      </c>
      <c r="I3" s="454" t="s">
        <v>800</v>
      </c>
      <c r="J3" s="454" t="s">
        <v>800</v>
      </c>
      <c r="K3" s="454" t="s">
        <v>800</v>
      </c>
      <c r="L3" s="511"/>
      <c r="M3" s="511"/>
      <c r="N3" s="512"/>
      <c r="O3" s="454" t="s">
        <v>800</v>
      </c>
      <c r="P3" s="454" t="s">
        <v>800</v>
      </c>
      <c r="Q3" s="454" t="s">
        <v>800</v>
      </c>
      <c r="R3" s="454" t="s">
        <v>800</v>
      </c>
      <c r="S3" s="454" t="s">
        <v>800</v>
      </c>
      <c r="T3" s="454" t="s">
        <v>800</v>
      </c>
      <c r="U3" s="454" t="s">
        <v>800</v>
      </c>
      <c r="V3" s="454" t="s">
        <v>800</v>
      </c>
    </row>
    <row r="4" spans="1:22" ht="15.75" x14ac:dyDescent="0.2">
      <c r="A4" s="513"/>
      <c r="B4" s="513"/>
      <c r="C4" s="514" t="s">
        <v>510</v>
      </c>
      <c r="D4" s="515"/>
      <c r="E4" s="515"/>
      <c r="F4" s="515"/>
      <c r="G4" s="515"/>
      <c r="H4" s="515"/>
      <c r="I4" s="515"/>
      <c r="J4" s="515"/>
      <c r="K4" s="515"/>
      <c r="L4" s="513"/>
      <c r="M4" s="513"/>
      <c r="N4" s="514" t="s">
        <v>510</v>
      </c>
      <c r="O4" s="515"/>
      <c r="P4" s="516"/>
      <c r="Q4" s="516"/>
      <c r="R4" s="516"/>
      <c r="S4" s="516"/>
      <c r="T4" s="516"/>
      <c r="U4" s="516"/>
      <c r="V4" s="516"/>
    </row>
    <row r="5" spans="1:22" ht="15.75" x14ac:dyDescent="0.25">
      <c r="A5" s="517" t="s">
        <v>511</v>
      </c>
      <c r="B5" s="518"/>
      <c r="C5" s="519" t="s">
        <v>512</v>
      </c>
      <c r="D5" s="520"/>
      <c r="E5" s="520"/>
      <c r="F5" s="520"/>
      <c r="G5" s="520"/>
      <c r="H5" s="520"/>
      <c r="I5" s="520"/>
      <c r="J5" s="520"/>
      <c r="K5" s="520"/>
      <c r="L5" s="517" t="s">
        <v>511</v>
      </c>
      <c r="M5" s="518"/>
      <c r="N5" s="519" t="s">
        <v>512</v>
      </c>
      <c r="O5" s="520"/>
      <c r="P5" s="520"/>
      <c r="Q5" s="520"/>
      <c r="R5" s="520"/>
      <c r="S5" s="520"/>
      <c r="T5" s="520"/>
      <c r="U5" s="520"/>
      <c r="V5" s="521"/>
    </row>
    <row r="6" spans="1:22" ht="15.75" x14ac:dyDescent="0.25">
      <c r="A6" s="517"/>
      <c r="B6" s="522" t="s">
        <v>513</v>
      </c>
      <c r="C6" s="523" t="s">
        <v>514</v>
      </c>
      <c r="D6" s="520"/>
      <c r="E6" s="520"/>
      <c r="F6" s="520">
        <v>280000</v>
      </c>
      <c r="G6" s="520"/>
      <c r="H6" s="520"/>
      <c r="I6" s="520">
        <v>950000</v>
      </c>
      <c r="J6" s="520"/>
      <c r="K6" s="520"/>
      <c r="L6" s="517"/>
      <c r="M6" s="522" t="s">
        <v>513</v>
      </c>
      <c r="N6" s="523" t="s">
        <v>514</v>
      </c>
      <c r="O6" s="520"/>
      <c r="P6" s="520"/>
      <c r="Q6" s="520"/>
      <c r="R6" s="520"/>
      <c r="S6" s="520"/>
      <c r="T6" s="520"/>
      <c r="U6" s="520"/>
      <c r="V6" s="524">
        <f t="shared" ref="V6:V60" si="0">SUM(D6+E6+F6+G6+H6+I6+J6+K6+O6+P6+Q6+R6+S6+U6+T6)</f>
        <v>1230000</v>
      </c>
    </row>
    <row r="7" spans="1:22" ht="15.75" x14ac:dyDescent="0.25">
      <c r="A7" s="517"/>
      <c r="B7" s="522" t="s">
        <v>515</v>
      </c>
      <c r="C7" s="525" t="s">
        <v>516</v>
      </c>
      <c r="D7" s="520"/>
      <c r="E7" s="520"/>
      <c r="F7" s="520"/>
      <c r="G7" s="520"/>
      <c r="H7" s="520"/>
      <c r="I7" s="520">
        <v>127000</v>
      </c>
      <c r="J7" s="520"/>
      <c r="K7" s="520"/>
      <c r="L7" s="517"/>
      <c r="M7" s="522" t="s">
        <v>515</v>
      </c>
      <c r="N7" s="525" t="s">
        <v>516</v>
      </c>
      <c r="O7" s="520"/>
      <c r="P7" s="520"/>
      <c r="Q7" s="520"/>
      <c r="R7" s="520"/>
      <c r="S7" s="520"/>
      <c r="T7" s="520"/>
      <c r="U7" s="520"/>
      <c r="V7" s="524">
        <f t="shared" si="0"/>
        <v>127000</v>
      </c>
    </row>
    <row r="8" spans="1:22" ht="15.75" x14ac:dyDescent="0.25">
      <c r="A8" s="517"/>
      <c r="B8" s="522" t="s">
        <v>517</v>
      </c>
      <c r="C8" s="526" t="s">
        <v>518</v>
      </c>
      <c r="D8" s="520"/>
      <c r="E8" s="520"/>
      <c r="F8" s="520"/>
      <c r="G8" s="520"/>
      <c r="H8" s="520"/>
      <c r="I8" s="520">
        <v>21619728</v>
      </c>
      <c r="J8" s="520"/>
      <c r="K8" s="520"/>
      <c r="L8" s="517"/>
      <c r="M8" s="522" t="s">
        <v>517</v>
      </c>
      <c r="N8" s="526" t="s">
        <v>518</v>
      </c>
      <c r="O8" s="520">
        <v>5000000</v>
      </c>
      <c r="P8" s="520"/>
      <c r="Q8" s="520"/>
      <c r="R8" s="520"/>
      <c r="S8" s="520"/>
      <c r="T8" s="520"/>
      <c r="U8" s="520"/>
      <c r="V8" s="524">
        <f t="shared" si="0"/>
        <v>26619728</v>
      </c>
    </row>
    <row r="9" spans="1:22" ht="15.75" x14ac:dyDescent="0.2">
      <c r="A9" s="527"/>
      <c r="B9" s="522" t="s">
        <v>519</v>
      </c>
      <c r="C9" s="523" t="s">
        <v>520</v>
      </c>
      <c r="D9" s="520">
        <v>332390615</v>
      </c>
      <c r="E9" s="520"/>
      <c r="F9" s="520"/>
      <c r="G9" s="528"/>
      <c r="H9" s="528"/>
      <c r="I9" s="528"/>
      <c r="J9" s="528"/>
      <c r="K9" s="528"/>
      <c r="L9" s="527"/>
      <c r="M9" s="522" t="s">
        <v>519</v>
      </c>
      <c r="N9" s="523" t="s">
        <v>520</v>
      </c>
      <c r="O9" s="528"/>
      <c r="P9" s="528"/>
      <c r="Q9" s="528"/>
      <c r="R9" s="528"/>
      <c r="S9" s="528"/>
      <c r="T9" s="528"/>
      <c r="U9" s="528"/>
      <c r="V9" s="524">
        <f t="shared" si="0"/>
        <v>332390615</v>
      </c>
    </row>
    <row r="10" spans="1:22" ht="15.75" x14ac:dyDescent="0.2">
      <c r="A10" s="527"/>
      <c r="B10" s="522" t="s">
        <v>521</v>
      </c>
      <c r="C10" s="523" t="s">
        <v>522</v>
      </c>
      <c r="D10" s="520"/>
      <c r="E10" s="520"/>
      <c r="F10" s="520"/>
      <c r="G10" s="528"/>
      <c r="H10" s="528"/>
      <c r="I10" s="528"/>
      <c r="J10" s="528"/>
      <c r="K10" s="528"/>
      <c r="L10" s="527"/>
      <c r="M10" s="522" t="s">
        <v>521</v>
      </c>
      <c r="N10" s="523" t="s">
        <v>522</v>
      </c>
      <c r="O10" s="528"/>
      <c r="P10" s="528"/>
      <c r="Q10" s="528"/>
      <c r="R10" s="520"/>
      <c r="S10" s="520"/>
      <c r="T10" s="520"/>
      <c r="U10" s="520">
        <v>51522907</v>
      </c>
      <c r="V10" s="524">
        <f t="shared" si="0"/>
        <v>51522907</v>
      </c>
    </row>
    <row r="11" spans="1:22" ht="15.75" x14ac:dyDescent="0.2">
      <c r="A11" s="527"/>
      <c r="B11" s="529"/>
      <c r="C11" s="530" t="s">
        <v>523</v>
      </c>
      <c r="D11" s="531">
        <f t="shared" ref="D11:K11" si="1">SUM(D6:D10)</f>
        <v>332390615</v>
      </c>
      <c r="E11" s="531">
        <f t="shared" si="1"/>
        <v>0</v>
      </c>
      <c r="F11" s="531">
        <f t="shared" si="1"/>
        <v>280000</v>
      </c>
      <c r="G11" s="531">
        <f t="shared" si="1"/>
        <v>0</v>
      </c>
      <c r="H11" s="531">
        <f t="shared" si="1"/>
        <v>0</v>
      </c>
      <c r="I11" s="531">
        <f t="shared" si="1"/>
        <v>22696728</v>
      </c>
      <c r="J11" s="531">
        <f t="shared" si="1"/>
        <v>0</v>
      </c>
      <c r="K11" s="531">
        <f t="shared" si="1"/>
        <v>0</v>
      </c>
      <c r="L11" s="527"/>
      <c r="M11" s="529"/>
      <c r="N11" s="530" t="s">
        <v>523</v>
      </c>
      <c r="O11" s="531">
        <f t="shared" ref="O11:U11" si="2">SUM(O6:O10)</f>
        <v>5000000</v>
      </c>
      <c r="P11" s="531">
        <f t="shared" si="2"/>
        <v>0</v>
      </c>
      <c r="Q11" s="531">
        <f t="shared" si="2"/>
        <v>0</v>
      </c>
      <c r="R11" s="531">
        <f t="shared" si="2"/>
        <v>0</v>
      </c>
      <c r="S11" s="531">
        <f t="shared" si="2"/>
        <v>0</v>
      </c>
      <c r="T11" s="531">
        <f t="shared" si="2"/>
        <v>0</v>
      </c>
      <c r="U11" s="531">
        <f t="shared" si="2"/>
        <v>51522907</v>
      </c>
      <c r="V11" s="532">
        <f t="shared" si="0"/>
        <v>411890250</v>
      </c>
    </row>
    <row r="12" spans="1:22" ht="15.75" x14ac:dyDescent="0.2">
      <c r="A12" s="533" t="s">
        <v>524</v>
      </c>
      <c r="B12" s="523"/>
      <c r="C12" s="534" t="s">
        <v>525</v>
      </c>
      <c r="D12" s="520"/>
      <c r="E12" s="520"/>
      <c r="F12" s="520"/>
      <c r="G12" s="520"/>
      <c r="H12" s="520"/>
      <c r="I12" s="520"/>
      <c r="J12" s="520"/>
      <c r="K12" s="520"/>
      <c r="L12" s="533" t="s">
        <v>524</v>
      </c>
      <c r="M12" s="523"/>
      <c r="N12" s="534" t="s">
        <v>525</v>
      </c>
      <c r="O12" s="520"/>
      <c r="P12" s="520"/>
      <c r="Q12" s="520"/>
      <c r="R12" s="520"/>
      <c r="S12" s="520"/>
      <c r="T12" s="520"/>
      <c r="U12" s="520"/>
      <c r="V12" s="524">
        <f t="shared" si="0"/>
        <v>0</v>
      </c>
    </row>
    <row r="13" spans="1:22" ht="15.75" x14ac:dyDescent="0.2">
      <c r="A13" s="518"/>
      <c r="B13" s="522" t="s">
        <v>526</v>
      </c>
      <c r="C13" s="525" t="s">
        <v>527</v>
      </c>
      <c r="D13" s="520"/>
      <c r="E13" s="520"/>
      <c r="F13" s="520">
        <v>12898179</v>
      </c>
      <c r="G13" s="520"/>
      <c r="H13" s="520"/>
      <c r="I13" s="520"/>
      <c r="J13" s="520"/>
      <c r="K13" s="520"/>
      <c r="L13" s="518"/>
      <c r="M13" s="522" t="s">
        <v>526</v>
      </c>
      <c r="N13" s="525" t="s">
        <v>527</v>
      </c>
      <c r="O13" s="520"/>
      <c r="P13" s="520"/>
      <c r="Q13" s="520"/>
      <c r="R13" s="520"/>
      <c r="S13" s="520"/>
      <c r="T13" s="520"/>
      <c r="U13" s="520"/>
      <c r="V13" s="524">
        <f t="shared" si="0"/>
        <v>12898179</v>
      </c>
    </row>
    <row r="14" spans="1:22" ht="15.75" x14ac:dyDescent="0.2">
      <c r="A14" s="518"/>
      <c r="B14" s="522" t="s">
        <v>528</v>
      </c>
      <c r="C14" s="525" t="s">
        <v>529</v>
      </c>
      <c r="D14" s="520"/>
      <c r="E14" s="520"/>
      <c r="F14" s="520"/>
      <c r="G14" s="520"/>
      <c r="H14" s="520"/>
      <c r="I14" s="520"/>
      <c r="J14" s="520"/>
      <c r="K14" s="520"/>
      <c r="L14" s="518"/>
      <c r="M14" s="522" t="s">
        <v>528</v>
      </c>
      <c r="N14" s="525" t="s">
        <v>529</v>
      </c>
      <c r="O14" s="520"/>
      <c r="P14" s="520"/>
      <c r="Q14" s="520"/>
      <c r="R14" s="520"/>
      <c r="S14" s="520"/>
      <c r="T14" s="520"/>
      <c r="U14" s="520"/>
      <c r="V14" s="524">
        <f t="shared" si="0"/>
        <v>0</v>
      </c>
    </row>
    <row r="15" spans="1:22" ht="15.75" x14ac:dyDescent="0.2">
      <c r="A15" s="518"/>
      <c r="B15" s="522" t="s">
        <v>530</v>
      </c>
      <c r="C15" s="525" t="s">
        <v>531</v>
      </c>
      <c r="D15" s="520"/>
      <c r="E15" s="520"/>
      <c r="F15" s="520"/>
      <c r="G15" s="520"/>
      <c r="H15" s="520"/>
      <c r="I15" s="520">
        <v>25400</v>
      </c>
      <c r="J15" s="520"/>
      <c r="K15" s="520"/>
      <c r="L15" s="518"/>
      <c r="M15" s="522" t="s">
        <v>530</v>
      </c>
      <c r="N15" s="525" t="s">
        <v>531</v>
      </c>
      <c r="O15" s="520"/>
      <c r="P15" s="520"/>
      <c r="Q15" s="520">
        <v>30000</v>
      </c>
      <c r="R15" s="520"/>
      <c r="S15" s="520"/>
      <c r="T15" s="520"/>
      <c r="U15" s="520"/>
      <c r="V15" s="524">
        <f t="shared" si="0"/>
        <v>55400</v>
      </c>
    </row>
    <row r="16" spans="1:22" ht="15.75" x14ac:dyDescent="0.2">
      <c r="A16" s="518"/>
      <c r="B16" s="522" t="s">
        <v>532</v>
      </c>
      <c r="C16" s="525" t="s">
        <v>533</v>
      </c>
      <c r="D16" s="520"/>
      <c r="E16" s="520"/>
      <c r="F16" s="520"/>
      <c r="G16" s="520"/>
      <c r="H16" s="520"/>
      <c r="I16" s="520"/>
      <c r="J16" s="520"/>
      <c r="K16" s="520"/>
      <c r="L16" s="518"/>
      <c r="M16" s="522" t="s">
        <v>532</v>
      </c>
      <c r="N16" s="525" t="s">
        <v>533</v>
      </c>
      <c r="O16" s="520"/>
      <c r="P16" s="520"/>
      <c r="Q16" s="520"/>
      <c r="R16" s="520"/>
      <c r="S16" s="520"/>
      <c r="T16" s="520"/>
      <c r="U16" s="520"/>
      <c r="V16" s="524">
        <f t="shared" si="0"/>
        <v>0</v>
      </c>
    </row>
    <row r="17" spans="1:22" ht="15.75" x14ac:dyDescent="0.2">
      <c r="A17" s="518"/>
      <c r="B17" s="529"/>
      <c r="C17" s="530" t="s">
        <v>534</v>
      </c>
      <c r="D17" s="532">
        <f t="shared" ref="D17:U17" si="3">SUM(D13:D16)</f>
        <v>0</v>
      </c>
      <c r="E17" s="532">
        <f t="shared" si="3"/>
        <v>0</v>
      </c>
      <c r="F17" s="532">
        <f t="shared" si="3"/>
        <v>12898179</v>
      </c>
      <c r="G17" s="532">
        <f t="shared" si="3"/>
        <v>0</v>
      </c>
      <c r="H17" s="532">
        <f t="shared" si="3"/>
        <v>0</v>
      </c>
      <c r="I17" s="532">
        <f t="shared" si="3"/>
        <v>25400</v>
      </c>
      <c r="J17" s="532">
        <f t="shared" si="3"/>
        <v>0</v>
      </c>
      <c r="K17" s="532">
        <f t="shared" si="3"/>
        <v>0</v>
      </c>
      <c r="L17" s="518"/>
      <c r="M17" s="529"/>
      <c r="N17" s="530" t="s">
        <v>534</v>
      </c>
      <c r="O17" s="532">
        <f t="shared" si="3"/>
        <v>0</v>
      </c>
      <c r="P17" s="532">
        <f t="shared" si="3"/>
        <v>0</v>
      </c>
      <c r="Q17" s="532">
        <f t="shared" si="3"/>
        <v>30000</v>
      </c>
      <c r="R17" s="532">
        <f t="shared" si="3"/>
        <v>0</v>
      </c>
      <c r="S17" s="532">
        <f t="shared" si="3"/>
        <v>0</v>
      </c>
      <c r="T17" s="532">
        <f t="shared" si="3"/>
        <v>0</v>
      </c>
      <c r="U17" s="532">
        <f t="shared" si="3"/>
        <v>0</v>
      </c>
      <c r="V17" s="532">
        <f t="shared" si="0"/>
        <v>12953579</v>
      </c>
    </row>
    <row r="18" spans="1:22" ht="15.75" x14ac:dyDescent="0.2">
      <c r="A18" s="533" t="s">
        <v>535</v>
      </c>
      <c r="B18" s="523"/>
      <c r="C18" s="533" t="s">
        <v>536</v>
      </c>
      <c r="D18" s="520"/>
      <c r="E18" s="520"/>
      <c r="F18" s="520"/>
      <c r="G18" s="520"/>
      <c r="H18" s="520"/>
      <c r="I18" s="520"/>
      <c r="J18" s="520"/>
      <c r="K18" s="520"/>
      <c r="L18" s="533" t="s">
        <v>535</v>
      </c>
      <c r="M18" s="523"/>
      <c r="N18" s="533" t="s">
        <v>536</v>
      </c>
      <c r="O18" s="520"/>
      <c r="P18" s="520"/>
      <c r="Q18" s="520"/>
      <c r="R18" s="520"/>
      <c r="S18" s="520"/>
      <c r="T18" s="520"/>
      <c r="U18" s="520"/>
      <c r="V18" s="524">
        <f t="shared" si="0"/>
        <v>0</v>
      </c>
    </row>
    <row r="19" spans="1:22" ht="15.75" x14ac:dyDescent="0.2">
      <c r="A19" s="518"/>
      <c r="B19" s="522" t="s">
        <v>537</v>
      </c>
      <c r="C19" s="525" t="s">
        <v>538</v>
      </c>
      <c r="D19" s="520"/>
      <c r="E19" s="520"/>
      <c r="F19" s="520"/>
      <c r="G19" s="520"/>
      <c r="H19" s="520"/>
      <c r="I19" s="520">
        <v>472000</v>
      </c>
      <c r="J19" s="520"/>
      <c r="K19" s="520"/>
      <c r="L19" s="518"/>
      <c r="M19" s="522" t="s">
        <v>537</v>
      </c>
      <c r="N19" s="525" t="s">
        <v>538</v>
      </c>
      <c r="O19" s="520"/>
      <c r="P19" s="520"/>
      <c r="Q19" s="520"/>
      <c r="R19" s="520"/>
      <c r="S19" s="520"/>
      <c r="T19" s="520"/>
      <c r="U19" s="520"/>
      <c r="V19" s="524">
        <f t="shared" si="0"/>
        <v>472000</v>
      </c>
    </row>
    <row r="20" spans="1:22" ht="15.75" x14ac:dyDescent="0.2">
      <c r="A20" s="518"/>
      <c r="B20" s="522" t="s">
        <v>539</v>
      </c>
      <c r="C20" s="525" t="s">
        <v>540</v>
      </c>
      <c r="D20" s="520"/>
      <c r="E20" s="520"/>
      <c r="F20" s="520"/>
      <c r="G20" s="520"/>
      <c r="H20" s="520"/>
      <c r="I20" s="520"/>
      <c r="J20" s="520"/>
      <c r="K20" s="520"/>
      <c r="L20" s="518"/>
      <c r="M20" s="522" t="s">
        <v>539</v>
      </c>
      <c r="N20" s="525" t="s">
        <v>540</v>
      </c>
      <c r="O20" s="520"/>
      <c r="P20" s="520"/>
      <c r="Q20" s="520">
        <v>30000</v>
      </c>
      <c r="R20" s="520"/>
      <c r="S20" s="520"/>
      <c r="T20" s="520"/>
      <c r="U20" s="520"/>
      <c r="V20" s="524">
        <f t="shared" si="0"/>
        <v>30000</v>
      </c>
    </row>
    <row r="21" spans="1:22" ht="15.75" x14ac:dyDescent="0.2">
      <c r="A21" s="518"/>
      <c r="B21" s="529"/>
      <c r="C21" s="530" t="s">
        <v>541</v>
      </c>
      <c r="D21" s="532">
        <f t="shared" ref="D21:Q21" si="4">SUM(D19:D20)</f>
        <v>0</v>
      </c>
      <c r="E21" s="532">
        <f t="shared" si="4"/>
        <v>0</v>
      </c>
      <c r="F21" s="532">
        <f t="shared" si="4"/>
        <v>0</v>
      </c>
      <c r="G21" s="532">
        <f t="shared" si="4"/>
        <v>0</v>
      </c>
      <c r="H21" s="532">
        <f t="shared" si="4"/>
        <v>0</v>
      </c>
      <c r="I21" s="532">
        <f t="shared" si="4"/>
        <v>472000</v>
      </c>
      <c r="J21" s="532">
        <f t="shared" si="4"/>
        <v>0</v>
      </c>
      <c r="K21" s="532">
        <f t="shared" si="4"/>
        <v>0</v>
      </c>
      <c r="L21" s="518"/>
      <c r="M21" s="529"/>
      <c r="N21" s="530" t="s">
        <v>541</v>
      </c>
      <c r="O21" s="532">
        <f t="shared" si="4"/>
        <v>0</v>
      </c>
      <c r="P21" s="532">
        <f t="shared" si="4"/>
        <v>0</v>
      </c>
      <c r="Q21" s="532">
        <f t="shared" si="4"/>
        <v>30000</v>
      </c>
      <c r="R21" s="532">
        <f>SUM(R17:R20)</f>
        <v>0</v>
      </c>
      <c r="S21" s="532">
        <f>SUM(S17:S20)</f>
        <v>0</v>
      </c>
      <c r="T21" s="532">
        <f>SUM(T17:T20)</f>
        <v>0</v>
      </c>
      <c r="U21" s="532">
        <f>SUM(U19:U20)</f>
        <v>0</v>
      </c>
      <c r="V21" s="532">
        <f t="shared" si="0"/>
        <v>502000</v>
      </c>
    </row>
    <row r="22" spans="1:22" ht="15.75" x14ac:dyDescent="0.2">
      <c r="A22" s="535" t="s">
        <v>542</v>
      </c>
      <c r="B22" s="523"/>
      <c r="C22" s="533" t="s">
        <v>543</v>
      </c>
      <c r="D22" s="520"/>
      <c r="E22" s="520"/>
      <c r="F22" s="520"/>
      <c r="G22" s="520"/>
      <c r="H22" s="520"/>
      <c r="I22" s="520"/>
      <c r="J22" s="520"/>
      <c r="K22" s="520"/>
      <c r="L22" s="535" t="s">
        <v>542</v>
      </c>
      <c r="M22" s="523"/>
      <c r="N22" s="533" t="s">
        <v>543</v>
      </c>
      <c r="O22" s="520"/>
      <c r="P22" s="520"/>
      <c r="Q22" s="520"/>
      <c r="R22" s="520"/>
      <c r="S22" s="520"/>
      <c r="T22" s="520"/>
      <c r="U22" s="520"/>
      <c r="V22" s="524">
        <f t="shared" si="0"/>
        <v>0</v>
      </c>
    </row>
    <row r="23" spans="1:22" ht="15.75" x14ac:dyDescent="0.2">
      <c r="A23" s="527"/>
      <c r="B23" s="522" t="s">
        <v>544</v>
      </c>
      <c r="C23" s="523" t="s">
        <v>545</v>
      </c>
      <c r="D23" s="520"/>
      <c r="E23" s="520"/>
      <c r="F23" s="520"/>
      <c r="G23" s="528"/>
      <c r="H23" s="528"/>
      <c r="I23" s="528"/>
      <c r="J23" s="528"/>
      <c r="K23" s="528"/>
      <c r="L23" s="527"/>
      <c r="M23" s="522" t="s">
        <v>544</v>
      </c>
      <c r="N23" s="523" t="s">
        <v>545</v>
      </c>
      <c r="O23" s="528"/>
      <c r="P23" s="520">
        <v>880000</v>
      </c>
      <c r="Q23" s="520"/>
      <c r="R23" s="520"/>
      <c r="S23" s="520"/>
      <c r="T23" s="520"/>
      <c r="U23" s="520"/>
      <c r="V23" s="524">
        <f t="shared" si="0"/>
        <v>880000</v>
      </c>
    </row>
    <row r="24" spans="1:22" ht="15.75" x14ac:dyDescent="0.2">
      <c r="A24" s="518"/>
      <c r="B24" s="522" t="s">
        <v>860</v>
      </c>
      <c r="C24" s="525" t="s">
        <v>546</v>
      </c>
      <c r="D24" s="520"/>
      <c r="E24" s="520"/>
      <c r="F24" s="520"/>
      <c r="G24" s="520"/>
      <c r="H24" s="520"/>
      <c r="I24" s="520">
        <v>35995000</v>
      </c>
      <c r="J24" s="520"/>
      <c r="K24" s="520"/>
      <c r="L24" s="518"/>
      <c r="M24" s="522" t="s">
        <v>860</v>
      </c>
      <c r="N24" s="525" t="s">
        <v>546</v>
      </c>
      <c r="O24" s="520"/>
      <c r="P24" s="520"/>
      <c r="Q24" s="520"/>
      <c r="R24" s="520"/>
      <c r="S24" s="520"/>
      <c r="T24" s="520"/>
      <c r="U24" s="520"/>
      <c r="V24" s="524">
        <f t="shared" si="0"/>
        <v>35995000</v>
      </c>
    </row>
    <row r="25" spans="1:22" ht="15.75" x14ac:dyDescent="0.2">
      <c r="A25" s="518"/>
      <c r="B25" s="522" t="s">
        <v>547</v>
      </c>
      <c r="C25" s="525" t="s">
        <v>548</v>
      </c>
      <c r="D25" s="520"/>
      <c r="E25" s="520"/>
      <c r="F25" s="520"/>
      <c r="G25" s="520"/>
      <c r="H25" s="520"/>
      <c r="I25" s="520"/>
      <c r="J25" s="520"/>
      <c r="K25" s="520"/>
      <c r="L25" s="518"/>
      <c r="M25" s="522" t="s">
        <v>547</v>
      </c>
      <c r="N25" s="525" t="s">
        <v>548</v>
      </c>
      <c r="O25" s="520"/>
      <c r="P25" s="520"/>
      <c r="Q25" s="520"/>
      <c r="R25" s="520"/>
      <c r="S25" s="520"/>
      <c r="T25" s="520"/>
      <c r="U25" s="520"/>
      <c r="V25" s="524">
        <f t="shared" si="0"/>
        <v>0</v>
      </c>
    </row>
    <row r="26" spans="1:22" ht="15.75" x14ac:dyDescent="0.2">
      <c r="A26" s="518"/>
      <c r="B26" s="522" t="s">
        <v>549</v>
      </c>
      <c r="C26" s="525" t="s">
        <v>550</v>
      </c>
      <c r="D26" s="520"/>
      <c r="E26" s="520"/>
      <c r="F26" s="520"/>
      <c r="G26" s="520"/>
      <c r="H26" s="520"/>
      <c r="I26" s="520"/>
      <c r="J26" s="520"/>
      <c r="K26" s="520"/>
      <c r="L26" s="518"/>
      <c r="M26" s="522" t="s">
        <v>549</v>
      </c>
      <c r="N26" s="525" t="s">
        <v>550</v>
      </c>
      <c r="O26" s="520"/>
      <c r="P26" s="520"/>
      <c r="Q26" s="520"/>
      <c r="R26" s="520"/>
      <c r="S26" s="520"/>
      <c r="T26" s="520"/>
      <c r="U26" s="520"/>
      <c r="V26" s="524">
        <f t="shared" si="0"/>
        <v>0</v>
      </c>
    </row>
    <row r="27" spans="1:22" ht="15.75" x14ac:dyDescent="0.2">
      <c r="A27" s="518"/>
      <c r="B27" s="522" t="s">
        <v>551</v>
      </c>
      <c r="C27" s="525" t="s">
        <v>552</v>
      </c>
      <c r="D27" s="520"/>
      <c r="E27" s="520"/>
      <c r="F27" s="520"/>
      <c r="G27" s="520"/>
      <c r="H27" s="520"/>
      <c r="I27" s="520">
        <v>636000</v>
      </c>
      <c r="J27" s="520"/>
      <c r="K27" s="520"/>
      <c r="L27" s="518"/>
      <c r="M27" s="522" t="s">
        <v>551</v>
      </c>
      <c r="N27" s="525" t="s">
        <v>552</v>
      </c>
      <c r="O27" s="520"/>
      <c r="P27" s="520"/>
      <c r="Q27" s="520">
        <v>449844</v>
      </c>
      <c r="R27" s="520"/>
      <c r="S27" s="520"/>
      <c r="T27" s="520"/>
      <c r="U27" s="520"/>
      <c r="V27" s="524">
        <f t="shared" si="0"/>
        <v>1085844</v>
      </c>
    </row>
    <row r="28" spans="1:22" ht="15.75" x14ac:dyDescent="0.2">
      <c r="A28" s="518"/>
      <c r="B28" s="529"/>
      <c r="C28" s="536" t="s">
        <v>553</v>
      </c>
      <c r="D28" s="532">
        <f t="shared" ref="D28:Q28" si="5">SUM(D23:D27)</f>
        <v>0</v>
      </c>
      <c r="E28" s="532">
        <f t="shared" si="5"/>
        <v>0</v>
      </c>
      <c r="F28" s="532">
        <f t="shared" si="5"/>
        <v>0</v>
      </c>
      <c r="G28" s="532">
        <f t="shared" si="5"/>
        <v>0</v>
      </c>
      <c r="H28" s="532">
        <f t="shared" si="5"/>
        <v>0</v>
      </c>
      <c r="I28" s="532">
        <f t="shared" si="5"/>
        <v>36631000</v>
      </c>
      <c r="J28" s="532">
        <f t="shared" si="5"/>
        <v>0</v>
      </c>
      <c r="K28" s="532">
        <f t="shared" si="5"/>
        <v>0</v>
      </c>
      <c r="L28" s="518"/>
      <c r="M28" s="529"/>
      <c r="N28" s="536" t="s">
        <v>553</v>
      </c>
      <c r="O28" s="532">
        <f t="shared" si="5"/>
        <v>0</v>
      </c>
      <c r="P28" s="532">
        <f t="shared" si="5"/>
        <v>880000</v>
      </c>
      <c r="Q28" s="532">
        <f t="shared" si="5"/>
        <v>449844</v>
      </c>
      <c r="R28" s="532">
        <f>SUM(R24:R27)</f>
        <v>0</v>
      </c>
      <c r="S28" s="532">
        <f>SUM(S24:S27)</f>
        <v>0</v>
      </c>
      <c r="T28" s="532">
        <f>SUM(T24:T27)</f>
        <v>0</v>
      </c>
      <c r="U28" s="532">
        <f>SUM(U23:U27)</f>
        <v>0</v>
      </c>
      <c r="V28" s="532">
        <f t="shared" si="0"/>
        <v>37960844</v>
      </c>
    </row>
    <row r="29" spans="1:22" ht="15.75" x14ac:dyDescent="0.2">
      <c r="A29" s="535" t="s">
        <v>554</v>
      </c>
      <c r="B29" s="523"/>
      <c r="C29" s="533" t="s">
        <v>555</v>
      </c>
      <c r="D29" s="520"/>
      <c r="E29" s="520"/>
      <c r="F29" s="520"/>
      <c r="G29" s="520"/>
      <c r="H29" s="520"/>
      <c r="I29" s="520"/>
      <c r="J29" s="520"/>
      <c r="K29" s="520"/>
      <c r="L29" s="535" t="s">
        <v>554</v>
      </c>
      <c r="M29" s="523"/>
      <c r="N29" s="533" t="s">
        <v>555</v>
      </c>
      <c r="O29" s="520"/>
      <c r="P29" s="520"/>
      <c r="Q29" s="520"/>
      <c r="R29" s="520"/>
      <c r="S29" s="520"/>
      <c r="T29" s="520"/>
      <c r="U29" s="520"/>
      <c r="V29" s="524">
        <f t="shared" si="0"/>
        <v>0</v>
      </c>
    </row>
    <row r="30" spans="1:22" ht="15.75" x14ac:dyDescent="0.2">
      <c r="A30" s="535"/>
      <c r="B30" s="522" t="s">
        <v>556</v>
      </c>
      <c r="C30" s="523" t="s">
        <v>557</v>
      </c>
      <c r="D30" s="520"/>
      <c r="E30" s="520"/>
      <c r="F30" s="520"/>
      <c r="G30" s="520"/>
      <c r="H30" s="520"/>
      <c r="I30" s="520"/>
      <c r="J30" s="520"/>
      <c r="K30" s="520"/>
      <c r="L30" s="535"/>
      <c r="M30" s="522" t="s">
        <v>556</v>
      </c>
      <c r="N30" s="523" t="s">
        <v>557</v>
      </c>
      <c r="O30" s="520"/>
      <c r="P30" s="520"/>
      <c r="Q30" s="520"/>
      <c r="R30" s="520"/>
      <c r="S30" s="520"/>
      <c r="T30" s="520"/>
      <c r="U30" s="520"/>
      <c r="V30" s="524">
        <f t="shared" si="0"/>
        <v>0</v>
      </c>
    </row>
    <row r="31" spans="1:22" ht="15.75" x14ac:dyDescent="0.2">
      <c r="A31" s="518"/>
      <c r="B31" s="522" t="s">
        <v>558</v>
      </c>
      <c r="C31" s="525" t="s">
        <v>559</v>
      </c>
      <c r="D31" s="520"/>
      <c r="E31" s="520"/>
      <c r="F31" s="520"/>
      <c r="G31" s="520"/>
      <c r="H31" s="520"/>
      <c r="I31" s="520"/>
      <c r="J31" s="520"/>
      <c r="K31" s="520"/>
      <c r="L31" s="518"/>
      <c r="M31" s="522" t="s">
        <v>558</v>
      </c>
      <c r="N31" s="525" t="s">
        <v>559</v>
      </c>
      <c r="O31" s="520"/>
      <c r="P31" s="520"/>
      <c r="Q31" s="520"/>
      <c r="R31" s="520"/>
      <c r="S31" s="520"/>
      <c r="T31" s="520"/>
      <c r="U31" s="520"/>
      <c r="V31" s="524">
        <f t="shared" si="0"/>
        <v>0</v>
      </c>
    </row>
    <row r="32" spans="1:22" ht="15.75" x14ac:dyDescent="0.2">
      <c r="A32" s="518"/>
      <c r="B32" s="522" t="s">
        <v>560</v>
      </c>
      <c r="C32" s="525" t="s">
        <v>561</v>
      </c>
      <c r="D32" s="520"/>
      <c r="E32" s="520"/>
      <c r="F32" s="520"/>
      <c r="G32" s="520"/>
      <c r="H32" s="520"/>
      <c r="I32" s="520"/>
      <c r="J32" s="520"/>
      <c r="K32" s="520"/>
      <c r="L32" s="518"/>
      <c r="M32" s="522" t="s">
        <v>560</v>
      </c>
      <c r="N32" s="525" t="s">
        <v>561</v>
      </c>
      <c r="O32" s="520"/>
      <c r="P32" s="520"/>
      <c r="Q32" s="520"/>
      <c r="R32" s="520"/>
      <c r="S32" s="520"/>
      <c r="T32" s="520"/>
      <c r="U32" s="520"/>
      <c r="V32" s="524">
        <f t="shared" si="0"/>
        <v>0</v>
      </c>
    </row>
    <row r="33" spans="1:22" ht="15.75" x14ac:dyDescent="0.2">
      <c r="A33" s="518"/>
      <c r="B33" s="522" t="s">
        <v>562</v>
      </c>
      <c r="C33" s="525" t="s">
        <v>563</v>
      </c>
      <c r="D33" s="520"/>
      <c r="E33" s="520"/>
      <c r="F33" s="520">
        <v>4514400</v>
      </c>
      <c r="G33" s="520"/>
      <c r="H33" s="520"/>
      <c r="I33" s="520"/>
      <c r="J33" s="520"/>
      <c r="K33" s="520"/>
      <c r="L33" s="518"/>
      <c r="M33" s="522" t="s">
        <v>562</v>
      </c>
      <c r="N33" s="525" t="s">
        <v>563</v>
      </c>
      <c r="O33" s="520"/>
      <c r="P33" s="520"/>
      <c r="Q33" s="520"/>
      <c r="R33" s="520"/>
      <c r="S33" s="520"/>
      <c r="T33" s="520"/>
      <c r="U33" s="520"/>
      <c r="V33" s="524">
        <f t="shared" si="0"/>
        <v>4514400</v>
      </c>
    </row>
    <row r="34" spans="1:22" ht="15.75" x14ac:dyDescent="0.2">
      <c r="A34" s="518"/>
      <c r="B34" s="522" t="s">
        <v>564</v>
      </c>
      <c r="C34" s="525" t="s">
        <v>565</v>
      </c>
      <c r="D34" s="520"/>
      <c r="E34" s="520"/>
      <c r="F34" s="520">
        <v>157200</v>
      </c>
      <c r="G34" s="520"/>
      <c r="H34" s="520"/>
      <c r="I34" s="520"/>
      <c r="J34" s="520"/>
      <c r="K34" s="520"/>
      <c r="L34" s="518"/>
      <c r="M34" s="522" t="s">
        <v>564</v>
      </c>
      <c r="N34" s="525" t="s">
        <v>565</v>
      </c>
      <c r="O34" s="520"/>
      <c r="P34" s="520"/>
      <c r="Q34" s="520"/>
      <c r="R34" s="520"/>
      <c r="S34" s="520"/>
      <c r="T34" s="520"/>
      <c r="U34" s="520"/>
      <c r="V34" s="524">
        <f t="shared" si="0"/>
        <v>157200</v>
      </c>
    </row>
    <row r="35" spans="1:22" ht="15.75" x14ac:dyDescent="0.2">
      <c r="A35" s="518"/>
      <c r="B35" s="529"/>
      <c r="C35" s="536" t="s">
        <v>566</v>
      </c>
      <c r="D35" s="532">
        <f t="shared" ref="D35:Q35" si="6">SUM(D30:D34)</f>
        <v>0</v>
      </c>
      <c r="E35" s="532">
        <f t="shared" si="6"/>
        <v>0</v>
      </c>
      <c r="F35" s="532">
        <f t="shared" si="6"/>
        <v>4671600</v>
      </c>
      <c r="G35" s="532">
        <f t="shared" si="6"/>
        <v>0</v>
      </c>
      <c r="H35" s="532">
        <f t="shared" si="6"/>
        <v>0</v>
      </c>
      <c r="I35" s="532">
        <f t="shared" si="6"/>
        <v>0</v>
      </c>
      <c r="J35" s="532">
        <f t="shared" si="6"/>
        <v>0</v>
      </c>
      <c r="K35" s="532">
        <f t="shared" si="6"/>
        <v>0</v>
      </c>
      <c r="L35" s="518"/>
      <c r="M35" s="529"/>
      <c r="N35" s="536" t="s">
        <v>566</v>
      </c>
      <c r="O35" s="532">
        <f t="shared" si="6"/>
        <v>0</v>
      </c>
      <c r="P35" s="532">
        <f t="shared" si="6"/>
        <v>0</v>
      </c>
      <c r="Q35" s="532">
        <f t="shared" si="6"/>
        <v>0</v>
      </c>
      <c r="R35" s="532">
        <f>SUM(R31:R34)</f>
        <v>0</v>
      </c>
      <c r="S35" s="532">
        <f>SUM(S31:S34)</f>
        <v>0</v>
      </c>
      <c r="T35" s="532">
        <f>SUM(T31:T34)</f>
        <v>0</v>
      </c>
      <c r="U35" s="532">
        <f>SUM(U30:U34)</f>
        <v>0</v>
      </c>
      <c r="V35" s="532">
        <f t="shared" si="0"/>
        <v>4671600</v>
      </c>
    </row>
    <row r="36" spans="1:22" ht="15.75" x14ac:dyDescent="0.2">
      <c r="A36" s="535" t="s">
        <v>567</v>
      </c>
      <c r="B36" s="523"/>
      <c r="C36" s="533" t="s">
        <v>568</v>
      </c>
      <c r="D36" s="520"/>
      <c r="E36" s="520"/>
      <c r="F36" s="520"/>
      <c r="G36" s="520"/>
      <c r="H36" s="520"/>
      <c r="I36" s="520"/>
      <c r="J36" s="520"/>
      <c r="K36" s="520"/>
      <c r="L36" s="535" t="s">
        <v>567</v>
      </c>
      <c r="M36" s="523"/>
      <c r="N36" s="533" t="s">
        <v>568</v>
      </c>
      <c r="O36" s="520"/>
      <c r="P36" s="520"/>
      <c r="Q36" s="520"/>
      <c r="R36" s="520"/>
      <c r="S36" s="520"/>
      <c r="T36" s="520"/>
      <c r="U36" s="520"/>
      <c r="V36" s="524">
        <f t="shared" si="0"/>
        <v>0</v>
      </c>
    </row>
    <row r="37" spans="1:22" ht="15.75" x14ac:dyDescent="0.2">
      <c r="A37" s="518"/>
      <c r="B37" s="522" t="s">
        <v>569</v>
      </c>
      <c r="C37" s="525" t="s">
        <v>570</v>
      </c>
      <c r="D37" s="520"/>
      <c r="E37" s="520"/>
      <c r="F37" s="520"/>
      <c r="G37" s="520"/>
      <c r="H37" s="520"/>
      <c r="I37" s="520"/>
      <c r="J37" s="520"/>
      <c r="K37" s="520"/>
      <c r="L37" s="518"/>
      <c r="M37" s="522" t="s">
        <v>569</v>
      </c>
      <c r="N37" s="525" t="s">
        <v>570</v>
      </c>
      <c r="O37" s="520"/>
      <c r="P37" s="520"/>
      <c r="Q37" s="520"/>
      <c r="R37" s="520"/>
      <c r="S37" s="520"/>
      <c r="T37" s="520"/>
      <c r="U37" s="520"/>
      <c r="V37" s="524">
        <f t="shared" si="0"/>
        <v>0</v>
      </c>
    </row>
    <row r="38" spans="1:22" ht="15.75" x14ac:dyDescent="0.2">
      <c r="A38" s="518"/>
      <c r="B38" s="522" t="s">
        <v>571</v>
      </c>
      <c r="C38" s="525" t="s">
        <v>572</v>
      </c>
      <c r="D38" s="520"/>
      <c r="E38" s="520"/>
      <c r="F38" s="520"/>
      <c r="G38" s="520"/>
      <c r="H38" s="520"/>
      <c r="I38" s="520"/>
      <c r="J38" s="520"/>
      <c r="K38" s="520"/>
      <c r="L38" s="518"/>
      <c r="M38" s="522" t="s">
        <v>571</v>
      </c>
      <c r="N38" s="525" t="s">
        <v>572</v>
      </c>
      <c r="O38" s="520"/>
      <c r="P38" s="520"/>
      <c r="Q38" s="520"/>
      <c r="R38" s="520"/>
      <c r="S38" s="520"/>
      <c r="T38" s="520"/>
      <c r="U38" s="520"/>
      <c r="V38" s="524">
        <f t="shared" si="0"/>
        <v>0</v>
      </c>
    </row>
    <row r="39" spans="1:22" ht="15.75" x14ac:dyDescent="0.2">
      <c r="A39" s="518"/>
      <c r="B39" s="522" t="s">
        <v>614</v>
      </c>
      <c r="C39" s="525" t="s">
        <v>574</v>
      </c>
      <c r="D39" s="520"/>
      <c r="E39" s="520"/>
      <c r="F39" s="520"/>
      <c r="G39" s="520"/>
      <c r="H39" s="520"/>
      <c r="I39" s="520"/>
      <c r="J39" s="520"/>
      <c r="K39" s="520"/>
      <c r="L39" s="518"/>
      <c r="M39" s="522" t="s">
        <v>614</v>
      </c>
      <c r="N39" s="525" t="s">
        <v>574</v>
      </c>
      <c r="O39" s="520"/>
      <c r="P39" s="520"/>
      <c r="Q39" s="520"/>
      <c r="R39" s="520"/>
      <c r="S39" s="520"/>
      <c r="T39" s="520"/>
      <c r="U39" s="520"/>
      <c r="V39" s="524">
        <f t="shared" si="0"/>
        <v>0</v>
      </c>
    </row>
    <row r="40" spans="1:22" ht="15.75" x14ac:dyDescent="0.2">
      <c r="A40" s="518"/>
      <c r="B40" s="522" t="s">
        <v>575</v>
      </c>
      <c r="C40" s="525" t="s">
        <v>576</v>
      </c>
      <c r="D40" s="520"/>
      <c r="E40" s="520"/>
      <c r="F40" s="520"/>
      <c r="G40" s="520"/>
      <c r="H40" s="520"/>
      <c r="I40" s="520"/>
      <c r="J40" s="520"/>
      <c r="K40" s="520"/>
      <c r="L40" s="518"/>
      <c r="M40" s="522" t="s">
        <v>575</v>
      </c>
      <c r="N40" s="525" t="s">
        <v>576</v>
      </c>
      <c r="O40" s="520"/>
      <c r="P40" s="520"/>
      <c r="Q40" s="520"/>
      <c r="R40" s="520"/>
      <c r="S40" s="520"/>
      <c r="T40" s="520"/>
      <c r="U40" s="520"/>
      <c r="V40" s="524">
        <f t="shared" si="0"/>
        <v>0</v>
      </c>
    </row>
    <row r="41" spans="1:22" ht="15.75" x14ac:dyDescent="0.2">
      <c r="A41" s="527"/>
      <c r="B41" s="522" t="s">
        <v>577</v>
      </c>
      <c r="C41" s="523" t="s">
        <v>578</v>
      </c>
      <c r="D41" s="520"/>
      <c r="E41" s="520"/>
      <c r="F41" s="520"/>
      <c r="G41" s="520"/>
      <c r="H41" s="528"/>
      <c r="I41" s="520"/>
      <c r="J41" s="520"/>
      <c r="K41" s="520"/>
      <c r="L41" s="527"/>
      <c r="M41" s="522" t="s">
        <v>577</v>
      </c>
      <c r="N41" s="523" t="s">
        <v>578</v>
      </c>
      <c r="O41" s="528"/>
      <c r="P41" s="520"/>
      <c r="Q41" s="520"/>
      <c r="R41" s="520"/>
      <c r="S41" s="520"/>
      <c r="T41" s="520"/>
      <c r="U41" s="528"/>
      <c r="V41" s="524">
        <f t="shared" si="0"/>
        <v>0</v>
      </c>
    </row>
    <row r="42" spans="1:22" ht="15.75" x14ac:dyDescent="0.2">
      <c r="A42" s="527"/>
      <c r="B42" s="529"/>
      <c r="C42" s="530" t="s">
        <v>579</v>
      </c>
      <c r="D42" s="532">
        <f t="shared" ref="D42:Q42" si="7">SUM(D37:D41)</f>
        <v>0</v>
      </c>
      <c r="E42" s="532">
        <f t="shared" si="7"/>
        <v>0</v>
      </c>
      <c r="F42" s="532">
        <f t="shared" si="7"/>
        <v>0</v>
      </c>
      <c r="G42" s="532">
        <f t="shared" si="7"/>
        <v>0</v>
      </c>
      <c r="H42" s="532">
        <f t="shared" si="7"/>
        <v>0</v>
      </c>
      <c r="I42" s="532">
        <f t="shared" si="7"/>
        <v>0</v>
      </c>
      <c r="J42" s="532">
        <f t="shared" si="7"/>
        <v>0</v>
      </c>
      <c r="K42" s="532">
        <f t="shared" si="7"/>
        <v>0</v>
      </c>
      <c r="L42" s="527"/>
      <c r="M42" s="529"/>
      <c r="N42" s="530" t="s">
        <v>579</v>
      </c>
      <c r="O42" s="532">
        <f t="shared" si="7"/>
        <v>0</v>
      </c>
      <c r="P42" s="532">
        <f t="shared" si="7"/>
        <v>0</v>
      </c>
      <c r="Q42" s="532">
        <f t="shared" si="7"/>
        <v>0</v>
      </c>
      <c r="R42" s="532">
        <f>SUM(R38:R41)</f>
        <v>0</v>
      </c>
      <c r="S42" s="532">
        <f>SUM(S38:S41)</f>
        <v>0</v>
      </c>
      <c r="T42" s="532">
        <f>SUM(T38:T41)</f>
        <v>0</v>
      </c>
      <c r="U42" s="532">
        <f>SUM(U37:U41)</f>
        <v>0</v>
      </c>
      <c r="V42" s="532">
        <f t="shared" si="0"/>
        <v>0</v>
      </c>
    </row>
    <row r="43" spans="1:22" ht="15.75" x14ac:dyDescent="0.2">
      <c r="A43" s="535" t="s">
        <v>580</v>
      </c>
      <c r="B43" s="522"/>
      <c r="C43" s="537" t="s">
        <v>581</v>
      </c>
      <c r="D43" s="528"/>
      <c r="E43" s="528"/>
      <c r="F43" s="528"/>
      <c r="G43" s="528"/>
      <c r="H43" s="528"/>
      <c r="I43" s="528"/>
      <c r="J43" s="528"/>
      <c r="K43" s="528"/>
      <c r="L43" s="535" t="s">
        <v>580</v>
      </c>
      <c r="M43" s="522"/>
      <c r="N43" s="537" t="s">
        <v>581</v>
      </c>
      <c r="O43" s="528"/>
      <c r="P43" s="528"/>
      <c r="Q43" s="528"/>
      <c r="R43" s="528"/>
      <c r="S43" s="528"/>
      <c r="T43" s="528"/>
      <c r="U43" s="528"/>
      <c r="V43" s="524">
        <f t="shared" si="0"/>
        <v>0</v>
      </c>
    </row>
    <row r="44" spans="1:22" ht="15.75" x14ac:dyDescent="0.2">
      <c r="A44" s="527"/>
      <c r="B44" s="522" t="s">
        <v>582</v>
      </c>
      <c r="C44" s="526" t="s">
        <v>659</v>
      </c>
      <c r="D44" s="520"/>
      <c r="E44" s="520"/>
      <c r="F44" s="528"/>
      <c r="G44" s="528"/>
      <c r="H44" s="528"/>
      <c r="I44" s="528"/>
      <c r="J44" s="528"/>
      <c r="K44" s="528"/>
      <c r="L44" s="527"/>
      <c r="M44" s="522" t="s">
        <v>582</v>
      </c>
      <c r="N44" s="526" t="s">
        <v>659</v>
      </c>
      <c r="O44" s="528"/>
      <c r="P44" s="528"/>
      <c r="Q44" s="528"/>
      <c r="R44" s="528"/>
      <c r="S44" s="528"/>
      <c r="T44" s="528"/>
      <c r="U44" s="528"/>
      <c r="V44" s="524">
        <f t="shared" si="0"/>
        <v>0</v>
      </c>
    </row>
    <row r="45" spans="1:22" ht="15.75" x14ac:dyDescent="0.2">
      <c r="A45" s="527"/>
      <c r="B45" s="522" t="s">
        <v>584</v>
      </c>
      <c r="C45" s="526" t="s">
        <v>583</v>
      </c>
      <c r="D45" s="520"/>
      <c r="E45" s="520"/>
      <c r="F45" s="528"/>
      <c r="G45" s="528"/>
      <c r="H45" s="528"/>
      <c r="I45" s="528"/>
      <c r="J45" s="528"/>
      <c r="K45" s="528"/>
      <c r="L45" s="527"/>
      <c r="M45" s="522" t="s">
        <v>584</v>
      </c>
      <c r="N45" s="526" t="s">
        <v>583</v>
      </c>
      <c r="O45" s="528"/>
      <c r="P45" s="528"/>
      <c r="Q45" s="528"/>
      <c r="R45" s="528"/>
      <c r="S45" s="528"/>
      <c r="T45" s="528"/>
      <c r="U45" s="528"/>
      <c r="V45" s="524">
        <f t="shared" si="0"/>
        <v>0</v>
      </c>
    </row>
    <row r="46" spans="1:22" ht="15.75" x14ac:dyDescent="0.2">
      <c r="A46" s="527"/>
      <c r="B46" s="522" t="s">
        <v>585</v>
      </c>
      <c r="C46" s="526" t="s">
        <v>586</v>
      </c>
      <c r="D46" s="520"/>
      <c r="E46" s="520"/>
      <c r="F46" s="528"/>
      <c r="G46" s="528"/>
      <c r="H46" s="528"/>
      <c r="I46" s="528"/>
      <c r="J46" s="528"/>
      <c r="K46" s="528"/>
      <c r="L46" s="527"/>
      <c r="M46" s="522" t="s">
        <v>585</v>
      </c>
      <c r="N46" s="526" t="s">
        <v>586</v>
      </c>
      <c r="O46" s="528"/>
      <c r="P46" s="528"/>
      <c r="Q46" s="528"/>
      <c r="R46" s="528"/>
      <c r="S46" s="528"/>
      <c r="T46" s="528"/>
      <c r="U46" s="528"/>
      <c r="V46" s="524">
        <f t="shared" si="0"/>
        <v>0</v>
      </c>
    </row>
    <row r="47" spans="1:22" ht="15.75" x14ac:dyDescent="0.2">
      <c r="A47" s="527"/>
      <c r="B47" s="522"/>
      <c r="C47" s="526"/>
      <c r="D47" s="520"/>
      <c r="E47" s="520"/>
      <c r="F47" s="528"/>
      <c r="G47" s="528"/>
      <c r="H47" s="528"/>
      <c r="I47" s="528"/>
      <c r="J47" s="528"/>
      <c r="K47" s="528"/>
      <c r="L47" s="527"/>
      <c r="M47" s="522"/>
      <c r="N47" s="526"/>
      <c r="O47" s="528"/>
      <c r="P47" s="528"/>
      <c r="Q47" s="528"/>
      <c r="R47" s="528"/>
      <c r="S47" s="528"/>
      <c r="T47" s="528"/>
      <c r="U47" s="528"/>
      <c r="V47" s="524">
        <f t="shared" si="0"/>
        <v>0</v>
      </c>
    </row>
    <row r="48" spans="1:22" ht="15.75" x14ac:dyDescent="0.2">
      <c r="A48" s="535"/>
      <c r="B48" s="530"/>
      <c r="C48" s="530" t="s">
        <v>587</v>
      </c>
      <c r="D48" s="532">
        <f t="shared" ref="D48:K48" si="8">SUM(D44:D47)</f>
        <v>0</v>
      </c>
      <c r="E48" s="532">
        <f t="shared" si="8"/>
        <v>0</v>
      </c>
      <c r="F48" s="532">
        <f t="shared" si="8"/>
        <v>0</v>
      </c>
      <c r="G48" s="532">
        <f t="shared" si="8"/>
        <v>0</v>
      </c>
      <c r="H48" s="532">
        <f t="shared" si="8"/>
        <v>0</v>
      </c>
      <c r="I48" s="532">
        <f t="shared" si="8"/>
        <v>0</v>
      </c>
      <c r="J48" s="532">
        <f t="shared" si="8"/>
        <v>0</v>
      </c>
      <c r="K48" s="532">
        <f t="shared" si="8"/>
        <v>0</v>
      </c>
      <c r="L48" s="535"/>
      <c r="M48" s="530"/>
      <c r="N48" s="530" t="s">
        <v>587</v>
      </c>
      <c r="O48" s="532">
        <f t="shared" ref="O48:U48" si="9">SUM(O44:O47)</f>
        <v>0</v>
      </c>
      <c r="P48" s="532">
        <f t="shared" si="9"/>
        <v>0</v>
      </c>
      <c r="Q48" s="532">
        <f t="shared" si="9"/>
        <v>0</v>
      </c>
      <c r="R48" s="532">
        <f t="shared" si="9"/>
        <v>0</v>
      </c>
      <c r="S48" s="532">
        <f t="shared" si="9"/>
        <v>0</v>
      </c>
      <c r="T48" s="532">
        <f t="shared" si="9"/>
        <v>0</v>
      </c>
      <c r="U48" s="532">
        <f t="shared" si="9"/>
        <v>0</v>
      </c>
      <c r="V48" s="532">
        <f t="shared" si="0"/>
        <v>0</v>
      </c>
    </row>
    <row r="49" spans="1:22" ht="15.75" x14ac:dyDescent="0.2">
      <c r="A49" s="535" t="s">
        <v>18</v>
      </c>
      <c r="B49" s="523"/>
      <c r="C49" s="533" t="s">
        <v>588</v>
      </c>
      <c r="D49" s="520"/>
      <c r="E49" s="520"/>
      <c r="F49" s="520"/>
      <c r="G49" s="520"/>
      <c r="H49" s="520"/>
      <c r="I49" s="520"/>
      <c r="J49" s="520"/>
      <c r="K49" s="520"/>
      <c r="L49" s="535" t="s">
        <v>18</v>
      </c>
      <c r="M49" s="523"/>
      <c r="N49" s="533" t="s">
        <v>588</v>
      </c>
      <c r="O49" s="520"/>
      <c r="P49" s="520"/>
      <c r="Q49" s="520"/>
      <c r="R49" s="520"/>
      <c r="S49" s="520"/>
      <c r="T49" s="520"/>
      <c r="U49" s="520"/>
      <c r="V49" s="524">
        <f t="shared" si="0"/>
        <v>0</v>
      </c>
    </row>
    <row r="50" spans="1:22" ht="15.75" x14ac:dyDescent="0.2">
      <c r="A50" s="535"/>
      <c r="B50" s="522" t="s">
        <v>589</v>
      </c>
      <c r="C50" s="523" t="s">
        <v>590</v>
      </c>
      <c r="D50" s="520"/>
      <c r="E50" s="520"/>
      <c r="F50" s="520"/>
      <c r="G50" s="520"/>
      <c r="H50" s="520"/>
      <c r="I50" s="520"/>
      <c r="J50" s="520"/>
      <c r="K50" s="520"/>
      <c r="L50" s="535"/>
      <c r="M50" s="522" t="s">
        <v>589</v>
      </c>
      <c r="N50" s="523" t="s">
        <v>590</v>
      </c>
      <c r="O50" s="520"/>
      <c r="P50" s="520"/>
      <c r="Q50" s="520"/>
      <c r="R50" s="520"/>
      <c r="S50" s="520"/>
      <c r="T50" s="520"/>
      <c r="U50" s="520"/>
      <c r="V50" s="524">
        <f t="shared" si="0"/>
        <v>0</v>
      </c>
    </row>
    <row r="51" spans="1:22" ht="15.75" x14ac:dyDescent="0.2">
      <c r="A51" s="535"/>
      <c r="B51" s="522" t="s">
        <v>591</v>
      </c>
      <c r="C51" s="523" t="s">
        <v>592</v>
      </c>
      <c r="D51" s="520"/>
      <c r="E51" s="520"/>
      <c r="F51" s="520"/>
      <c r="G51" s="520"/>
      <c r="H51" s="520"/>
      <c r="I51" s="520"/>
      <c r="J51" s="520"/>
      <c r="K51" s="520"/>
      <c r="L51" s="535"/>
      <c r="M51" s="522" t="s">
        <v>591</v>
      </c>
      <c r="N51" s="523" t="s">
        <v>592</v>
      </c>
      <c r="O51" s="520"/>
      <c r="P51" s="520"/>
      <c r="Q51" s="520"/>
      <c r="R51" s="520"/>
      <c r="S51" s="520"/>
      <c r="T51" s="520"/>
      <c r="U51" s="520"/>
      <c r="V51" s="524">
        <f t="shared" si="0"/>
        <v>0</v>
      </c>
    </row>
    <row r="52" spans="1:22" ht="15.75" x14ac:dyDescent="0.2">
      <c r="A52" s="535"/>
      <c r="B52" s="523">
        <v>104042</v>
      </c>
      <c r="C52" s="523" t="s">
        <v>593</v>
      </c>
      <c r="D52" s="520"/>
      <c r="E52" s="520"/>
      <c r="F52" s="520"/>
      <c r="G52" s="520"/>
      <c r="H52" s="520"/>
      <c r="I52" s="520"/>
      <c r="J52" s="520"/>
      <c r="K52" s="520"/>
      <c r="L52" s="535"/>
      <c r="M52" s="523">
        <v>104042</v>
      </c>
      <c r="N52" s="523" t="s">
        <v>593</v>
      </c>
      <c r="O52" s="520"/>
      <c r="P52" s="520"/>
      <c r="Q52" s="520"/>
      <c r="R52" s="520"/>
      <c r="S52" s="520"/>
      <c r="T52" s="520"/>
      <c r="U52" s="520"/>
      <c r="V52" s="524">
        <f t="shared" si="0"/>
        <v>0</v>
      </c>
    </row>
    <row r="53" spans="1:22" ht="15.75" x14ac:dyDescent="0.2">
      <c r="A53" s="535"/>
      <c r="B53" s="523">
        <v>104051</v>
      </c>
      <c r="C53" s="523" t="s">
        <v>594</v>
      </c>
      <c r="D53" s="520"/>
      <c r="E53" s="520"/>
      <c r="F53" s="520"/>
      <c r="G53" s="520"/>
      <c r="H53" s="520"/>
      <c r="I53" s="520"/>
      <c r="J53" s="520"/>
      <c r="K53" s="520"/>
      <c r="L53" s="535"/>
      <c r="M53" s="523">
        <v>104051</v>
      </c>
      <c r="N53" s="523" t="s">
        <v>594</v>
      </c>
      <c r="O53" s="520"/>
      <c r="P53" s="520"/>
      <c r="Q53" s="520"/>
      <c r="R53" s="520"/>
      <c r="S53" s="520"/>
      <c r="T53" s="520"/>
      <c r="U53" s="520"/>
      <c r="V53" s="524">
        <f t="shared" si="0"/>
        <v>0</v>
      </c>
    </row>
    <row r="54" spans="1:22" ht="15.75" x14ac:dyDescent="0.2">
      <c r="A54" s="535"/>
      <c r="B54" s="522" t="s">
        <v>595</v>
      </c>
      <c r="C54" s="525" t="s">
        <v>596</v>
      </c>
      <c r="D54" s="520"/>
      <c r="E54" s="520"/>
      <c r="F54" s="520"/>
      <c r="G54" s="520"/>
      <c r="H54" s="520"/>
      <c r="I54" s="520">
        <v>10195000</v>
      </c>
      <c r="J54" s="520"/>
      <c r="K54" s="520"/>
      <c r="L54" s="535"/>
      <c r="M54" s="522" t="s">
        <v>595</v>
      </c>
      <c r="N54" s="525" t="s">
        <v>596</v>
      </c>
      <c r="O54" s="520"/>
      <c r="P54" s="520"/>
      <c r="Q54" s="520"/>
      <c r="R54" s="520"/>
      <c r="S54" s="520"/>
      <c r="T54" s="520"/>
      <c r="U54" s="520"/>
      <c r="V54" s="524">
        <f t="shared" si="0"/>
        <v>10195000</v>
      </c>
    </row>
    <row r="55" spans="1:22" ht="15.75" x14ac:dyDescent="0.2">
      <c r="A55" s="535"/>
      <c r="B55" s="523">
        <v>107052</v>
      </c>
      <c r="C55" s="523" t="s">
        <v>597</v>
      </c>
      <c r="D55" s="520"/>
      <c r="E55" s="520"/>
      <c r="F55" s="520"/>
      <c r="G55" s="520"/>
      <c r="H55" s="520"/>
      <c r="I55" s="520"/>
      <c r="J55" s="520"/>
      <c r="K55" s="520"/>
      <c r="L55" s="535"/>
      <c r="M55" s="523">
        <v>107052</v>
      </c>
      <c r="N55" s="523" t="s">
        <v>597</v>
      </c>
      <c r="O55" s="520"/>
      <c r="P55" s="520"/>
      <c r="Q55" s="520"/>
      <c r="R55" s="520"/>
      <c r="S55" s="520"/>
      <c r="T55" s="520"/>
      <c r="U55" s="520"/>
      <c r="V55" s="524">
        <f t="shared" si="0"/>
        <v>0</v>
      </c>
    </row>
    <row r="56" spans="1:22" ht="15.75" x14ac:dyDescent="0.2">
      <c r="A56" s="518"/>
      <c r="B56" s="522" t="s">
        <v>598</v>
      </c>
      <c r="C56" s="525" t="s">
        <v>599</v>
      </c>
      <c r="D56" s="520"/>
      <c r="E56" s="520"/>
      <c r="F56" s="520"/>
      <c r="G56" s="520"/>
      <c r="H56" s="520"/>
      <c r="I56" s="520"/>
      <c r="J56" s="520"/>
      <c r="K56" s="520"/>
      <c r="L56" s="518"/>
      <c r="M56" s="522" t="s">
        <v>598</v>
      </c>
      <c r="N56" s="525" t="s">
        <v>599</v>
      </c>
      <c r="O56" s="520"/>
      <c r="P56" s="520"/>
      <c r="Q56" s="520"/>
      <c r="R56" s="520"/>
      <c r="S56" s="520"/>
      <c r="T56" s="520"/>
      <c r="U56" s="520"/>
      <c r="V56" s="524">
        <f t="shared" si="0"/>
        <v>0</v>
      </c>
    </row>
    <row r="57" spans="1:22" ht="15.75" x14ac:dyDescent="0.2">
      <c r="A57" s="518"/>
      <c r="B57" s="522" t="s">
        <v>600</v>
      </c>
      <c r="C57" s="525" t="s">
        <v>601</v>
      </c>
      <c r="D57" s="520"/>
      <c r="E57" s="520"/>
      <c r="F57" s="520"/>
      <c r="G57" s="520"/>
      <c r="H57" s="520"/>
      <c r="I57" s="520"/>
      <c r="J57" s="520">
        <v>570000</v>
      </c>
      <c r="K57" s="520">
        <v>10000</v>
      </c>
      <c r="L57" s="518"/>
      <c r="M57" s="522" t="s">
        <v>600</v>
      </c>
      <c r="N57" s="525" t="s">
        <v>601</v>
      </c>
      <c r="O57" s="520"/>
      <c r="P57" s="520"/>
      <c r="Q57" s="520"/>
      <c r="R57" s="520"/>
      <c r="S57" s="520"/>
      <c r="T57" s="520"/>
      <c r="U57" s="520"/>
      <c r="V57" s="524">
        <f t="shared" si="0"/>
        <v>580000</v>
      </c>
    </row>
    <row r="58" spans="1:22" ht="15.75" x14ac:dyDescent="0.2">
      <c r="A58" s="527"/>
      <c r="B58" s="529"/>
      <c r="C58" s="530" t="s">
        <v>602</v>
      </c>
      <c r="D58" s="532">
        <f>SUM(D50:D57)</f>
        <v>0</v>
      </c>
      <c r="E58" s="532">
        <f t="shared" ref="E58:J58" si="10">SUM(E50:E57)</f>
        <v>0</v>
      </c>
      <c r="F58" s="532">
        <f t="shared" si="10"/>
        <v>0</v>
      </c>
      <c r="G58" s="532">
        <f t="shared" si="10"/>
        <v>0</v>
      </c>
      <c r="H58" s="532">
        <f t="shared" si="10"/>
        <v>0</v>
      </c>
      <c r="I58" s="532">
        <f t="shared" si="10"/>
        <v>10195000</v>
      </c>
      <c r="J58" s="532">
        <f t="shared" si="10"/>
        <v>570000</v>
      </c>
      <c r="K58" s="532">
        <f>SUM(K50:K57)</f>
        <v>10000</v>
      </c>
      <c r="L58" s="527"/>
      <c r="M58" s="529"/>
      <c r="N58" s="530" t="s">
        <v>602</v>
      </c>
      <c r="O58" s="532">
        <f t="shared" ref="O58:U58" si="11">SUM(O50:O57)</f>
        <v>0</v>
      </c>
      <c r="P58" s="532">
        <f t="shared" si="11"/>
        <v>0</v>
      </c>
      <c r="Q58" s="532">
        <f t="shared" si="11"/>
        <v>0</v>
      </c>
      <c r="R58" s="532">
        <f t="shared" si="11"/>
        <v>0</v>
      </c>
      <c r="S58" s="532">
        <f t="shared" si="11"/>
        <v>0</v>
      </c>
      <c r="T58" s="532">
        <f t="shared" si="11"/>
        <v>0</v>
      </c>
      <c r="U58" s="532">
        <f t="shared" si="11"/>
        <v>0</v>
      </c>
      <c r="V58" s="532">
        <f>SUM(V50:V57)</f>
        <v>10775000</v>
      </c>
    </row>
    <row r="59" spans="1:22" ht="15.75" x14ac:dyDescent="0.2">
      <c r="A59" s="527"/>
      <c r="B59" s="538" t="s">
        <v>603</v>
      </c>
      <c r="C59" s="539" t="s">
        <v>604</v>
      </c>
      <c r="D59" s="540"/>
      <c r="E59" s="540"/>
      <c r="F59" s="540"/>
      <c r="G59" s="540"/>
      <c r="H59" s="541">
        <v>410000000</v>
      </c>
      <c r="I59" s="540"/>
      <c r="J59" s="540"/>
      <c r="K59" s="540"/>
      <c r="L59" s="527"/>
      <c r="M59" s="538" t="s">
        <v>603</v>
      </c>
      <c r="N59" s="539" t="s">
        <v>604</v>
      </c>
      <c r="O59" s="540"/>
      <c r="P59" s="540"/>
      <c r="Q59" s="540"/>
      <c r="R59" s="540">
        <f t="shared" ref="R59:T60" si="12">SUM(R54:R57)</f>
        <v>0</v>
      </c>
      <c r="S59" s="540">
        <f t="shared" si="12"/>
        <v>0</v>
      </c>
      <c r="T59" s="540">
        <f t="shared" si="12"/>
        <v>0</v>
      </c>
      <c r="U59" s="540"/>
      <c r="V59" s="524">
        <f t="shared" si="0"/>
        <v>410000000</v>
      </c>
    </row>
    <row r="60" spans="1:22" ht="15.75" x14ac:dyDescent="0.2">
      <c r="A60" s="527"/>
      <c r="B60" s="538" t="s">
        <v>681</v>
      </c>
      <c r="C60" s="539" t="s">
        <v>685</v>
      </c>
      <c r="D60" s="540"/>
      <c r="E60" s="540"/>
      <c r="F60" s="540"/>
      <c r="G60" s="540"/>
      <c r="H60" s="541"/>
      <c r="I60" s="560">
        <v>4300000</v>
      </c>
      <c r="J60" s="540"/>
      <c r="K60" s="540"/>
      <c r="L60" s="527"/>
      <c r="M60" s="538" t="s">
        <v>681</v>
      </c>
      <c r="N60" s="539" t="s">
        <v>685</v>
      </c>
      <c r="O60" s="540"/>
      <c r="P60" s="540"/>
      <c r="Q60" s="540"/>
      <c r="R60" s="540">
        <f t="shared" si="12"/>
        <v>0</v>
      </c>
      <c r="S60" s="540">
        <f t="shared" si="12"/>
        <v>0</v>
      </c>
      <c r="T60" s="540">
        <v>180000000</v>
      </c>
      <c r="U60" s="540"/>
      <c r="V60" s="524">
        <f t="shared" si="0"/>
        <v>184300000</v>
      </c>
    </row>
    <row r="61" spans="1:22" ht="15.75" x14ac:dyDescent="0.2">
      <c r="A61" s="597" t="s">
        <v>605</v>
      </c>
      <c r="B61" s="598"/>
      <c r="C61" s="599"/>
      <c r="D61" s="542">
        <f t="shared" ref="D61:K61" si="13">SUM(D11,D17,D21,D28,D35,D42,D58,D48,D60,D59)</f>
        <v>332390615</v>
      </c>
      <c r="E61" s="542">
        <f t="shared" si="13"/>
        <v>0</v>
      </c>
      <c r="F61" s="542">
        <f t="shared" si="13"/>
        <v>17849779</v>
      </c>
      <c r="G61" s="542">
        <f t="shared" si="13"/>
        <v>0</v>
      </c>
      <c r="H61" s="542">
        <f t="shared" si="13"/>
        <v>410000000</v>
      </c>
      <c r="I61" s="542">
        <f t="shared" si="13"/>
        <v>74320128</v>
      </c>
      <c r="J61" s="542">
        <f t="shared" si="13"/>
        <v>570000</v>
      </c>
      <c r="K61" s="542">
        <f t="shared" si="13"/>
        <v>10000</v>
      </c>
      <c r="L61" s="597" t="s">
        <v>605</v>
      </c>
      <c r="M61" s="598"/>
      <c r="N61" s="599"/>
      <c r="O61" s="542">
        <f t="shared" ref="O61:V61" si="14">SUM(O11,O17,O21,O28,O35,O42,O58,O48,O60,O59)</f>
        <v>5000000</v>
      </c>
      <c r="P61" s="542">
        <f t="shared" si="14"/>
        <v>880000</v>
      </c>
      <c r="Q61" s="542">
        <f t="shared" si="14"/>
        <v>509844</v>
      </c>
      <c r="R61" s="542">
        <f t="shared" si="14"/>
        <v>0</v>
      </c>
      <c r="S61" s="542">
        <f t="shared" si="14"/>
        <v>0</v>
      </c>
      <c r="T61" s="542">
        <f t="shared" si="14"/>
        <v>180000000</v>
      </c>
      <c r="U61" s="542">
        <f t="shared" si="14"/>
        <v>51522907</v>
      </c>
      <c r="V61" s="542">
        <f t="shared" si="14"/>
        <v>1073053273</v>
      </c>
    </row>
    <row r="62" spans="1:22" ht="15.75" x14ac:dyDescent="0.25">
      <c r="A62" s="517"/>
      <c r="B62" s="522"/>
      <c r="C62" s="543" t="s">
        <v>606</v>
      </c>
      <c r="D62" s="528"/>
      <c r="E62" s="528"/>
      <c r="F62" s="528"/>
      <c r="G62" s="528"/>
      <c r="H62" s="528"/>
      <c r="I62" s="528"/>
      <c r="J62" s="528"/>
      <c r="K62" s="528"/>
      <c r="L62" s="517"/>
      <c r="M62" s="522"/>
      <c r="N62" s="543" t="s">
        <v>606</v>
      </c>
      <c r="O62" s="528"/>
      <c r="P62" s="528"/>
      <c r="Q62" s="528"/>
      <c r="R62" s="528"/>
      <c r="S62" s="528"/>
      <c r="T62" s="528"/>
      <c r="U62" s="528"/>
      <c r="V62" s="524">
        <f t="shared" ref="V62:V89" si="15">SUM(D62+E62+F62+G62+H62+I62+J62+K62+O62+P62+Q62+R62+S62+U62+T62)</f>
        <v>0</v>
      </c>
    </row>
    <row r="63" spans="1:22" ht="15.75" x14ac:dyDescent="0.25">
      <c r="A63" s="517"/>
      <c r="B63" s="522"/>
      <c r="C63" s="544" t="s">
        <v>607</v>
      </c>
      <c r="D63" s="520"/>
      <c r="E63" s="520"/>
      <c r="F63" s="520"/>
      <c r="G63" s="520"/>
      <c r="H63" s="520"/>
      <c r="I63" s="520"/>
      <c r="J63" s="520"/>
      <c r="K63" s="520"/>
      <c r="L63" s="517"/>
      <c r="M63" s="522"/>
      <c r="N63" s="544" t="s">
        <v>607</v>
      </c>
      <c r="O63" s="520"/>
      <c r="P63" s="520"/>
      <c r="Q63" s="520"/>
      <c r="R63" s="520"/>
      <c r="S63" s="520"/>
      <c r="T63" s="520"/>
      <c r="U63" s="520"/>
      <c r="V63" s="524">
        <f t="shared" si="15"/>
        <v>0</v>
      </c>
    </row>
    <row r="64" spans="1:22" ht="15.75" x14ac:dyDescent="0.25">
      <c r="A64" s="517"/>
      <c r="B64" s="522" t="s">
        <v>513</v>
      </c>
      <c r="C64" s="523" t="s">
        <v>514</v>
      </c>
      <c r="D64" s="520"/>
      <c r="E64" s="520"/>
      <c r="F64" s="520"/>
      <c r="G64" s="520"/>
      <c r="H64" s="520"/>
      <c r="I64" s="520">
        <v>750000</v>
      </c>
      <c r="J64" s="520"/>
      <c r="K64" s="520"/>
      <c r="L64" s="517"/>
      <c r="M64" s="522" t="s">
        <v>513</v>
      </c>
      <c r="N64" s="523" t="s">
        <v>514</v>
      </c>
      <c r="O64" s="520"/>
      <c r="P64" s="520"/>
      <c r="Q64" s="520"/>
      <c r="R64" s="520"/>
      <c r="S64" s="520"/>
      <c r="T64" s="520"/>
      <c r="U64" s="520"/>
      <c r="V64" s="524">
        <f t="shared" si="15"/>
        <v>750000</v>
      </c>
    </row>
    <row r="65" spans="1:22" ht="15.75" x14ac:dyDescent="0.25">
      <c r="A65" s="517"/>
      <c r="B65" s="522" t="s">
        <v>521</v>
      </c>
      <c r="C65" s="523" t="s">
        <v>608</v>
      </c>
      <c r="D65" s="520"/>
      <c r="E65" s="520"/>
      <c r="F65" s="520"/>
      <c r="G65" s="520"/>
      <c r="H65" s="520"/>
      <c r="I65" s="520"/>
      <c r="J65" s="520"/>
      <c r="K65" s="520"/>
      <c r="L65" s="517"/>
      <c r="M65" s="522" t="s">
        <v>521</v>
      </c>
      <c r="N65" s="523" t="s">
        <v>608</v>
      </c>
      <c r="O65" s="520"/>
      <c r="P65" s="520"/>
      <c r="Q65" s="520"/>
      <c r="R65" s="520"/>
      <c r="S65" s="520"/>
      <c r="T65" s="520"/>
      <c r="U65" s="520"/>
      <c r="V65" s="524">
        <f t="shared" si="15"/>
        <v>0</v>
      </c>
    </row>
    <row r="66" spans="1:22" ht="15.75" x14ac:dyDescent="0.2">
      <c r="A66" s="597" t="s">
        <v>682</v>
      </c>
      <c r="B66" s="598"/>
      <c r="C66" s="599"/>
      <c r="D66" s="542">
        <f t="shared" ref="D66:K66" si="16">SUM(D64:D65)</f>
        <v>0</v>
      </c>
      <c r="E66" s="542">
        <f t="shared" si="16"/>
        <v>0</v>
      </c>
      <c r="F66" s="542">
        <f t="shared" si="16"/>
        <v>0</v>
      </c>
      <c r="G66" s="542">
        <f t="shared" si="16"/>
        <v>0</v>
      </c>
      <c r="H66" s="542">
        <f t="shared" si="16"/>
        <v>0</v>
      </c>
      <c r="I66" s="542">
        <f t="shared" si="16"/>
        <v>750000</v>
      </c>
      <c r="J66" s="542">
        <f t="shared" si="16"/>
        <v>0</v>
      </c>
      <c r="K66" s="542">
        <f t="shared" si="16"/>
        <v>0</v>
      </c>
      <c r="L66" s="597" t="s">
        <v>682</v>
      </c>
      <c r="M66" s="598"/>
      <c r="N66" s="599"/>
      <c r="O66" s="542">
        <f t="shared" ref="O66:U66" si="17">SUM(O64:O65)</f>
        <v>0</v>
      </c>
      <c r="P66" s="542">
        <f t="shared" si="17"/>
        <v>0</v>
      </c>
      <c r="Q66" s="542">
        <f t="shared" si="17"/>
        <v>0</v>
      </c>
      <c r="R66" s="542">
        <f t="shared" si="17"/>
        <v>0</v>
      </c>
      <c r="S66" s="542">
        <f t="shared" si="17"/>
        <v>0</v>
      </c>
      <c r="T66" s="542">
        <f t="shared" si="17"/>
        <v>0</v>
      </c>
      <c r="U66" s="542">
        <f t="shared" si="17"/>
        <v>0</v>
      </c>
      <c r="V66" s="542">
        <f t="shared" si="15"/>
        <v>750000</v>
      </c>
    </row>
    <row r="67" spans="1:22" ht="15.75" x14ac:dyDescent="0.25">
      <c r="A67" s="517"/>
      <c r="B67" s="522"/>
      <c r="C67" s="543" t="s">
        <v>609</v>
      </c>
      <c r="D67" s="524"/>
      <c r="E67" s="524"/>
      <c r="F67" s="524"/>
      <c r="G67" s="524"/>
      <c r="H67" s="524"/>
      <c r="I67" s="524"/>
      <c r="J67" s="524"/>
      <c r="K67" s="524"/>
      <c r="L67" s="517"/>
      <c r="M67" s="522"/>
      <c r="N67" s="543" t="s">
        <v>609</v>
      </c>
      <c r="O67" s="524"/>
      <c r="P67" s="524"/>
      <c r="Q67" s="524"/>
      <c r="R67" s="524"/>
      <c r="S67" s="524"/>
      <c r="T67" s="524"/>
      <c r="U67" s="524"/>
      <c r="V67" s="524">
        <f t="shared" si="15"/>
        <v>0</v>
      </c>
    </row>
    <row r="68" spans="1:22" ht="15.75" x14ac:dyDescent="0.2">
      <c r="A68" s="518"/>
      <c r="B68" s="522" t="s">
        <v>517</v>
      </c>
      <c r="C68" s="526" t="s">
        <v>518</v>
      </c>
      <c r="D68" s="545"/>
      <c r="E68" s="545"/>
      <c r="F68" s="545"/>
      <c r="G68" s="545"/>
      <c r="H68" s="545"/>
      <c r="I68" s="545">
        <v>2181000</v>
      </c>
      <c r="J68" s="545"/>
      <c r="K68" s="545"/>
      <c r="L68" s="518"/>
      <c r="M68" s="522" t="s">
        <v>517</v>
      </c>
      <c r="N68" s="526" t="s">
        <v>518</v>
      </c>
      <c r="O68" s="545"/>
      <c r="P68" s="545"/>
      <c r="Q68" s="545"/>
      <c r="R68" s="545"/>
      <c r="S68" s="545"/>
      <c r="T68" s="545"/>
      <c r="U68" s="545"/>
      <c r="V68" s="524">
        <f t="shared" si="15"/>
        <v>2181000</v>
      </c>
    </row>
    <row r="69" spans="1:22" ht="15.75" x14ac:dyDescent="0.2">
      <c r="A69" s="518"/>
      <c r="B69" s="522" t="s">
        <v>610</v>
      </c>
      <c r="C69" s="523" t="s">
        <v>611</v>
      </c>
      <c r="D69" s="545"/>
      <c r="E69" s="545"/>
      <c r="F69" s="545"/>
      <c r="G69" s="545"/>
      <c r="H69" s="545"/>
      <c r="I69" s="545">
        <v>29118684</v>
      </c>
      <c r="J69" s="545"/>
      <c r="K69" s="545"/>
      <c r="L69" s="518"/>
      <c r="M69" s="522" t="s">
        <v>610</v>
      </c>
      <c r="N69" s="523" t="s">
        <v>611</v>
      </c>
      <c r="O69" s="545"/>
      <c r="P69" s="545"/>
      <c r="Q69" s="545"/>
      <c r="R69" s="545"/>
      <c r="S69" s="545"/>
      <c r="T69" s="545"/>
      <c r="U69" s="545"/>
      <c r="V69" s="524">
        <f t="shared" si="15"/>
        <v>29118684</v>
      </c>
    </row>
    <row r="70" spans="1:22" ht="15.75" x14ac:dyDescent="0.2">
      <c r="A70" s="518"/>
      <c r="B70" s="522" t="s">
        <v>521</v>
      </c>
      <c r="C70" s="523" t="s">
        <v>522</v>
      </c>
      <c r="D70" s="545"/>
      <c r="E70" s="545"/>
      <c r="F70" s="545"/>
      <c r="G70" s="545"/>
      <c r="H70" s="545"/>
      <c r="I70" s="545"/>
      <c r="J70" s="545"/>
      <c r="K70" s="545"/>
      <c r="L70" s="518"/>
      <c r="M70" s="522" t="s">
        <v>521</v>
      </c>
      <c r="N70" s="523" t="s">
        <v>522</v>
      </c>
      <c r="O70" s="545"/>
      <c r="P70" s="545"/>
      <c r="Q70" s="545"/>
      <c r="R70" s="545"/>
      <c r="S70" s="545"/>
      <c r="T70" s="545"/>
      <c r="U70" s="545"/>
      <c r="V70" s="524">
        <f t="shared" si="15"/>
        <v>0</v>
      </c>
    </row>
    <row r="71" spans="1:22" ht="15.75" x14ac:dyDescent="0.2">
      <c r="A71" s="518"/>
      <c r="B71" s="546" t="s">
        <v>612</v>
      </c>
      <c r="C71" s="525" t="s">
        <v>613</v>
      </c>
      <c r="D71" s="545"/>
      <c r="E71" s="545"/>
      <c r="F71" s="545"/>
      <c r="G71" s="545"/>
      <c r="H71" s="545"/>
      <c r="I71" s="545"/>
      <c r="J71" s="545"/>
      <c r="K71" s="545"/>
      <c r="L71" s="518"/>
      <c r="M71" s="546" t="s">
        <v>612</v>
      </c>
      <c r="N71" s="525" t="s">
        <v>613</v>
      </c>
      <c r="O71" s="545"/>
      <c r="P71" s="545"/>
      <c r="Q71" s="545"/>
      <c r="R71" s="545"/>
      <c r="S71" s="545"/>
      <c r="T71" s="545"/>
      <c r="U71" s="545"/>
      <c r="V71" s="524">
        <f t="shared" si="15"/>
        <v>0</v>
      </c>
    </row>
    <row r="72" spans="1:22" ht="15.75" x14ac:dyDescent="0.2">
      <c r="A72" s="518"/>
      <c r="B72" s="522" t="s">
        <v>571</v>
      </c>
      <c r="C72" s="523" t="s">
        <v>572</v>
      </c>
      <c r="D72" s="545"/>
      <c r="E72" s="545"/>
      <c r="F72" s="545"/>
      <c r="G72" s="545"/>
      <c r="H72" s="545"/>
      <c r="I72" s="545"/>
      <c r="J72" s="545"/>
      <c r="K72" s="545"/>
      <c r="L72" s="518"/>
      <c r="M72" s="522" t="s">
        <v>571</v>
      </c>
      <c r="N72" s="523" t="s">
        <v>572</v>
      </c>
      <c r="O72" s="545"/>
      <c r="P72" s="545"/>
      <c r="Q72" s="545"/>
      <c r="R72" s="545"/>
      <c r="S72" s="545"/>
      <c r="T72" s="545"/>
      <c r="U72" s="545"/>
      <c r="V72" s="524">
        <f t="shared" si="15"/>
        <v>0</v>
      </c>
    </row>
    <row r="73" spans="1:22" ht="15.75" x14ac:dyDescent="0.2">
      <c r="A73" s="527"/>
      <c r="B73" s="522" t="s">
        <v>614</v>
      </c>
      <c r="C73" s="523" t="s">
        <v>615</v>
      </c>
      <c r="D73" s="545"/>
      <c r="E73" s="545"/>
      <c r="F73" s="545"/>
      <c r="G73" s="545"/>
      <c r="H73" s="545"/>
      <c r="I73" s="545"/>
      <c r="J73" s="545"/>
      <c r="K73" s="545"/>
      <c r="L73" s="527"/>
      <c r="M73" s="522" t="s">
        <v>614</v>
      </c>
      <c r="N73" s="523" t="s">
        <v>615</v>
      </c>
      <c r="O73" s="545"/>
      <c r="P73" s="545"/>
      <c r="Q73" s="545"/>
      <c r="R73" s="545"/>
      <c r="S73" s="545"/>
      <c r="T73" s="545"/>
      <c r="U73" s="545"/>
      <c r="V73" s="524">
        <f t="shared" si="15"/>
        <v>0</v>
      </c>
    </row>
    <row r="74" spans="1:22" ht="15.75" x14ac:dyDescent="0.2">
      <c r="A74" s="518"/>
      <c r="B74" s="522" t="s">
        <v>577</v>
      </c>
      <c r="C74" s="523" t="s">
        <v>616</v>
      </c>
      <c r="D74" s="545"/>
      <c r="E74" s="545"/>
      <c r="F74" s="545"/>
      <c r="G74" s="545"/>
      <c r="H74" s="545"/>
      <c r="I74" s="545"/>
      <c r="J74" s="545"/>
      <c r="K74" s="545"/>
      <c r="L74" s="518"/>
      <c r="M74" s="522" t="s">
        <v>577</v>
      </c>
      <c r="N74" s="523" t="s">
        <v>616</v>
      </c>
      <c r="O74" s="545"/>
      <c r="P74" s="545"/>
      <c r="Q74" s="545"/>
      <c r="R74" s="545"/>
      <c r="S74" s="545"/>
      <c r="T74" s="545"/>
      <c r="U74" s="545"/>
      <c r="V74" s="524">
        <f t="shared" si="15"/>
        <v>0</v>
      </c>
    </row>
    <row r="75" spans="1:22" ht="15.75" x14ac:dyDescent="0.2">
      <c r="A75" s="518"/>
      <c r="B75" s="522" t="s">
        <v>582</v>
      </c>
      <c r="C75" s="523" t="s">
        <v>617</v>
      </c>
      <c r="D75" s="545"/>
      <c r="E75" s="545"/>
      <c r="F75" s="545"/>
      <c r="G75" s="545"/>
      <c r="H75" s="545"/>
      <c r="I75" s="545"/>
      <c r="J75" s="545"/>
      <c r="K75" s="545"/>
      <c r="L75" s="518"/>
      <c r="M75" s="522" t="s">
        <v>582</v>
      </c>
      <c r="N75" s="523" t="s">
        <v>617</v>
      </c>
      <c r="O75" s="545"/>
      <c r="P75" s="545"/>
      <c r="Q75" s="545"/>
      <c r="R75" s="545"/>
      <c r="S75" s="545"/>
      <c r="T75" s="545"/>
      <c r="U75" s="545"/>
      <c r="V75" s="524">
        <f t="shared" si="15"/>
        <v>0</v>
      </c>
    </row>
    <row r="76" spans="1:22" ht="15.75" x14ac:dyDescent="0.2">
      <c r="A76" s="518"/>
      <c r="B76" s="522" t="s">
        <v>584</v>
      </c>
      <c r="C76" s="523" t="s">
        <v>618</v>
      </c>
      <c r="D76" s="545"/>
      <c r="E76" s="545"/>
      <c r="F76" s="545"/>
      <c r="G76" s="545"/>
      <c r="H76" s="545"/>
      <c r="I76" s="545"/>
      <c r="J76" s="545"/>
      <c r="K76" s="545"/>
      <c r="L76" s="518"/>
      <c r="M76" s="522" t="s">
        <v>584</v>
      </c>
      <c r="N76" s="523" t="s">
        <v>618</v>
      </c>
      <c r="O76" s="545"/>
      <c r="P76" s="545"/>
      <c r="Q76" s="545"/>
      <c r="R76" s="545"/>
      <c r="S76" s="545"/>
      <c r="T76" s="545"/>
      <c r="U76" s="545"/>
      <c r="V76" s="524">
        <f t="shared" si="15"/>
        <v>0</v>
      </c>
    </row>
    <row r="77" spans="1:22" ht="15.75" x14ac:dyDescent="0.2">
      <c r="A77" s="518"/>
      <c r="B77" s="547" t="s">
        <v>585</v>
      </c>
      <c r="C77" s="523" t="s">
        <v>586</v>
      </c>
      <c r="D77" s="545"/>
      <c r="E77" s="545"/>
      <c r="F77" s="545"/>
      <c r="G77" s="545"/>
      <c r="H77" s="545"/>
      <c r="I77" s="545">
        <v>13337243</v>
      </c>
      <c r="J77" s="545"/>
      <c r="K77" s="545"/>
      <c r="L77" s="518"/>
      <c r="M77" s="547" t="s">
        <v>585</v>
      </c>
      <c r="N77" s="523" t="s">
        <v>586</v>
      </c>
      <c r="O77" s="545"/>
      <c r="P77" s="545"/>
      <c r="Q77" s="545"/>
      <c r="R77" s="545"/>
      <c r="S77" s="545"/>
      <c r="T77" s="545"/>
      <c r="U77" s="545"/>
      <c r="V77" s="524">
        <f t="shared" si="15"/>
        <v>13337243</v>
      </c>
    </row>
    <row r="78" spans="1:22" ht="15.75" x14ac:dyDescent="0.2">
      <c r="A78" s="518"/>
      <c r="B78" s="547" t="s">
        <v>619</v>
      </c>
      <c r="C78" s="523" t="s">
        <v>620</v>
      </c>
      <c r="D78" s="545"/>
      <c r="E78" s="545"/>
      <c r="F78" s="545"/>
      <c r="G78" s="545"/>
      <c r="H78" s="545"/>
      <c r="I78" s="545">
        <v>2844800</v>
      </c>
      <c r="J78" s="545"/>
      <c r="K78" s="545"/>
      <c r="L78" s="518"/>
      <c r="M78" s="547" t="s">
        <v>619</v>
      </c>
      <c r="N78" s="523" t="s">
        <v>620</v>
      </c>
      <c r="O78" s="545"/>
      <c r="P78" s="545"/>
      <c r="Q78" s="545"/>
      <c r="R78" s="545"/>
      <c r="S78" s="545"/>
      <c r="T78" s="545"/>
      <c r="U78" s="545"/>
      <c r="V78" s="524">
        <f t="shared" si="15"/>
        <v>2844800</v>
      </c>
    </row>
    <row r="79" spans="1:22" ht="15.75" x14ac:dyDescent="0.2">
      <c r="A79" s="518"/>
      <c r="B79" s="522" t="s">
        <v>708</v>
      </c>
      <c r="C79" s="523" t="s">
        <v>590</v>
      </c>
      <c r="D79" s="545"/>
      <c r="E79" s="545"/>
      <c r="F79" s="545"/>
      <c r="G79" s="545"/>
      <c r="H79" s="545"/>
      <c r="I79" s="545">
        <v>1820000</v>
      </c>
      <c r="J79" s="545"/>
      <c r="K79" s="545"/>
      <c r="L79" s="518"/>
      <c r="M79" s="522" t="s">
        <v>708</v>
      </c>
      <c r="N79" s="523" t="s">
        <v>590</v>
      </c>
      <c r="O79" s="545"/>
      <c r="P79" s="545"/>
      <c r="Q79" s="545"/>
      <c r="R79" s="545"/>
      <c r="S79" s="545"/>
      <c r="T79" s="545"/>
      <c r="U79" s="545"/>
      <c r="V79" s="524">
        <f t="shared" si="15"/>
        <v>1820000</v>
      </c>
    </row>
    <row r="80" spans="1:22" ht="15.75" x14ac:dyDescent="0.2">
      <c r="A80" s="518"/>
      <c r="B80" s="522" t="s">
        <v>591</v>
      </c>
      <c r="C80" s="523" t="s">
        <v>592</v>
      </c>
      <c r="D80" s="545"/>
      <c r="E80" s="545"/>
      <c r="F80" s="545"/>
      <c r="G80" s="545"/>
      <c r="H80" s="545"/>
      <c r="I80" s="545"/>
      <c r="J80" s="545"/>
      <c r="K80" s="545"/>
      <c r="L80" s="518"/>
      <c r="M80" s="522" t="s">
        <v>591</v>
      </c>
      <c r="N80" s="523" t="s">
        <v>592</v>
      </c>
      <c r="O80" s="545"/>
      <c r="P80" s="545"/>
      <c r="Q80" s="545"/>
      <c r="R80" s="545"/>
      <c r="S80" s="545"/>
      <c r="T80" s="545"/>
      <c r="U80" s="545"/>
      <c r="V80" s="524">
        <f t="shared" si="15"/>
        <v>0</v>
      </c>
    </row>
    <row r="81" spans="1:22" ht="15.75" x14ac:dyDescent="0.2">
      <c r="A81" s="518"/>
      <c r="B81" s="522" t="s">
        <v>621</v>
      </c>
      <c r="C81" s="523" t="s">
        <v>622</v>
      </c>
      <c r="D81" s="545"/>
      <c r="E81" s="545"/>
      <c r="F81" s="545"/>
      <c r="G81" s="545"/>
      <c r="H81" s="545"/>
      <c r="I81" s="545"/>
      <c r="J81" s="545"/>
      <c r="K81" s="545"/>
      <c r="L81" s="518"/>
      <c r="M81" s="522" t="s">
        <v>621</v>
      </c>
      <c r="N81" s="523" t="s">
        <v>622</v>
      </c>
      <c r="O81" s="545"/>
      <c r="P81" s="545"/>
      <c r="Q81" s="545"/>
      <c r="R81" s="545"/>
      <c r="S81" s="545"/>
      <c r="T81" s="545"/>
      <c r="U81" s="545"/>
      <c r="V81" s="524">
        <f t="shared" si="15"/>
        <v>0</v>
      </c>
    </row>
    <row r="82" spans="1:22" ht="15.75" x14ac:dyDescent="0.2">
      <c r="A82" s="609" t="s">
        <v>683</v>
      </c>
      <c r="B82" s="610"/>
      <c r="C82" s="611"/>
      <c r="D82" s="542">
        <f t="shared" ref="D82:Q82" si="18">SUM(D68:D81)</f>
        <v>0</v>
      </c>
      <c r="E82" s="542">
        <f t="shared" si="18"/>
        <v>0</v>
      </c>
      <c r="F82" s="542">
        <f t="shared" si="18"/>
        <v>0</v>
      </c>
      <c r="G82" s="542">
        <f t="shared" si="18"/>
        <v>0</v>
      </c>
      <c r="H82" s="542">
        <f t="shared" si="18"/>
        <v>0</v>
      </c>
      <c r="I82" s="542">
        <f>SUM(I68:I81)</f>
        <v>49301727</v>
      </c>
      <c r="J82" s="542">
        <f t="shared" si="18"/>
        <v>0</v>
      </c>
      <c r="K82" s="542">
        <f t="shared" si="18"/>
        <v>0</v>
      </c>
      <c r="L82" s="609" t="s">
        <v>683</v>
      </c>
      <c r="M82" s="610"/>
      <c r="N82" s="611"/>
      <c r="O82" s="542">
        <f t="shared" si="18"/>
        <v>0</v>
      </c>
      <c r="P82" s="542">
        <f t="shared" si="18"/>
        <v>0</v>
      </c>
      <c r="Q82" s="542">
        <f t="shared" si="18"/>
        <v>0</v>
      </c>
      <c r="R82" s="542">
        <f>SUM(R80:R81)</f>
        <v>0</v>
      </c>
      <c r="S82" s="542">
        <f>SUM(S80:S81)</f>
        <v>0</v>
      </c>
      <c r="T82" s="542">
        <f>SUM(T80:T81)</f>
        <v>0</v>
      </c>
      <c r="U82" s="542">
        <f>SUM(U68:U81)</f>
        <v>0</v>
      </c>
      <c r="V82" s="542">
        <f t="shared" si="15"/>
        <v>49301727</v>
      </c>
    </row>
    <row r="83" spans="1:22" ht="15.75" x14ac:dyDescent="0.2">
      <c r="A83" s="548"/>
      <c r="B83" s="538" t="s">
        <v>521</v>
      </c>
      <c r="C83" s="539" t="s">
        <v>608</v>
      </c>
      <c r="D83" s="541"/>
      <c r="E83" s="541"/>
      <c r="F83" s="541"/>
      <c r="G83" s="541"/>
      <c r="H83" s="541"/>
      <c r="I83" s="541"/>
      <c r="J83" s="541"/>
      <c r="K83" s="541"/>
      <c r="L83" s="548"/>
      <c r="M83" s="538" t="s">
        <v>521</v>
      </c>
      <c r="N83" s="539" t="s">
        <v>608</v>
      </c>
      <c r="O83" s="541"/>
      <c r="P83" s="541"/>
      <c r="Q83" s="541"/>
      <c r="R83" s="541"/>
      <c r="S83" s="541"/>
      <c r="T83" s="541"/>
      <c r="U83" s="541"/>
      <c r="V83" s="524">
        <f t="shared" si="15"/>
        <v>0</v>
      </c>
    </row>
    <row r="84" spans="1:22" ht="15.75" x14ac:dyDescent="0.2">
      <c r="A84" s="548"/>
      <c r="B84" s="538" t="s">
        <v>517</v>
      </c>
      <c r="C84" s="539" t="s">
        <v>518</v>
      </c>
      <c r="D84" s="541"/>
      <c r="E84" s="541"/>
      <c r="F84" s="541"/>
      <c r="G84" s="541"/>
      <c r="H84" s="541"/>
      <c r="I84" s="541">
        <v>300000</v>
      </c>
      <c r="J84" s="541"/>
      <c r="K84" s="541"/>
      <c r="L84" s="548"/>
      <c r="M84" s="538" t="s">
        <v>517</v>
      </c>
      <c r="N84" s="539" t="s">
        <v>518</v>
      </c>
      <c r="O84" s="541"/>
      <c r="P84" s="541"/>
      <c r="Q84" s="541"/>
      <c r="R84" s="541"/>
      <c r="S84" s="541"/>
      <c r="T84" s="541"/>
      <c r="U84" s="541"/>
      <c r="V84" s="524">
        <f t="shared" si="15"/>
        <v>300000</v>
      </c>
    </row>
    <row r="85" spans="1:22" ht="15.75" x14ac:dyDescent="0.2">
      <c r="A85" s="548"/>
      <c r="B85" s="538" t="s">
        <v>571</v>
      </c>
      <c r="C85" s="539" t="s">
        <v>572</v>
      </c>
      <c r="D85" s="541"/>
      <c r="E85" s="541"/>
      <c r="F85" s="541"/>
      <c r="G85" s="541"/>
      <c r="H85" s="541"/>
      <c r="I85" s="541"/>
      <c r="J85" s="541"/>
      <c r="K85" s="541"/>
      <c r="L85" s="548"/>
      <c r="M85" s="538" t="s">
        <v>571</v>
      </c>
      <c r="N85" s="539" t="s">
        <v>572</v>
      </c>
      <c r="O85" s="541"/>
      <c r="P85" s="541"/>
      <c r="Q85" s="541"/>
      <c r="R85" s="541"/>
      <c r="S85" s="541"/>
      <c r="T85" s="541"/>
      <c r="U85" s="541"/>
      <c r="V85" s="524">
        <f t="shared" si="15"/>
        <v>0</v>
      </c>
    </row>
    <row r="86" spans="1:22" ht="15.75" x14ac:dyDescent="0.2">
      <c r="A86" s="548"/>
      <c r="B86" s="538" t="s">
        <v>614</v>
      </c>
      <c r="C86" s="539" t="s">
        <v>624</v>
      </c>
      <c r="D86" s="541"/>
      <c r="E86" s="541"/>
      <c r="F86" s="541"/>
      <c r="G86" s="541"/>
      <c r="H86" s="541"/>
      <c r="I86" s="541"/>
      <c r="J86" s="541"/>
      <c r="K86" s="541"/>
      <c r="L86" s="548"/>
      <c r="M86" s="538" t="s">
        <v>614</v>
      </c>
      <c r="N86" s="539" t="s">
        <v>624</v>
      </c>
      <c r="O86" s="541"/>
      <c r="P86" s="541"/>
      <c r="Q86" s="541"/>
      <c r="R86" s="541"/>
      <c r="S86" s="541"/>
      <c r="T86" s="541"/>
      <c r="U86" s="541"/>
      <c r="V86" s="524">
        <f t="shared" si="15"/>
        <v>0</v>
      </c>
    </row>
    <row r="87" spans="1:22" ht="15.75" x14ac:dyDescent="0.2">
      <c r="A87" s="548"/>
      <c r="B87" s="538" t="s">
        <v>577</v>
      </c>
      <c r="C87" s="539" t="s">
        <v>625</v>
      </c>
      <c r="D87" s="541"/>
      <c r="E87" s="541"/>
      <c r="F87" s="541"/>
      <c r="G87" s="541"/>
      <c r="H87" s="541"/>
      <c r="I87" s="541">
        <v>5000000</v>
      </c>
      <c r="J87" s="541"/>
      <c r="K87" s="541"/>
      <c r="L87" s="548"/>
      <c r="M87" s="538" t="s">
        <v>577</v>
      </c>
      <c r="N87" s="539" t="s">
        <v>625</v>
      </c>
      <c r="O87" s="541"/>
      <c r="P87" s="541"/>
      <c r="Q87" s="541"/>
      <c r="R87" s="541"/>
      <c r="S87" s="541"/>
      <c r="T87" s="541"/>
      <c r="U87" s="541"/>
      <c r="V87" s="524">
        <f t="shared" si="15"/>
        <v>5000000</v>
      </c>
    </row>
    <row r="88" spans="1:22" ht="15.75" x14ac:dyDescent="0.2">
      <c r="A88" s="609" t="s">
        <v>684</v>
      </c>
      <c r="B88" s="610"/>
      <c r="C88" s="611"/>
      <c r="D88" s="542">
        <f>SUM(D83:D87)</f>
        <v>0</v>
      </c>
      <c r="E88" s="542">
        <f>SUM(E83:E87)</f>
        <v>0</v>
      </c>
      <c r="F88" s="542">
        <f>SUM(F83:F87)</f>
        <v>0</v>
      </c>
      <c r="G88" s="542">
        <f>SUM(G83:G87)</f>
        <v>0</v>
      </c>
      <c r="H88" s="542">
        <f>SUM(H83:H87)</f>
        <v>0</v>
      </c>
      <c r="I88" s="542">
        <v>5300000</v>
      </c>
      <c r="J88" s="542">
        <f>SUM(J83:J87)</f>
        <v>0</v>
      </c>
      <c r="K88" s="542">
        <f>SUM(K83:K87)</f>
        <v>0</v>
      </c>
      <c r="L88" s="609" t="s">
        <v>684</v>
      </c>
      <c r="M88" s="610"/>
      <c r="N88" s="611"/>
      <c r="O88" s="542">
        <f t="shared" ref="O88:U88" si="19">SUM(O83:O87)</f>
        <v>0</v>
      </c>
      <c r="P88" s="542">
        <f t="shared" si="19"/>
        <v>0</v>
      </c>
      <c r="Q88" s="542">
        <f t="shared" si="19"/>
        <v>0</v>
      </c>
      <c r="R88" s="542">
        <f t="shared" si="19"/>
        <v>0</v>
      </c>
      <c r="S88" s="542">
        <f t="shared" si="19"/>
        <v>0</v>
      </c>
      <c r="T88" s="542">
        <f t="shared" si="19"/>
        <v>0</v>
      </c>
      <c r="U88" s="542">
        <f t="shared" si="19"/>
        <v>0</v>
      </c>
      <c r="V88" s="542">
        <f t="shared" si="15"/>
        <v>5300000</v>
      </c>
    </row>
    <row r="89" spans="1:22" ht="15.75" x14ac:dyDescent="0.2">
      <c r="A89" s="612" t="s">
        <v>626</v>
      </c>
      <c r="B89" s="613"/>
      <c r="C89" s="614"/>
      <c r="D89" s="549">
        <f t="shared" ref="D89:K89" si="20">SUM(D61+D66+D82+D88)</f>
        <v>332390615</v>
      </c>
      <c r="E89" s="549">
        <f t="shared" si="20"/>
        <v>0</v>
      </c>
      <c r="F89" s="549">
        <f t="shared" si="20"/>
        <v>17849779</v>
      </c>
      <c r="G89" s="549">
        <f t="shared" si="20"/>
        <v>0</v>
      </c>
      <c r="H89" s="549">
        <f t="shared" si="20"/>
        <v>410000000</v>
      </c>
      <c r="I89" s="549">
        <f t="shared" si="20"/>
        <v>129671855</v>
      </c>
      <c r="J89" s="549">
        <f t="shared" si="20"/>
        <v>570000</v>
      </c>
      <c r="K89" s="549">
        <f t="shared" si="20"/>
        <v>10000</v>
      </c>
      <c r="L89" s="612" t="s">
        <v>626</v>
      </c>
      <c r="M89" s="613"/>
      <c r="N89" s="614"/>
      <c r="O89" s="549">
        <f t="shared" ref="O89:U89" si="21">SUM(O61+O66+O82+O88)</f>
        <v>5000000</v>
      </c>
      <c r="P89" s="549">
        <f t="shared" si="21"/>
        <v>880000</v>
      </c>
      <c r="Q89" s="549">
        <f t="shared" si="21"/>
        <v>509844</v>
      </c>
      <c r="R89" s="549">
        <f t="shared" si="21"/>
        <v>0</v>
      </c>
      <c r="S89" s="549">
        <f t="shared" si="21"/>
        <v>0</v>
      </c>
      <c r="T89" s="549">
        <f t="shared" si="21"/>
        <v>180000000</v>
      </c>
      <c r="U89" s="549">
        <f t="shared" si="21"/>
        <v>51522907</v>
      </c>
      <c r="V89" s="549">
        <f t="shared" si="15"/>
        <v>1128405000</v>
      </c>
    </row>
  </sheetData>
  <mergeCells count="25">
    <mergeCell ref="A82:C82"/>
    <mergeCell ref="L82:N82"/>
    <mergeCell ref="A88:C88"/>
    <mergeCell ref="L88:N88"/>
    <mergeCell ref="A89:C89"/>
    <mergeCell ref="L89:N89"/>
    <mergeCell ref="P1:Q1"/>
    <mergeCell ref="R1:U1"/>
    <mergeCell ref="V1:V2"/>
    <mergeCell ref="A61:C61"/>
    <mergeCell ref="L61:N61"/>
    <mergeCell ref="O1:O2"/>
    <mergeCell ref="A66:C66"/>
    <mergeCell ref="L66:N66"/>
    <mergeCell ref="I1:I2"/>
    <mergeCell ref="J1:K1"/>
    <mergeCell ref="L1:L2"/>
    <mergeCell ref="M1:M2"/>
    <mergeCell ref="N1:N2"/>
    <mergeCell ref="A1:A2"/>
    <mergeCell ref="B1:B2"/>
    <mergeCell ref="C1:C2"/>
    <mergeCell ref="D1:F1"/>
    <mergeCell ref="G1:G2"/>
    <mergeCell ref="H1:H2"/>
  </mergeCells>
  <pageMargins left="0.70866141732283472" right="0.70866141732283472" top="0.74803149606299213" bottom="0.74803149606299213" header="0.31496062992125984" footer="0.31496062992125984"/>
  <pageSetup paperSize="258" scale="53" orientation="landscape" r:id="rId1"/>
  <headerFooter>
    <oddHeader xml:space="preserve">&amp;C&amp;"Arial CE,Félkövér" .../2017. (...) számú költségvetési rendelethez
ZALAKAROS VÁROS ÖNKORMÁNYZATA ÉS KÖLTSÉGVETÉSI SZERVEI 
2017. ÉVI BEVÉTELI ELŐIRÁNYZATAI &amp;R&amp;P.oldal
&amp;A
1000.-Ft-ban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Y83"/>
  <sheetViews>
    <sheetView topLeftCell="G34" zoomScale="75" zoomScaleNormal="75" zoomScaleSheetLayoutView="75" workbookViewId="0">
      <selection activeCell="M7" sqref="M7"/>
    </sheetView>
  </sheetViews>
  <sheetFormatPr defaultRowHeight="12.75" x14ac:dyDescent="0.2"/>
  <cols>
    <col min="1" max="1" width="11.140625" style="451" customWidth="1"/>
    <col min="2" max="2" width="50.7109375" style="451" customWidth="1"/>
    <col min="3" max="3" width="6.85546875" style="451" customWidth="1"/>
    <col min="4" max="4" width="7.85546875" style="451" customWidth="1"/>
    <col min="5" max="5" width="15.85546875" style="451" customWidth="1"/>
    <col min="6" max="6" width="15.28515625" style="451" customWidth="1"/>
    <col min="7" max="7" width="17" style="451" customWidth="1"/>
    <col min="8" max="8" width="14" style="451" customWidth="1"/>
    <col min="9" max="9" width="12.28515625" style="451" customWidth="1"/>
    <col min="10" max="10" width="17.42578125" style="451" customWidth="1"/>
    <col min="11" max="11" width="14.140625" style="451" customWidth="1"/>
    <col min="12" max="12" width="15.42578125" style="451" customWidth="1"/>
    <col min="13" max="13" width="16.42578125" style="451" customWidth="1"/>
    <col min="14" max="14" width="9.42578125" style="451" customWidth="1"/>
    <col min="15" max="15" width="50" style="451" customWidth="1"/>
    <col min="16" max="16" width="14" style="451" customWidth="1"/>
    <col min="17" max="17" width="14.7109375" style="451" customWidth="1"/>
    <col min="18" max="18" width="10.5703125" style="451" customWidth="1"/>
    <col min="19" max="19" width="13.5703125" style="451" customWidth="1"/>
    <col min="20" max="20" width="10.5703125" style="451" customWidth="1"/>
    <col min="21" max="21" width="13.140625" style="451" customWidth="1"/>
    <col min="22" max="22" width="15.5703125" style="451" customWidth="1"/>
    <col min="23" max="23" width="14.5703125" style="451" customWidth="1"/>
    <col min="24" max="24" width="9" style="451" customWidth="1"/>
    <col min="25" max="25" width="17.7109375" style="451" customWidth="1"/>
    <col min="26" max="256" width="9.140625" style="451"/>
    <col min="257" max="257" width="11.140625" style="451" customWidth="1"/>
    <col min="258" max="258" width="50.7109375" style="451" customWidth="1"/>
    <col min="259" max="259" width="6.85546875" style="451" customWidth="1"/>
    <col min="260" max="260" width="7.85546875" style="451" customWidth="1"/>
    <col min="261" max="261" width="15.85546875" style="451" customWidth="1"/>
    <col min="262" max="262" width="15.28515625" style="451" customWidth="1"/>
    <col min="263" max="263" width="17" style="451" customWidth="1"/>
    <col min="264" max="264" width="14" style="451" customWidth="1"/>
    <col min="265" max="265" width="12.28515625" style="451" customWidth="1"/>
    <col min="266" max="266" width="17.42578125" style="451" customWidth="1"/>
    <col min="267" max="267" width="14.140625" style="451" customWidth="1"/>
    <col min="268" max="268" width="15.42578125" style="451" customWidth="1"/>
    <col min="269" max="270" width="9.42578125" style="451" customWidth="1"/>
    <col min="271" max="271" width="50" style="451" customWidth="1"/>
    <col min="272" max="272" width="14" style="451" customWidth="1"/>
    <col min="273" max="273" width="11" style="451" customWidth="1"/>
    <col min="274" max="274" width="10.5703125" style="451" customWidth="1"/>
    <col min="275" max="275" width="13.5703125" style="451" customWidth="1"/>
    <col min="276" max="276" width="10.5703125" style="451" customWidth="1"/>
    <col min="277" max="277" width="13.140625" style="451" customWidth="1"/>
    <col min="278" max="278" width="15.5703125" style="451" customWidth="1"/>
    <col min="279" max="279" width="14.5703125" style="451" customWidth="1"/>
    <col min="280" max="280" width="9" style="451" customWidth="1"/>
    <col min="281" max="281" width="17.7109375" style="451" customWidth="1"/>
    <col min="282" max="512" width="9.140625" style="451"/>
    <col min="513" max="513" width="11.140625" style="451" customWidth="1"/>
    <col min="514" max="514" width="50.7109375" style="451" customWidth="1"/>
    <col min="515" max="515" width="6.85546875" style="451" customWidth="1"/>
    <col min="516" max="516" width="7.85546875" style="451" customWidth="1"/>
    <col min="517" max="517" width="15.85546875" style="451" customWidth="1"/>
    <col min="518" max="518" width="15.28515625" style="451" customWidth="1"/>
    <col min="519" max="519" width="17" style="451" customWidth="1"/>
    <col min="520" max="520" width="14" style="451" customWidth="1"/>
    <col min="521" max="521" width="12.28515625" style="451" customWidth="1"/>
    <col min="522" max="522" width="17.42578125" style="451" customWidth="1"/>
    <col min="523" max="523" width="14.140625" style="451" customWidth="1"/>
    <col min="524" max="524" width="15.42578125" style="451" customWidth="1"/>
    <col min="525" max="526" width="9.42578125" style="451" customWidth="1"/>
    <col min="527" max="527" width="50" style="451" customWidth="1"/>
    <col min="528" max="528" width="14" style="451" customWidth="1"/>
    <col min="529" max="529" width="11" style="451" customWidth="1"/>
    <col min="530" max="530" width="10.5703125" style="451" customWidth="1"/>
    <col min="531" max="531" width="13.5703125" style="451" customWidth="1"/>
    <col min="532" max="532" width="10.5703125" style="451" customWidth="1"/>
    <col min="533" max="533" width="13.140625" style="451" customWidth="1"/>
    <col min="534" max="534" width="15.5703125" style="451" customWidth="1"/>
    <col min="535" max="535" width="14.5703125" style="451" customWidth="1"/>
    <col min="536" max="536" width="9" style="451" customWidth="1"/>
    <col min="537" max="537" width="17.7109375" style="451" customWidth="1"/>
    <col min="538" max="768" width="9.140625" style="451"/>
    <col min="769" max="769" width="11.140625" style="451" customWidth="1"/>
    <col min="770" max="770" width="50.7109375" style="451" customWidth="1"/>
    <col min="771" max="771" width="6.85546875" style="451" customWidth="1"/>
    <col min="772" max="772" width="7.85546875" style="451" customWidth="1"/>
    <col min="773" max="773" width="15.85546875" style="451" customWidth="1"/>
    <col min="774" max="774" width="15.28515625" style="451" customWidth="1"/>
    <col min="775" max="775" width="17" style="451" customWidth="1"/>
    <col min="776" max="776" width="14" style="451" customWidth="1"/>
    <col min="777" max="777" width="12.28515625" style="451" customWidth="1"/>
    <col min="778" max="778" width="17.42578125" style="451" customWidth="1"/>
    <col min="779" max="779" width="14.140625" style="451" customWidth="1"/>
    <col min="780" max="780" width="15.42578125" style="451" customWidth="1"/>
    <col min="781" max="782" width="9.42578125" style="451" customWidth="1"/>
    <col min="783" max="783" width="50" style="451" customWidth="1"/>
    <col min="784" max="784" width="14" style="451" customWidth="1"/>
    <col min="785" max="785" width="11" style="451" customWidth="1"/>
    <col min="786" max="786" width="10.5703125" style="451" customWidth="1"/>
    <col min="787" max="787" width="13.5703125" style="451" customWidth="1"/>
    <col min="788" max="788" width="10.5703125" style="451" customWidth="1"/>
    <col min="789" max="789" width="13.140625" style="451" customWidth="1"/>
    <col min="790" max="790" width="15.5703125" style="451" customWidth="1"/>
    <col min="791" max="791" width="14.5703125" style="451" customWidth="1"/>
    <col min="792" max="792" width="9" style="451" customWidth="1"/>
    <col min="793" max="793" width="17.7109375" style="451" customWidth="1"/>
    <col min="794" max="1024" width="9.140625" style="451"/>
    <col min="1025" max="1025" width="11.140625" style="451" customWidth="1"/>
    <col min="1026" max="1026" width="50.7109375" style="451" customWidth="1"/>
    <col min="1027" max="1027" width="6.85546875" style="451" customWidth="1"/>
    <col min="1028" max="1028" width="7.85546875" style="451" customWidth="1"/>
    <col min="1029" max="1029" width="15.85546875" style="451" customWidth="1"/>
    <col min="1030" max="1030" width="15.28515625" style="451" customWidth="1"/>
    <col min="1031" max="1031" width="17" style="451" customWidth="1"/>
    <col min="1032" max="1032" width="14" style="451" customWidth="1"/>
    <col min="1033" max="1033" width="12.28515625" style="451" customWidth="1"/>
    <col min="1034" max="1034" width="17.42578125" style="451" customWidth="1"/>
    <col min="1035" max="1035" width="14.140625" style="451" customWidth="1"/>
    <col min="1036" max="1036" width="15.42578125" style="451" customWidth="1"/>
    <col min="1037" max="1038" width="9.42578125" style="451" customWidth="1"/>
    <col min="1039" max="1039" width="50" style="451" customWidth="1"/>
    <col min="1040" max="1040" width="14" style="451" customWidth="1"/>
    <col min="1041" max="1041" width="11" style="451" customWidth="1"/>
    <col min="1042" max="1042" width="10.5703125" style="451" customWidth="1"/>
    <col min="1043" max="1043" width="13.5703125" style="451" customWidth="1"/>
    <col min="1044" max="1044" width="10.5703125" style="451" customWidth="1"/>
    <col min="1045" max="1045" width="13.140625" style="451" customWidth="1"/>
    <col min="1046" max="1046" width="15.5703125" style="451" customWidth="1"/>
    <col min="1047" max="1047" width="14.5703125" style="451" customWidth="1"/>
    <col min="1048" max="1048" width="9" style="451" customWidth="1"/>
    <col min="1049" max="1049" width="17.7109375" style="451" customWidth="1"/>
    <col min="1050" max="1280" width="9.140625" style="451"/>
    <col min="1281" max="1281" width="11.140625" style="451" customWidth="1"/>
    <col min="1282" max="1282" width="50.7109375" style="451" customWidth="1"/>
    <col min="1283" max="1283" width="6.85546875" style="451" customWidth="1"/>
    <col min="1284" max="1284" width="7.85546875" style="451" customWidth="1"/>
    <col min="1285" max="1285" width="15.85546875" style="451" customWidth="1"/>
    <col min="1286" max="1286" width="15.28515625" style="451" customWidth="1"/>
    <col min="1287" max="1287" width="17" style="451" customWidth="1"/>
    <col min="1288" max="1288" width="14" style="451" customWidth="1"/>
    <col min="1289" max="1289" width="12.28515625" style="451" customWidth="1"/>
    <col min="1290" max="1290" width="17.42578125" style="451" customWidth="1"/>
    <col min="1291" max="1291" width="14.140625" style="451" customWidth="1"/>
    <col min="1292" max="1292" width="15.42578125" style="451" customWidth="1"/>
    <col min="1293" max="1294" width="9.42578125" style="451" customWidth="1"/>
    <col min="1295" max="1295" width="50" style="451" customWidth="1"/>
    <col min="1296" max="1296" width="14" style="451" customWidth="1"/>
    <col min="1297" max="1297" width="11" style="451" customWidth="1"/>
    <col min="1298" max="1298" width="10.5703125" style="451" customWidth="1"/>
    <col min="1299" max="1299" width="13.5703125" style="451" customWidth="1"/>
    <col min="1300" max="1300" width="10.5703125" style="451" customWidth="1"/>
    <col min="1301" max="1301" width="13.140625" style="451" customWidth="1"/>
    <col min="1302" max="1302" width="15.5703125" style="451" customWidth="1"/>
    <col min="1303" max="1303" width="14.5703125" style="451" customWidth="1"/>
    <col min="1304" max="1304" width="9" style="451" customWidth="1"/>
    <col min="1305" max="1305" width="17.7109375" style="451" customWidth="1"/>
    <col min="1306" max="1536" width="9.140625" style="451"/>
    <col min="1537" max="1537" width="11.140625" style="451" customWidth="1"/>
    <col min="1538" max="1538" width="50.7109375" style="451" customWidth="1"/>
    <col min="1539" max="1539" width="6.85546875" style="451" customWidth="1"/>
    <col min="1540" max="1540" width="7.85546875" style="451" customWidth="1"/>
    <col min="1541" max="1541" width="15.85546875" style="451" customWidth="1"/>
    <col min="1542" max="1542" width="15.28515625" style="451" customWidth="1"/>
    <col min="1543" max="1543" width="17" style="451" customWidth="1"/>
    <col min="1544" max="1544" width="14" style="451" customWidth="1"/>
    <col min="1545" max="1545" width="12.28515625" style="451" customWidth="1"/>
    <col min="1546" max="1546" width="17.42578125" style="451" customWidth="1"/>
    <col min="1547" max="1547" width="14.140625" style="451" customWidth="1"/>
    <col min="1548" max="1548" width="15.42578125" style="451" customWidth="1"/>
    <col min="1549" max="1550" width="9.42578125" style="451" customWidth="1"/>
    <col min="1551" max="1551" width="50" style="451" customWidth="1"/>
    <col min="1552" max="1552" width="14" style="451" customWidth="1"/>
    <col min="1553" max="1553" width="11" style="451" customWidth="1"/>
    <col min="1554" max="1554" width="10.5703125" style="451" customWidth="1"/>
    <col min="1555" max="1555" width="13.5703125" style="451" customWidth="1"/>
    <col min="1556" max="1556" width="10.5703125" style="451" customWidth="1"/>
    <col min="1557" max="1557" width="13.140625" style="451" customWidth="1"/>
    <col min="1558" max="1558" width="15.5703125" style="451" customWidth="1"/>
    <col min="1559" max="1559" width="14.5703125" style="451" customWidth="1"/>
    <col min="1560" max="1560" width="9" style="451" customWidth="1"/>
    <col min="1561" max="1561" width="17.7109375" style="451" customWidth="1"/>
    <col min="1562" max="1792" width="9.140625" style="451"/>
    <col min="1793" max="1793" width="11.140625" style="451" customWidth="1"/>
    <col min="1794" max="1794" width="50.7109375" style="451" customWidth="1"/>
    <col min="1795" max="1795" width="6.85546875" style="451" customWidth="1"/>
    <col min="1796" max="1796" width="7.85546875" style="451" customWidth="1"/>
    <col min="1797" max="1797" width="15.85546875" style="451" customWidth="1"/>
    <col min="1798" max="1798" width="15.28515625" style="451" customWidth="1"/>
    <col min="1799" max="1799" width="17" style="451" customWidth="1"/>
    <col min="1800" max="1800" width="14" style="451" customWidth="1"/>
    <col min="1801" max="1801" width="12.28515625" style="451" customWidth="1"/>
    <col min="1802" max="1802" width="17.42578125" style="451" customWidth="1"/>
    <col min="1803" max="1803" width="14.140625" style="451" customWidth="1"/>
    <col min="1804" max="1804" width="15.42578125" style="451" customWidth="1"/>
    <col min="1805" max="1806" width="9.42578125" style="451" customWidth="1"/>
    <col min="1807" max="1807" width="50" style="451" customWidth="1"/>
    <col min="1808" max="1808" width="14" style="451" customWidth="1"/>
    <col min="1809" max="1809" width="11" style="451" customWidth="1"/>
    <col min="1810" max="1810" width="10.5703125" style="451" customWidth="1"/>
    <col min="1811" max="1811" width="13.5703125" style="451" customWidth="1"/>
    <col min="1812" max="1812" width="10.5703125" style="451" customWidth="1"/>
    <col min="1813" max="1813" width="13.140625" style="451" customWidth="1"/>
    <col min="1814" max="1814" width="15.5703125" style="451" customWidth="1"/>
    <col min="1815" max="1815" width="14.5703125" style="451" customWidth="1"/>
    <col min="1816" max="1816" width="9" style="451" customWidth="1"/>
    <col min="1817" max="1817" width="17.7109375" style="451" customWidth="1"/>
    <col min="1818" max="2048" width="9.140625" style="451"/>
    <col min="2049" max="2049" width="11.140625" style="451" customWidth="1"/>
    <col min="2050" max="2050" width="50.7109375" style="451" customWidth="1"/>
    <col min="2051" max="2051" width="6.85546875" style="451" customWidth="1"/>
    <col min="2052" max="2052" width="7.85546875" style="451" customWidth="1"/>
    <col min="2053" max="2053" width="15.85546875" style="451" customWidth="1"/>
    <col min="2054" max="2054" width="15.28515625" style="451" customWidth="1"/>
    <col min="2055" max="2055" width="17" style="451" customWidth="1"/>
    <col min="2056" max="2056" width="14" style="451" customWidth="1"/>
    <col min="2057" max="2057" width="12.28515625" style="451" customWidth="1"/>
    <col min="2058" max="2058" width="17.42578125" style="451" customWidth="1"/>
    <col min="2059" max="2059" width="14.140625" style="451" customWidth="1"/>
    <col min="2060" max="2060" width="15.42578125" style="451" customWidth="1"/>
    <col min="2061" max="2062" width="9.42578125" style="451" customWidth="1"/>
    <col min="2063" max="2063" width="50" style="451" customWidth="1"/>
    <col min="2064" max="2064" width="14" style="451" customWidth="1"/>
    <col min="2065" max="2065" width="11" style="451" customWidth="1"/>
    <col min="2066" max="2066" width="10.5703125" style="451" customWidth="1"/>
    <col min="2067" max="2067" width="13.5703125" style="451" customWidth="1"/>
    <col min="2068" max="2068" width="10.5703125" style="451" customWidth="1"/>
    <col min="2069" max="2069" width="13.140625" style="451" customWidth="1"/>
    <col min="2070" max="2070" width="15.5703125" style="451" customWidth="1"/>
    <col min="2071" max="2071" width="14.5703125" style="451" customWidth="1"/>
    <col min="2072" max="2072" width="9" style="451" customWidth="1"/>
    <col min="2073" max="2073" width="17.7109375" style="451" customWidth="1"/>
    <col min="2074" max="2304" width="9.140625" style="451"/>
    <col min="2305" max="2305" width="11.140625" style="451" customWidth="1"/>
    <col min="2306" max="2306" width="50.7109375" style="451" customWidth="1"/>
    <col min="2307" max="2307" width="6.85546875" style="451" customWidth="1"/>
    <col min="2308" max="2308" width="7.85546875" style="451" customWidth="1"/>
    <col min="2309" max="2309" width="15.85546875" style="451" customWidth="1"/>
    <col min="2310" max="2310" width="15.28515625" style="451" customWidth="1"/>
    <col min="2311" max="2311" width="17" style="451" customWidth="1"/>
    <col min="2312" max="2312" width="14" style="451" customWidth="1"/>
    <col min="2313" max="2313" width="12.28515625" style="451" customWidth="1"/>
    <col min="2314" max="2314" width="17.42578125" style="451" customWidth="1"/>
    <col min="2315" max="2315" width="14.140625" style="451" customWidth="1"/>
    <col min="2316" max="2316" width="15.42578125" style="451" customWidth="1"/>
    <col min="2317" max="2318" width="9.42578125" style="451" customWidth="1"/>
    <col min="2319" max="2319" width="50" style="451" customWidth="1"/>
    <col min="2320" max="2320" width="14" style="451" customWidth="1"/>
    <col min="2321" max="2321" width="11" style="451" customWidth="1"/>
    <col min="2322" max="2322" width="10.5703125" style="451" customWidth="1"/>
    <col min="2323" max="2323" width="13.5703125" style="451" customWidth="1"/>
    <col min="2324" max="2324" width="10.5703125" style="451" customWidth="1"/>
    <col min="2325" max="2325" width="13.140625" style="451" customWidth="1"/>
    <col min="2326" max="2326" width="15.5703125" style="451" customWidth="1"/>
    <col min="2327" max="2327" width="14.5703125" style="451" customWidth="1"/>
    <col min="2328" max="2328" width="9" style="451" customWidth="1"/>
    <col min="2329" max="2329" width="17.7109375" style="451" customWidth="1"/>
    <col min="2330" max="2560" width="9.140625" style="451"/>
    <col min="2561" max="2561" width="11.140625" style="451" customWidth="1"/>
    <col min="2562" max="2562" width="50.7109375" style="451" customWidth="1"/>
    <col min="2563" max="2563" width="6.85546875" style="451" customWidth="1"/>
    <col min="2564" max="2564" width="7.85546875" style="451" customWidth="1"/>
    <col min="2565" max="2565" width="15.85546875" style="451" customWidth="1"/>
    <col min="2566" max="2566" width="15.28515625" style="451" customWidth="1"/>
    <col min="2567" max="2567" width="17" style="451" customWidth="1"/>
    <col min="2568" max="2568" width="14" style="451" customWidth="1"/>
    <col min="2569" max="2569" width="12.28515625" style="451" customWidth="1"/>
    <col min="2570" max="2570" width="17.42578125" style="451" customWidth="1"/>
    <col min="2571" max="2571" width="14.140625" style="451" customWidth="1"/>
    <col min="2572" max="2572" width="15.42578125" style="451" customWidth="1"/>
    <col min="2573" max="2574" width="9.42578125" style="451" customWidth="1"/>
    <col min="2575" max="2575" width="50" style="451" customWidth="1"/>
    <col min="2576" max="2576" width="14" style="451" customWidth="1"/>
    <col min="2577" max="2577" width="11" style="451" customWidth="1"/>
    <col min="2578" max="2578" width="10.5703125" style="451" customWidth="1"/>
    <col min="2579" max="2579" width="13.5703125" style="451" customWidth="1"/>
    <col min="2580" max="2580" width="10.5703125" style="451" customWidth="1"/>
    <col min="2581" max="2581" width="13.140625" style="451" customWidth="1"/>
    <col min="2582" max="2582" width="15.5703125" style="451" customWidth="1"/>
    <col min="2583" max="2583" width="14.5703125" style="451" customWidth="1"/>
    <col min="2584" max="2584" width="9" style="451" customWidth="1"/>
    <col min="2585" max="2585" width="17.7109375" style="451" customWidth="1"/>
    <col min="2586" max="2816" width="9.140625" style="451"/>
    <col min="2817" max="2817" width="11.140625" style="451" customWidth="1"/>
    <col min="2818" max="2818" width="50.7109375" style="451" customWidth="1"/>
    <col min="2819" max="2819" width="6.85546875" style="451" customWidth="1"/>
    <col min="2820" max="2820" width="7.85546875" style="451" customWidth="1"/>
    <col min="2821" max="2821" width="15.85546875" style="451" customWidth="1"/>
    <col min="2822" max="2822" width="15.28515625" style="451" customWidth="1"/>
    <col min="2823" max="2823" width="17" style="451" customWidth="1"/>
    <col min="2824" max="2824" width="14" style="451" customWidth="1"/>
    <col min="2825" max="2825" width="12.28515625" style="451" customWidth="1"/>
    <col min="2826" max="2826" width="17.42578125" style="451" customWidth="1"/>
    <col min="2827" max="2827" width="14.140625" style="451" customWidth="1"/>
    <col min="2828" max="2828" width="15.42578125" style="451" customWidth="1"/>
    <col min="2829" max="2830" width="9.42578125" style="451" customWidth="1"/>
    <col min="2831" max="2831" width="50" style="451" customWidth="1"/>
    <col min="2832" max="2832" width="14" style="451" customWidth="1"/>
    <col min="2833" max="2833" width="11" style="451" customWidth="1"/>
    <col min="2834" max="2834" width="10.5703125" style="451" customWidth="1"/>
    <col min="2835" max="2835" width="13.5703125" style="451" customWidth="1"/>
    <col min="2836" max="2836" width="10.5703125" style="451" customWidth="1"/>
    <col min="2837" max="2837" width="13.140625" style="451" customWidth="1"/>
    <col min="2838" max="2838" width="15.5703125" style="451" customWidth="1"/>
    <col min="2839" max="2839" width="14.5703125" style="451" customWidth="1"/>
    <col min="2840" max="2840" width="9" style="451" customWidth="1"/>
    <col min="2841" max="2841" width="17.7109375" style="451" customWidth="1"/>
    <col min="2842" max="3072" width="9.140625" style="451"/>
    <col min="3073" max="3073" width="11.140625" style="451" customWidth="1"/>
    <col min="3074" max="3074" width="50.7109375" style="451" customWidth="1"/>
    <col min="3075" max="3075" width="6.85546875" style="451" customWidth="1"/>
    <col min="3076" max="3076" width="7.85546875" style="451" customWidth="1"/>
    <col min="3077" max="3077" width="15.85546875" style="451" customWidth="1"/>
    <col min="3078" max="3078" width="15.28515625" style="451" customWidth="1"/>
    <col min="3079" max="3079" width="17" style="451" customWidth="1"/>
    <col min="3080" max="3080" width="14" style="451" customWidth="1"/>
    <col min="3081" max="3081" width="12.28515625" style="451" customWidth="1"/>
    <col min="3082" max="3082" width="17.42578125" style="451" customWidth="1"/>
    <col min="3083" max="3083" width="14.140625" style="451" customWidth="1"/>
    <col min="3084" max="3084" width="15.42578125" style="451" customWidth="1"/>
    <col min="3085" max="3086" width="9.42578125" style="451" customWidth="1"/>
    <col min="3087" max="3087" width="50" style="451" customWidth="1"/>
    <col min="3088" max="3088" width="14" style="451" customWidth="1"/>
    <col min="3089" max="3089" width="11" style="451" customWidth="1"/>
    <col min="3090" max="3090" width="10.5703125" style="451" customWidth="1"/>
    <col min="3091" max="3091" width="13.5703125" style="451" customWidth="1"/>
    <col min="3092" max="3092" width="10.5703125" style="451" customWidth="1"/>
    <col min="3093" max="3093" width="13.140625" style="451" customWidth="1"/>
    <col min="3094" max="3094" width="15.5703125" style="451" customWidth="1"/>
    <col min="3095" max="3095" width="14.5703125" style="451" customWidth="1"/>
    <col min="3096" max="3096" width="9" style="451" customWidth="1"/>
    <col min="3097" max="3097" width="17.7109375" style="451" customWidth="1"/>
    <col min="3098" max="3328" width="9.140625" style="451"/>
    <col min="3329" max="3329" width="11.140625" style="451" customWidth="1"/>
    <col min="3330" max="3330" width="50.7109375" style="451" customWidth="1"/>
    <col min="3331" max="3331" width="6.85546875" style="451" customWidth="1"/>
    <col min="3332" max="3332" width="7.85546875" style="451" customWidth="1"/>
    <col min="3333" max="3333" width="15.85546875" style="451" customWidth="1"/>
    <col min="3334" max="3334" width="15.28515625" style="451" customWidth="1"/>
    <col min="3335" max="3335" width="17" style="451" customWidth="1"/>
    <col min="3336" max="3336" width="14" style="451" customWidth="1"/>
    <col min="3337" max="3337" width="12.28515625" style="451" customWidth="1"/>
    <col min="3338" max="3338" width="17.42578125" style="451" customWidth="1"/>
    <col min="3339" max="3339" width="14.140625" style="451" customWidth="1"/>
    <col min="3340" max="3340" width="15.42578125" style="451" customWidth="1"/>
    <col min="3341" max="3342" width="9.42578125" style="451" customWidth="1"/>
    <col min="3343" max="3343" width="50" style="451" customWidth="1"/>
    <col min="3344" max="3344" width="14" style="451" customWidth="1"/>
    <col min="3345" max="3345" width="11" style="451" customWidth="1"/>
    <col min="3346" max="3346" width="10.5703125" style="451" customWidth="1"/>
    <col min="3347" max="3347" width="13.5703125" style="451" customWidth="1"/>
    <col min="3348" max="3348" width="10.5703125" style="451" customWidth="1"/>
    <col min="3349" max="3349" width="13.140625" style="451" customWidth="1"/>
    <col min="3350" max="3350" width="15.5703125" style="451" customWidth="1"/>
    <col min="3351" max="3351" width="14.5703125" style="451" customWidth="1"/>
    <col min="3352" max="3352" width="9" style="451" customWidth="1"/>
    <col min="3353" max="3353" width="17.7109375" style="451" customWidth="1"/>
    <col min="3354" max="3584" width="9.140625" style="451"/>
    <col min="3585" max="3585" width="11.140625" style="451" customWidth="1"/>
    <col min="3586" max="3586" width="50.7109375" style="451" customWidth="1"/>
    <col min="3587" max="3587" width="6.85546875" style="451" customWidth="1"/>
    <col min="3588" max="3588" width="7.85546875" style="451" customWidth="1"/>
    <col min="3589" max="3589" width="15.85546875" style="451" customWidth="1"/>
    <col min="3590" max="3590" width="15.28515625" style="451" customWidth="1"/>
    <col min="3591" max="3591" width="17" style="451" customWidth="1"/>
    <col min="3592" max="3592" width="14" style="451" customWidth="1"/>
    <col min="3593" max="3593" width="12.28515625" style="451" customWidth="1"/>
    <col min="3594" max="3594" width="17.42578125" style="451" customWidth="1"/>
    <col min="3595" max="3595" width="14.140625" style="451" customWidth="1"/>
    <col min="3596" max="3596" width="15.42578125" style="451" customWidth="1"/>
    <col min="3597" max="3598" width="9.42578125" style="451" customWidth="1"/>
    <col min="3599" max="3599" width="50" style="451" customWidth="1"/>
    <col min="3600" max="3600" width="14" style="451" customWidth="1"/>
    <col min="3601" max="3601" width="11" style="451" customWidth="1"/>
    <col min="3602" max="3602" width="10.5703125" style="451" customWidth="1"/>
    <col min="3603" max="3603" width="13.5703125" style="451" customWidth="1"/>
    <col min="3604" max="3604" width="10.5703125" style="451" customWidth="1"/>
    <col min="3605" max="3605" width="13.140625" style="451" customWidth="1"/>
    <col min="3606" max="3606" width="15.5703125" style="451" customWidth="1"/>
    <col min="3607" max="3607" width="14.5703125" style="451" customWidth="1"/>
    <col min="3608" max="3608" width="9" style="451" customWidth="1"/>
    <col min="3609" max="3609" width="17.7109375" style="451" customWidth="1"/>
    <col min="3610" max="3840" width="9.140625" style="451"/>
    <col min="3841" max="3841" width="11.140625" style="451" customWidth="1"/>
    <col min="3842" max="3842" width="50.7109375" style="451" customWidth="1"/>
    <col min="3843" max="3843" width="6.85546875" style="451" customWidth="1"/>
    <col min="3844" max="3844" width="7.85546875" style="451" customWidth="1"/>
    <col min="3845" max="3845" width="15.85546875" style="451" customWidth="1"/>
    <col min="3846" max="3846" width="15.28515625" style="451" customWidth="1"/>
    <col min="3847" max="3847" width="17" style="451" customWidth="1"/>
    <col min="3848" max="3848" width="14" style="451" customWidth="1"/>
    <col min="3849" max="3849" width="12.28515625" style="451" customWidth="1"/>
    <col min="3850" max="3850" width="17.42578125" style="451" customWidth="1"/>
    <col min="3851" max="3851" width="14.140625" style="451" customWidth="1"/>
    <col min="3852" max="3852" width="15.42578125" style="451" customWidth="1"/>
    <col min="3853" max="3854" width="9.42578125" style="451" customWidth="1"/>
    <col min="3855" max="3855" width="50" style="451" customWidth="1"/>
    <col min="3856" max="3856" width="14" style="451" customWidth="1"/>
    <col min="3857" max="3857" width="11" style="451" customWidth="1"/>
    <col min="3858" max="3858" width="10.5703125" style="451" customWidth="1"/>
    <col min="3859" max="3859" width="13.5703125" style="451" customWidth="1"/>
    <col min="3860" max="3860" width="10.5703125" style="451" customWidth="1"/>
    <col min="3861" max="3861" width="13.140625" style="451" customWidth="1"/>
    <col min="3862" max="3862" width="15.5703125" style="451" customWidth="1"/>
    <col min="3863" max="3863" width="14.5703125" style="451" customWidth="1"/>
    <col min="3864" max="3864" width="9" style="451" customWidth="1"/>
    <col min="3865" max="3865" width="17.7109375" style="451" customWidth="1"/>
    <col min="3866" max="4096" width="9.140625" style="451"/>
    <col min="4097" max="4097" width="11.140625" style="451" customWidth="1"/>
    <col min="4098" max="4098" width="50.7109375" style="451" customWidth="1"/>
    <col min="4099" max="4099" width="6.85546875" style="451" customWidth="1"/>
    <col min="4100" max="4100" width="7.85546875" style="451" customWidth="1"/>
    <col min="4101" max="4101" width="15.85546875" style="451" customWidth="1"/>
    <col min="4102" max="4102" width="15.28515625" style="451" customWidth="1"/>
    <col min="4103" max="4103" width="17" style="451" customWidth="1"/>
    <col min="4104" max="4104" width="14" style="451" customWidth="1"/>
    <col min="4105" max="4105" width="12.28515625" style="451" customWidth="1"/>
    <col min="4106" max="4106" width="17.42578125" style="451" customWidth="1"/>
    <col min="4107" max="4107" width="14.140625" style="451" customWidth="1"/>
    <col min="4108" max="4108" width="15.42578125" style="451" customWidth="1"/>
    <col min="4109" max="4110" width="9.42578125" style="451" customWidth="1"/>
    <col min="4111" max="4111" width="50" style="451" customWidth="1"/>
    <col min="4112" max="4112" width="14" style="451" customWidth="1"/>
    <col min="4113" max="4113" width="11" style="451" customWidth="1"/>
    <col min="4114" max="4114" width="10.5703125" style="451" customWidth="1"/>
    <col min="4115" max="4115" width="13.5703125" style="451" customWidth="1"/>
    <col min="4116" max="4116" width="10.5703125" style="451" customWidth="1"/>
    <col min="4117" max="4117" width="13.140625" style="451" customWidth="1"/>
    <col min="4118" max="4118" width="15.5703125" style="451" customWidth="1"/>
    <col min="4119" max="4119" width="14.5703125" style="451" customWidth="1"/>
    <col min="4120" max="4120" width="9" style="451" customWidth="1"/>
    <col min="4121" max="4121" width="17.7109375" style="451" customWidth="1"/>
    <col min="4122" max="4352" width="9.140625" style="451"/>
    <col min="4353" max="4353" width="11.140625" style="451" customWidth="1"/>
    <col min="4354" max="4354" width="50.7109375" style="451" customWidth="1"/>
    <col min="4355" max="4355" width="6.85546875" style="451" customWidth="1"/>
    <col min="4356" max="4356" width="7.85546875" style="451" customWidth="1"/>
    <col min="4357" max="4357" width="15.85546875" style="451" customWidth="1"/>
    <col min="4358" max="4358" width="15.28515625" style="451" customWidth="1"/>
    <col min="4359" max="4359" width="17" style="451" customWidth="1"/>
    <col min="4360" max="4360" width="14" style="451" customWidth="1"/>
    <col min="4361" max="4361" width="12.28515625" style="451" customWidth="1"/>
    <col min="4362" max="4362" width="17.42578125" style="451" customWidth="1"/>
    <col min="4363" max="4363" width="14.140625" style="451" customWidth="1"/>
    <col min="4364" max="4364" width="15.42578125" style="451" customWidth="1"/>
    <col min="4365" max="4366" width="9.42578125" style="451" customWidth="1"/>
    <col min="4367" max="4367" width="50" style="451" customWidth="1"/>
    <col min="4368" max="4368" width="14" style="451" customWidth="1"/>
    <col min="4369" max="4369" width="11" style="451" customWidth="1"/>
    <col min="4370" max="4370" width="10.5703125" style="451" customWidth="1"/>
    <col min="4371" max="4371" width="13.5703125" style="451" customWidth="1"/>
    <col min="4372" max="4372" width="10.5703125" style="451" customWidth="1"/>
    <col min="4373" max="4373" width="13.140625" style="451" customWidth="1"/>
    <col min="4374" max="4374" width="15.5703125" style="451" customWidth="1"/>
    <col min="4375" max="4375" width="14.5703125" style="451" customWidth="1"/>
    <col min="4376" max="4376" width="9" style="451" customWidth="1"/>
    <col min="4377" max="4377" width="17.7109375" style="451" customWidth="1"/>
    <col min="4378" max="4608" width="9.140625" style="451"/>
    <col min="4609" max="4609" width="11.140625" style="451" customWidth="1"/>
    <col min="4610" max="4610" width="50.7109375" style="451" customWidth="1"/>
    <col min="4611" max="4611" width="6.85546875" style="451" customWidth="1"/>
    <col min="4612" max="4612" width="7.85546875" style="451" customWidth="1"/>
    <col min="4613" max="4613" width="15.85546875" style="451" customWidth="1"/>
    <col min="4614" max="4614" width="15.28515625" style="451" customWidth="1"/>
    <col min="4615" max="4615" width="17" style="451" customWidth="1"/>
    <col min="4616" max="4616" width="14" style="451" customWidth="1"/>
    <col min="4617" max="4617" width="12.28515625" style="451" customWidth="1"/>
    <col min="4618" max="4618" width="17.42578125" style="451" customWidth="1"/>
    <col min="4619" max="4619" width="14.140625" style="451" customWidth="1"/>
    <col min="4620" max="4620" width="15.42578125" style="451" customWidth="1"/>
    <col min="4621" max="4622" width="9.42578125" style="451" customWidth="1"/>
    <col min="4623" max="4623" width="50" style="451" customWidth="1"/>
    <col min="4624" max="4624" width="14" style="451" customWidth="1"/>
    <col min="4625" max="4625" width="11" style="451" customWidth="1"/>
    <col min="4626" max="4626" width="10.5703125" style="451" customWidth="1"/>
    <col min="4627" max="4627" width="13.5703125" style="451" customWidth="1"/>
    <col min="4628" max="4628" width="10.5703125" style="451" customWidth="1"/>
    <col min="4629" max="4629" width="13.140625" style="451" customWidth="1"/>
    <col min="4630" max="4630" width="15.5703125" style="451" customWidth="1"/>
    <col min="4631" max="4631" width="14.5703125" style="451" customWidth="1"/>
    <col min="4632" max="4632" width="9" style="451" customWidth="1"/>
    <col min="4633" max="4633" width="17.7109375" style="451" customWidth="1"/>
    <col min="4634" max="4864" width="9.140625" style="451"/>
    <col min="4865" max="4865" width="11.140625" style="451" customWidth="1"/>
    <col min="4866" max="4866" width="50.7109375" style="451" customWidth="1"/>
    <col min="4867" max="4867" width="6.85546875" style="451" customWidth="1"/>
    <col min="4868" max="4868" width="7.85546875" style="451" customWidth="1"/>
    <col min="4869" max="4869" width="15.85546875" style="451" customWidth="1"/>
    <col min="4870" max="4870" width="15.28515625" style="451" customWidth="1"/>
    <col min="4871" max="4871" width="17" style="451" customWidth="1"/>
    <col min="4872" max="4872" width="14" style="451" customWidth="1"/>
    <col min="4873" max="4873" width="12.28515625" style="451" customWidth="1"/>
    <col min="4874" max="4874" width="17.42578125" style="451" customWidth="1"/>
    <col min="4875" max="4875" width="14.140625" style="451" customWidth="1"/>
    <col min="4876" max="4876" width="15.42578125" style="451" customWidth="1"/>
    <col min="4877" max="4878" width="9.42578125" style="451" customWidth="1"/>
    <col min="4879" max="4879" width="50" style="451" customWidth="1"/>
    <col min="4880" max="4880" width="14" style="451" customWidth="1"/>
    <col min="4881" max="4881" width="11" style="451" customWidth="1"/>
    <col min="4882" max="4882" width="10.5703125" style="451" customWidth="1"/>
    <col min="4883" max="4883" width="13.5703125" style="451" customWidth="1"/>
    <col min="4884" max="4884" width="10.5703125" style="451" customWidth="1"/>
    <col min="4885" max="4885" width="13.140625" style="451" customWidth="1"/>
    <col min="4886" max="4886" width="15.5703125" style="451" customWidth="1"/>
    <col min="4887" max="4887" width="14.5703125" style="451" customWidth="1"/>
    <col min="4888" max="4888" width="9" style="451" customWidth="1"/>
    <col min="4889" max="4889" width="17.7109375" style="451" customWidth="1"/>
    <col min="4890" max="5120" width="9.140625" style="451"/>
    <col min="5121" max="5121" width="11.140625" style="451" customWidth="1"/>
    <col min="5122" max="5122" width="50.7109375" style="451" customWidth="1"/>
    <col min="5123" max="5123" width="6.85546875" style="451" customWidth="1"/>
    <col min="5124" max="5124" width="7.85546875" style="451" customWidth="1"/>
    <col min="5125" max="5125" width="15.85546875" style="451" customWidth="1"/>
    <col min="5126" max="5126" width="15.28515625" style="451" customWidth="1"/>
    <col min="5127" max="5127" width="17" style="451" customWidth="1"/>
    <col min="5128" max="5128" width="14" style="451" customWidth="1"/>
    <col min="5129" max="5129" width="12.28515625" style="451" customWidth="1"/>
    <col min="5130" max="5130" width="17.42578125" style="451" customWidth="1"/>
    <col min="5131" max="5131" width="14.140625" style="451" customWidth="1"/>
    <col min="5132" max="5132" width="15.42578125" style="451" customWidth="1"/>
    <col min="5133" max="5134" width="9.42578125" style="451" customWidth="1"/>
    <col min="5135" max="5135" width="50" style="451" customWidth="1"/>
    <col min="5136" max="5136" width="14" style="451" customWidth="1"/>
    <col min="5137" max="5137" width="11" style="451" customWidth="1"/>
    <col min="5138" max="5138" width="10.5703125" style="451" customWidth="1"/>
    <col min="5139" max="5139" width="13.5703125" style="451" customWidth="1"/>
    <col min="5140" max="5140" width="10.5703125" style="451" customWidth="1"/>
    <col min="5141" max="5141" width="13.140625" style="451" customWidth="1"/>
    <col min="5142" max="5142" width="15.5703125" style="451" customWidth="1"/>
    <col min="5143" max="5143" width="14.5703125" style="451" customWidth="1"/>
    <col min="5144" max="5144" width="9" style="451" customWidth="1"/>
    <col min="5145" max="5145" width="17.7109375" style="451" customWidth="1"/>
    <col min="5146" max="5376" width="9.140625" style="451"/>
    <col min="5377" max="5377" width="11.140625" style="451" customWidth="1"/>
    <col min="5378" max="5378" width="50.7109375" style="451" customWidth="1"/>
    <col min="5379" max="5379" width="6.85546875" style="451" customWidth="1"/>
    <col min="5380" max="5380" width="7.85546875" style="451" customWidth="1"/>
    <col min="5381" max="5381" width="15.85546875" style="451" customWidth="1"/>
    <col min="5382" max="5382" width="15.28515625" style="451" customWidth="1"/>
    <col min="5383" max="5383" width="17" style="451" customWidth="1"/>
    <col min="5384" max="5384" width="14" style="451" customWidth="1"/>
    <col min="5385" max="5385" width="12.28515625" style="451" customWidth="1"/>
    <col min="5386" max="5386" width="17.42578125" style="451" customWidth="1"/>
    <col min="5387" max="5387" width="14.140625" style="451" customWidth="1"/>
    <col min="5388" max="5388" width="15.42578125" style="451" customWidth="1"/>
    <col min="5389" max="5390" width="9.42578125" style="451" customWidth="1"/>
    <col min="5391" max="5391" width="50" style="451" customWidth="1"/>
    <col min="5392" max="5392" width="14" style="451" customWidth="1"/>
    <col min="5393" max="5393" width="11" style="451" customWidth="1"/>
    <col min="5394" max="5394" width="10.5703125" style="451" customWidth="1"/>
    <col min="5395" max="5395" width="13.5703125" style="451" customWidth="1"/>
    <col min="5396" max="5396" width="10.5703125" style="451" customWidth="1"/>
    <col min="5397" max="5397" width="13.140625" style="451" customWidth="1"/>
    <col min="5398" max="5398" width="15.5703125" style="451" customWidth="1"/>
    <col min="5399" max="5399" width="14.5703125" style="451" customWidth="1"/>
    <col min="5400" max="5400" width="9" style="451" customWidth="1"/>
    <col min="5401" max="5401" width="17.7109375" style="451" customWidth="1"/>
    <col min="5402" max="5632" width="9.140625" style="451"/>
    <col min="5633" max="5633" width="11.140625" style="451" customWidth="1"/>
    <col min="5634" max="5634" width="50.7109375" style="451" customWidth="1"/>
    <col min="5635" max="5635" width="6.85546875" style="451" customWidth="1"/>
    <col min="5636" max="5636" width="7.85546875" style="451" customWidth="1"/>
    <col min="5637" max="5637" width="15.85546875" style="451" customWidth="1"/>
    <col min="5638" max="5638" width="15.28515625" style="451" customWidth="1"/>
    <col min="5639" max="5639" width="17" style="451" customWidth="1"/>
    <col min="5640" max="5640" width="14" style="451" customWidth="1"/>
    <col min="5641" max="5641" width="12.28515625" style="451" customWidth="1"/>
    <col min="5642" max="5642" width="17.42578125" style="451" customWidth="1"/>
    <col min="5643" max="5643" width="14.140625" style="451" customWidth="1"/>
    <col min="5644" max="5644" width="15.42578125" style="451" customWidth="1"/>
    <col min="5645" max="5646" width="9.42578125" style="451" customWidth="1"/>
    <col min="5647" max="5647" width="50" style="451" customWidth="1"/>
    <col min="5648" max="5648" width="14" style="451" customWidth="1"/>
    <col min="5649" max="5649" width="11" style="451" customWidth="1"/>
    <col min="5650" max="5650" width="10.5703125" style="451" customWidth="1"/>
    <col min="5651" max="5651" width="13.5703125" style="451" customWidth="1"/>
    <col min="5652" max="5652" width="10.5703125" style="451" customWidth="1"/>
    <col min="5653" max="5653" width="13.140625" style="451" customWidth="1"/>
    <col min="5654" max="5654" width="15.5703125" style="451" customWidth="1"/>
    <col min="5655" max="5655" width="14.5703125" style="451" customWidth="1"/>
    <col min="5656" max="5656" width="9" style="451" customWidth="1"/>
    <col min="5657" max="5657" width="17.7109375" style="451" customWidth="1"/>
    <col min="5658" max="5888" width="9.140625" style="451"/>
    <col min="5889" max="5889" width="11.140625" style="451" customWidth="1"/>
    <col min="5890" max="5890" width="50.7109375" style="451" customWidth="1"/>
    <col min="5891" max="5891" width="6.85546875" style="451" customWidth="1"/>
    <col min="5892" max="5892" width="7.85546875" style="451" customWidth="1"/>
    <col min="5893" max="5893" width="15.85546875" style="451" customWidth="1"/>
    <col min="5894" max="5894" width="15.28515625" style="451" customWidth="1"/>
    <col min="5895" max="5895" width="17" style="451" customWidth="1"/>
    <col min="5896" max="5896" width="14" style="451" customWidth="1"/>
    <col min="5897" max="5897" width="12.28515625" style="451" customWidth="1"/>
    <col min="5898" max="5898" width="17.42578125" style="451" customWidth="1"/>
    <col min="5899" max="5899" width="14.140625" style="451" customWidth="1"/>
    <col min="5900" max="5900" width="15.42578125" style="451" customWidth="1"/>
    <col min="5901" max="5902" width="9.42578125" style="451" customWidth="1"/>
    <col min="5903" max="5903" width="50" style="451" customWidth="1"/>
    <col min="5904" max="5904" width="14" style="451" customWidth="1"/>
    <col min="5905" max="5905" width="11" style="451" customWidth="1"/>
    <col min="5906" max="5906" width="10.5703125" style="451" customWidth="1"/>
    <col min="5907" max="5907" width="13.5703125" style="451" customWidth="1"/>
    <col min="5908" max="5908" width="10.5703125" style="451" customWidth="1"/>
    <col min="5909" max="5909" width="13.140625" style="451" customWidth="1"/>
    <col min="5910" max="5910" width="15.5703125" style="451" customWidth="1"/>
    <col min="5911" max="5911" width="14.5703125" style="451" customWidth="1"/>
    <col min="5912" max="5912" width="9" style="451" customWidth="1"/>
    <col min="5913" max="5913" width="17.7109375" style="451" customWidth="1"/>
    <col min="5914" max="6144" width="9.140625" style="451"/>
    <col min="6145" max="6145" width="11.140625" style="451" customWidth="1"/>
    <col min="6146" max="6146" width="50.7109375" style="451" customWidth="1"/>
    <col min="6147" max="6147" width="6.85546875" style="451" customWidth="1"/>
    <col min="6148" max="6148" width="7.85546875" style="451" customWidth="1"/>
    <col min="6149" max="6149" width="15.85546875" style="451" customWidth="1"/>
    <col min="6150" max="6150" width="15.28515625" style="451" customWidth="1"/>
    <col min="6151" max="6151" width="17" style="451" customWidth="1"/>
    <col min="6152" max="6152" width="14" style="451" customWidth="1"/>
    <col min="6153" max="6153" width="12.28515625" style="451" customWidth="1"/>
    <col min="6154" max="6154" width="17.42578125" style="451" customWidth="1"/>
    <col min="6155" max="6155" width="14.140625" style="451" customWidth="1"/>
    <col min="6156" max="6156" width="15.42578125" style="451" customWidth="1"/>
    <col min="6157" max="6158" width="9.42578125" style="451" customWidth="1"/>
    <col min="6159" max="6159" width="50" style="451" customWidth="1"/>
    <col min="6160" max="6160" width="14" style="451" customWidth="1"/>
    <col min="6161" max="6161" width="11" style="451" customWidth="1"/>
    <col min="6162" max="6162" width="10.5703125" style="451" customWidth="1"/>
    <col min="6163" max="6163" width="13.5703125" style="451" customWidth="1"/>
    <col min="6164" max="6164" width="10.5703125" style="451" customWidth="1"/>
    <col min="6165" max="6165" width="13.140625" style="451" customWidth="1"/>
    <col min="6166" max="6166" width="15.5703125" style="451" customWidth="1"/>
    <col min="6167" max="6167" width="14.5703125" style="451" customWidth="1"/>
    <col min="6168" max="6168" width="9" style="451" customWidth="1"/>
    <col min="6169" max="6169" width="17.7109375" style="451" customWidth="1"/>
    <col min="6170" max="6400" width="9.140625" style="451"/>
    <col min="6401" max="6401" width="11.140625" style="451" customWidth="1"/>
    <col min="6402" max="6402" width="50.7109375" style="451" customWidth="1"/>
    <col min="6403" max="6403" width="6.85546875" style="451" customWidth="1"/>
    <col min="6404" max="6404" width="7.85546875" style="451" customWidth="1"/>
    <col min="6405" max="6405" width="15.85546875" style="451" customWidth="1"/>
    <col min="6406" max="6406" width="15.28515625" style="451" customWidth="1"/>
    <col min="6407" max="6407" width="17" style="451" customWidth="1"/>
    <col min="6408" max="6408" width="14" style="451" customWidth="1"/>
    <col min="6409" max="6409" width="12.28515625" style="451" customWidth="1"/>
    <col min="6410" max="6410" width="17.42578125" style="451" customWidth="1"/>
    <col min="6411" max="6411" width="14.140625" style="451" customWidth="1"/>
    <col min="6412" max="6412" width="15.42578125" style="451" customWidth="1"/>
    <col min="6413" max="6414" width="9.42578125" style="451" customWidth="1"/>
    <col min="6415" max="6415" width="50" style="451" customWidth="1"/>
    <col min="6416" max="6416" width="14" style="451" customWidth="1"/>
    <col min="6417" max="6417" width="11" style="451" customWidth="1"/>
    <col min="6418" max="6418" width="10.5703125" style="451" customWidth="1"/>
    <col min="6419" max="6419" width="13.5703125" style="451" customWidth="1"/>
    <col min="6420" max="6420" width="10.5703125" style="451" customWidth="1"/>
    <col min="6421" max="6421" width="13.140625" style="451" customWidth="1"/>
    <col min="6422" max="6422" width="15.5703125" style="451" customWidth="1"/>
    <col min="6423" max="6423" width="14.5703125" style="451" customWidth="1"/>
    <col min="6424" max="6424" width="9" style="451" customWidth="1"/>
    <col min="6425" max="6425" width="17.7109375" style="451" customWidth="1"/>
    <col min="6426" max="6656" width="9.140625" style="451"/>
    <col min="6657" max="6657" width="11.140625" style="451" customWidth="1"/>
    <col min="6658" max="6658" width="50.7109375" style="451" customWidth="1"/>
    <col min="6659" max="6659" width="6.85546875" style="451" customWidth="1"/>
    <col min="6660" max="6660" width="7.85546875" style="451" customWidth="1"/>
    <col min="6661" max="6661" width="15.85546875" style="451" customWidth="1"/>
    <col min="6662" max="6662" width="15.28515625" style="451" customWidth="1"/>
    <col min="6663" max="6663" width="17" style="451" customWidth="1"/>
    <col min="6664" max="6664" width="14" style="451" customWidth="1"/>
    <col min="6665" max="6665" width="12.28515625" style="451" customWidth="1"/>
    <col min="6666" max="6666" width="17.42578125" style="451" customWidth="1"/>
    <col min="6667" max="6667" width="14.140625" style="451" customWidth="1"/>
    <col min="6668" max="6668" width="15.42578125" style="451" customWidth="1"/>
    <col min="6669" max="6670" width="9.42578125" style="451" customWidth="1"/>
    <col min="6671" max="6671" width="50" style="451" customWidth="1"/>
    <col min="6672" max="6672" width="14" style="451" customWidth="1"/>
    <col min="6673" max="6673" width="11" style="451" customWidth="1"/>
    <col min="6674" max="6674" width="10.5703125" style="451" customWidth="1"/>
    <col min="6675" max="6675" width="13.5703125" style="451" customWidth="1"/>
    <col min="6676" max="6676" width="10.5703125" style="451" customWidth="1"/>
    <col min="6677" max="6677" width="13.140625" style="451" customWidth="1"/>
    <col min="6678" max="6678" width="15.5703125" style="451" customWidth="1"/>
    <col min="6679" max="6679" width="14.5703125" style="451" customWidth="1"/>
    <col min="6680" max="6680" width="9" style="451" customWidth="1"/>
    <col min="6681" max="6681" width="17.7109375" style="451" customWidth="1"/>
    <col min="6682" max="6912" width="9.140625" style="451"/>
    <col min="6913" max="6913" width="11.140625" style="451" customWidth="1"/>
    <col min="6914" max="6914" width="50.7109375" style="451" customWidth="1"/>
    <col min="6915" max="6915" width="6.85546875" style="451" customWidth="1"/>
    <col min="6916" max="6916" width="7.85546875" style="451" customWidth="1"/>
    <col min="6917" max="6917" width="15.85546875" style="451" customWidth="1"/>
    <col min="6918" max="6918" width="15.28515625" style="451" customWidth="1"/>
    <col min="6919" max="6919" width="17" style="451" customWidth="1"/>
    <col min="6920" max="6920" width="14" style="451" customWidth="1"/>
    <col min="6921" max="6921" width="12.28515625" style="451" customWidth="1"/>
    <col min="6922" max="6922" width="17.42578125" style="451" customWidth="1"/>
    <col min="6923" max="6923" width="14.140625" style="451" customWidth="1"/>
    <col min="6924" max="6924" width="15.42578125" style="451" customWidth="1"/>
    <col min="6925" max="6926" width="9.42578125" style="451" customWidth="1"/>
    <col min="6927" max="6927" width="50" style="451" customWidth="1"/>
    <col min="6928" max="6928" width="14" style="451" customWidth="1"/>
    <col min="6929" max="6929" width="11" style="451" customWidth="1"/>
    <col min="6930" max="6930" width="10.5703125" style="451" customWidth="1"/>
    <col min="6931" max="6931" width="13.5703125" style="451" customWidth="1"/>
    <col min="6932" max="6932" width="10.5703125" style="451" customWidth="1"/>
    <col min="6933" max="6933" width="13.140625" style="451" customWidth="1"/>
    <col min="6934" max="6934" width="15.5703125" style="451" customWidth="1"/>
    <col min="6935" max="6935" width="14.5703125" style="451" customWidth="1"/>
    <col min="6936" max="6936" width="9" style="451" customWidth="1"/>
    <col min="6937" max="6937" width="17.7109375" style="451" customWidth="1"/>
    <col min="6938" max="7168" width="9.140625" style="451"/>
    <col min="7169" max="7169" width="11.140625" style="451" customWidth="1"/>
    <col min="7170" max="7170" width="50.7109375" style="451" customWidth="1"/>
    <col min="7171" max="7171" width="6.85546875" style="451" customWidth="1"/>
    <col min="7172" max="7172" width="7.85546875" style="451" customWidth="1"/>
    <col min="7173" max="7173" width="15.85546875" style="451" customWidth="1"/>
    <col min="7174" max="7174" width="15.28515625" style="451" customWidth="1"/>
    <col min="7175" max="7175" width="17" style="451" customWidth="1"/>
    <col min="7176" max="7176" width="14" style="451" customWidth="1"/>
    <col min="7177" max="7177" width="12.28515625" style="451" customWidth="1"/>
    <col min="7178" max="7178" width="17.42578125" style="451" customWidth="1"/>
    <col min="7179" max="7179" width="14.140625" style="451" customWidth="1"/>
    <col min="7180" max="7180" width="15.42578125" style="451" customWidth="1"/>
    <col min="7181" max="7182" width="9.42578125" style="451" customWidth="1"/>
    <col min="7183" max="7183" width="50" style="451" customWidth="1"/>
    <col min="7184" max="7184" width="14" style="451" customWidth="1"/>
    <col min="7185" max="7185" width="11" style="451" customWidth="1"/>
    <col min="7186" max="7186" width="10.5703125" style="451" customWidth="1"/>
    <col min="7187" max="7187" width="13.5703125" style="451" customWidth="1"/>
    <col min="7188" max="7188" width="10.5703125" style="451" customWidth="1"/>
    <col min="7189" max="7189" width="13.140625" style="451" customWidth="1"/>
    <col min="7190" max="7190" width="15.5703125" style="451" customWidth="1"/>
    <col min="7191" max="7191" width="14.5703125" style="451" customWidth="1"/>
    <col min="7192" max="7192" width="9" style="451" customWidth="1"/>
    <col min="7193" max="7193" width="17.7109375" style="451" customWidth="1"/>
    <col min="7194" max="7424" width="9.140625" style="451"/>
    <col min="7425" max="7425" width="11.140625" style="451" customWidth="1"/>
    <col min="7426" max="7426" width="50.7109375" style="451" customWidth="1"/>
    <col min="7427" max="7427" width="6.85546875" style="451" customWidth="1"/>
    <col min="7428" max="7428" width="7.85546875" style="451" customWidth="1"/>
    <col min="7429" max="7429" width="15.85546875" style="451" customWidth="1"/>
    <col min="7430" max="7430" width="15.28515625" style="451" customWidth="1"/>
    <col min="7431" max="7431" width="17" style="451" customWidth="1"/>
    <col min="7432" max="7432" width="14" style="451" customWidth="1"/>
    <col min="7433" max="7433" width="12.28515625" style="451" customWidth="1"/>
    <col min="7434" max="7434" width="17.42578125" style="451" customWidth="1"/>
    <col min="7435" max="7435" width="14.140625" style="451" customWidth="1"/>
    <col min="7436" max="7436" width="15.42578125" style="451" customWidth="1"/>
    <col min="7437" max="7438" width="9.42578125" style="451" customWidth="1"/>
    <col min="7439" max="7439" width="50" style="451" customWidth="1"/>
    <col min="7440" max="7440" width="14" style="451" customWidth="1"/>
    <col min="7441" max="7441" width="11" style="451" customWidth="1"/>
    <col min="7442" max="7442" width="10.5703125" style="451" customWidth="1"/>
    <col min="7443" max="7443" width="13.5703125" style="451" customWidth="1"/>
    <col min="7444" max="7444" width="10.5703125" style="451" customWidth="1"/>
    <col min="7445" max="7445" width="13.140625" style="451" customWidth="1"/>
    <col min="7446" max="7446" width="15.5703125" style="451" customWidth="1"/>
    <col min="7447" max="7447" width="14.5703125" style="451" customWidth="1"/>
    <col min="7448" max="7448" width="9" style="451" customWidth="1"/>
    <col min="7449" max="7449" width="17.7109375" style="451" customWidth="1"/>
    <col min="7450" max="7680" width="9.140625" style="451"/>
    <col min="7681" max="7681" width="11.140625" style="451" customWidth="1"/>
    <col min="7682" max="7682" width="50.7109375" style="451" customWidth="1"/>
    <col min="7683" max="7683" width="6.85546875" style="451" customWidth="1"/>
    <col min="7684" max="7684" width="7.85546875" style="451" customWidth="1"/>
    <col min="7685" max="7685" width="15.85546875" style="451" customWidth="1"/>
    <col min="7686" max="7686" width="15.28515625" style="451" customWidth="1"/>
    <col min="7687" max="7687" width="17" style="451" customWidth="1"/>
    <col min="7688" max="7688" width="14" style="451" customWidth="1"/>
    <col min="7689" max="7689" width="12.28515625" style="451" customWidth="1"/>
    <col min="7690" max="7690" width="17.42578125" style="451" customWidth="1"/>
    <col min="7691" max="7691" width="14.140625" style="451" customWidth="1"/>
    <col min="7692" max="7692" width="15.42578125" style="451" customWidth="1"/>
    <col min="7693" max="7694" width="9.42578125" style="451" customWidth="1"/>
    <col min="7695" max="7695" width="50" style="451" customWidth="1"/>
    <col min="7696" max="7696" width="14" style="451" customWidth="1"/>
    <col min="7697" max="7697" width="11" style="451" customWidth="1"/>
    <col min="7698" max="7698" width="10.5703125" style="451" customWidth="1"/>
    <col min="7699" max="7699" width="13.5703125" style="451" customWidth="1"/>
    <col min="7700" max="7700" width="10.5703125" style="451" customWidth="1"/>
    <col min="7701" max="7701" width="13.140625" style="451" customWidth="1"/>
    <col min="7702" max="7702" width="15.5703125" style="451" customWidth="1"/>
    <col min="7703" max="7703" width="14.5703125" style="451" customWidth="1"/>
    <col min="7704" max="7704" width="9" style="451" customWidth="1"/>
    <col min="7705" max="7705" width="17.7109375" style="451" customWidth="1"/>
    <col min="7706" max="7936" width="9.140625" style="451"/>
    <col min="7937" max="7937" width="11.140625" style="451" customWidth="1"/>
    <col min="7938" max="7938" width="50.7109375" style="451" customWidth="1"/>
    <col min="7939" max="7939" width="6.85546875" style="451" customWidth="1"/>
    <col min="7940" max="7940" width="7.85546875" style="451" customWidth="1"/>
    <col min="7941" max="7941" width="15.85546875" style="451" customWidth="1"/>
    <col min="7942" max="7942" width="15.28515625" style="451" customWidth="1"/>
    <col min="7943" max="7943" width="17" style="451" customWidth="1"/>
    <col min="7944" max="7944" width="14" style="451" customWidth="1"/>
    <col min="7945" max="7945" width="12.28515625" style="451" customWidth="1"/>
    <col min="7946" max="7946" width="17.42578125" style="451" customWidth="1"/>
    <col min="7947" max="7947" width="14.140625" style="451" customWidth="1"/>
    <col min="7948" max="7948" width="15.42578125" style="451" customWidth="1"/>
    <col min="7949" max="7950" width="9.42578125" style="451" customWidth="1"/>
    <col min="7951" max="7951" width="50" style="451" customWidth="1"/>
    <col min="7952" max="7952" width="14" style="451" customWidth="1"/>
    <col min="7953" max="7953" width="11" style="451" customWidth="1"/>
    <col min="7954" max="7954" width="10.5703125" style="451" customWidth="1"/>
    <col min="7955" max="7955" width="13.5703125" style="451" customWidth="1"/>
    <col min="7956" max="7956" width="10.5703125" style="451" customWidth="1"/>
    <col min="7957" max="7957" width="13.140625" style="451" customWidth="1"/>
    <col min="7958" max="7958" width="15.5703125" style="451" customWidth="1"/>
    <col min="7959" max="7959" width="14.5703125" style="451" customWidth="1"/>
    <col min="7960" max="7960" width="9" style="451" customWidth="1"/>
    <col min="7961" max="7961" width="17.7109375" style="451" customWidth="1"/>
    <col min="7962" max="8192" width="9.140625" style="451"/>
    <col min="8193" max="8193" width="11.140625" style="451" customWidth="1"/>
    <col min="8194" max="8194" width="50.7109375" style="451" customWidth="1"/>
    <col min="8195" max="8195" width="6.85546875" style="451" customWidth="1"/>
    <col min="8196" max="8196" width="7.85546875" style="451" customWidth="1"/>
    <col min="8197" max="8197" width="15.85546875" style="451" customWidth="1"/>
    <col min="8198" max="8198" width="15.28515625" style="451" customWidth="1"/>
    <col min="8199" max="8199" width="17" style="451" customWidth="1"/>
    <col min="8200" max="8200" width="14" style="451" customWidth="1"/>
    <col min="8201" max="8201" width="12.28515625" style="451" customWidth="1"/>
    <col min="8202" max="8202" width="17.42578125" style="451" customWidth="1"/>
    <col min="8203" max="8203" width="14.140625" style="451" customWidth="1"/>
    <col min="8204" max="8204" width="15.42578125" style="451" customWidth="1"/>
    <col min="8205" max="8206" width="9.42578125" style="451" customWidth="1"/>
    <col min="8207" max="8207" width="50" style="451" customWidth="1"/>
    <col min="8208" max="8208" width="14" style="451" customWidth="1"/>
    <col min="8209" max="8209" width="11" style="451" customWidth="1"/>
    <col min="8210" max="8210" width="10.5703125" style="451" customWidth="1"/>
    <col min="8211" max="8211" width="13.5703125" style="451" customWidth="1"/>
    <col min="8212" max="8212" width="10.5703125" style="451" customWidth="1"/>
    <col min="8213" max="8213" width="13.140625" style="451" customWidth="1"/>
    <col min="8214" max="8214" width="15.5703125" style="451" customWidth="1"/>
    <col min="8215" max="8215" width="14.5703125" style="451" customWidth="1"/>
    <col min="8216" max="8216" width="9" style="451" customWidth="1"/>
    <col min="8217" max="8217" width="17.7109375" style="451" customWidth="1"/>
    <col min="8218" max="8448" width="9.140625" style="451"/>
    <col min="8449" max="8449" width="11.140625" style="451" customWidth="1"/>
    <col min="8450" max="8450" width="50.7109375" style="451" customWidth="1"/>
    <col min="8451" max="8451" width="6.85546875" style="451" customWidth="1"/>
    <col min="8452" max="8452" width="7.85546875" style="451" customWidth="1"/>
    <col min="8453" max="8453" width="15.85546875" style="451" customWidth="1"/>
    <col min="8454" max="8454" width="15.28515625" style="451" customWidth="1"/>
    <col min="8455" max="8455" width="17" style="451" customWidth="1"/>
    <col min="8456" max="8456" width="14" style="451" customWidth="1"/>
    <col min="8457" max="8457" width="12.28515625" style="451" customWidth="1"/>
    <col min="8458" max="8458" width="17.42578125" style="451" customWidth="1"/>
    <col min="8459" max="8459" width="14.140625" style="451" customWidth="1"/>
    <col min="8460" max="8460" width="15.42578125" style="451" customWidth="1"/>
    <col min="8461" max="8462" width="9.42578125" style="451" customWidth="1"/>
    <col min="8463" max="8463" width="50" style="451" customWidth="1"/>
    <col min="8464" max="8464" width="14" style="451" customWidth="1"/>
    <col min="8465" max="8465" width="11" style="451" customWidth="1"/>
    <col min="8466" max="8466" width="10.5703125" style="451" customWidth="1"/>
    <col min="8467" max="8467" width="13.5703125" style="451" customWidth="1"/>
    <col min="8468" max="8468" width="10.5703125" style="451" customWidth="1"/>
    <col min="8469" max="8469" width="13.140625" style="451" customWidth="1"/>
    <col min="8470" max="8470" width="15.5703125" style="451" customWidth="1"/>
    <col min="8471" max="8471" width="14.5703125" style="451" customWidth="1"/>
    <col min="8472" max="8472" width="9" style="451" customWidth="1"/>
    <col min="8473" max="8473" width="17.7109375" style="451" customWidth="1"/>
    <col min="8474" max="8704" width="9.140625" style="451"/>
    <col min="8705" max="8705" width="11.140625" style="451" customWidth="1"/>
    <col min="8706" max="8706" width="50.7109375" style="451" customWidth="1"/>
    <col min="8707" max="8707" width="6.85546875" style="451" customWidth="1"/>
    <col min="8708" max="8708" width="7.85546875" style="451" customWidth="1"/>
    <col min="8709" max="8709" width="15.85546875" style="451" customWidth="1"/>
    <col min="8710" max="8710" width="15.28515625" style="451" customWidth="1"/>
    <col min="8711" max="8711" width="17" style="451" customWidth="1"/>
    <col min="8712" max="8712" width="14" style="451" customWidth="1"/>
    <col min="8713" max="8713" width="12.28515625" style="451" customWidth="1"/>
    <col min="8714" max="8714" width="17.42578125" style="451" customWidth="1"/>
    <col min="8715" max="8715" width="14.140625" style="451" customWidth="1"/>
    <col min="8716" max="8716" width="15.42578125" style="451" customWidth="1"/>
    <col min="8717" max="8718" width="9.42578125" style="451" customWidth="1"/>
    <col min="8719" max="8719" width="50" style="451" customWidth="1"/>
    <col min="8720" max="8720" width="14" style="451" customWidth="1"/>
    <col min="8721" max="8721" width="11" style="451" customWidth="1"/>
    <col min="8722" max="8722" width="10.5703125" style="451" customWidth="1"/>
    <col min="8723" max="8723" width="13.5703125" style="451" customWidth="1"/>
    <col min="8724" max="8724" width="10.5703125" style="451" customWidth="1"/>
    <col min="8725" max="8725" width="13.140625" style="451" customWidth="1"/>
    <col min="8726" max="8726" width="15.5703125" style="451" customWidth="1"/>
    <col min="8727" max="8727" width="14.5703125" style="451" customWidth="1"/>
    <col min="8728" max="8728" width="9" style="451" customWidth="1"/>
    <col min="8729" max="8729" width="17.7109375" style="451" customWidth="1"/>
    <col min="8730" max="8960" width="9.140625" style="451"/>
    <col min="8961" max="8961" width="11.140625" style="451" customWidth="1"/>
    <col min="8962" max="8962" width="50.7109375" style="451" customWidth="1"/>
    <col min="8963" max="8963" width="6.85546875" style="451" customWidth="1"/>
    <col min="8964" max="8964" width="7.85546875" style="451" customWidth="1"/>
    <col min="8965" max="8965" width="15.85546875" style="451" customWidth="1"/>
    <col min="8966" max="8966" width="15.28515625" style="451" customWidth="1"/>
    <col min="8967" max="8967" width="17" style="451" customWidth="1"/>
    <col min="8968" max="8968" width="14" style="451" customWidth="1"/>
    <col min="8969" max="8969" width="12.28515625" style="451" customWidth="1"/>
    <col min="8970" max="8970" width="17.42578125" style="451" customWidth="1"/>
    <col min="8971" max="8971" width="14.140625" style="451" customWidth="1"/>
    <col min="8972" max="8972" width="15.42578125" style="451" customWidth="1"/>
    <col min="8973" max="8974" width="9.42578125" style="451" customWidth="1"/>
    <col min="8975" max="8975" width="50" style="451" customWidth="1"/>
    <col min="8976" max="8976" width="14" style="451" customWidth="1"/>
    <col min="8977" max="8977" width="11" style="451" customWidth="1"/>
    <col min="8978" max="8978" width="10.5703125" style="451" customWidth="1"/>
    <col min="8979" max="8979" width="13.5703125" style="451" customWidth="1"/>
    <col min="8980" max="8980" width="10.5703125" style="451" customWidth="1"/>
    <col min="8981" max="8981" width="13.140625" style="451" customWidth="1"/>
    <col min="8982" max="8982" width="15.5703125" style="451" customWidth="1"/>
    <col min="8983" max="8983" width="14.5703125" style="451" customWidth="1"/>
    <col min="8984" max="8984" width="9" style="451" customWidth="1"/>
    <col min="8985" max="8985" width="17.7109375" style="451" customWidth="1"/>
    <col min="8986" max="9216" width="9.140625" style="451"/>
    <col min="9217" max="9217" width="11.140625" style="451" customWidth="1"/>
    <col min="9218" max="9218" width="50.7109375" style="451" customWidth="1"/>
    <col min="9219" max="9219" width="6.85546875" style="451" customWidth="1"/>
    <col min="9220" max="9220" width="7.85546875" style="451" customWidth="1"/>
    <col min="9221" max="9221" width="15.85546875" style="451" customWidth="1"/>
    <col min="9222" max="9222" width="15.28515625" style="451" customWidth="1"/>
    <col min="9223" max="9223" width="17" style="451" customWidth="1"/>
    <col min="9224" max="9224" width="14" style="451" customWidth="1"/>
    <col min="9225" max="9225" width="12.28515625" style="451" customWidth="1"/>
    <col min="9226" max="9226" width="17.42578125" style="451" customWidth="1"/>
    <col min="9227" max="9227" width="14.140625" style="451" customWidth="1"/>
    <col min="9228" max="9228" width="15.42578125" style="451" customWidth="1"/>
    <col min="9229" max="9230" width="9.42578125" style="451" customWidth="1"/>
    <col min="9231" max="9231" width="50" style="451" customWidth="1"/>
    <col min="9232" max="9232" width="14" style="451" customWidth="1"/>
    <col min="9233" max="9233" width="11" style="451" customWidth="1"/>
    <col min="9234" max="9234" width="10.5703125" style="451" customWidth="1"/>
    <col min="9235" max="9235" width="13.5703125" style="451" customWidth="1"/>
    <col min="9236" max="9236" width="10.5703125" style="451" customWidth="1"/>
    <col min="9237" max="9237" width="13.140625" style="451" customWidth="1"/>
    <col min="9238" max="9238" width="15.5703125" style="451" customWidth="1"/>
    <col min="9239" max="9239" width="14.5703125" style="451" customWidth="1"/>
    <col min="9240" max="9240" width="9" style="451" customWidth="1"/>
    <col min="9241" max="9241" width="17.7109375" style="451" customWidth="1"/>
    <col min="9242" max="9472" width="9.140625" style="451"/>
    <col min="9473" max="9473" width="11.140625" style="451" customWidth="1"/>
    <col min="9474" max="9474" width="50.7109375" style="451" customWidth="1"/>
    <col min="9475" max="9475" width="6.85546875" style="451" customWidth="1"/>
    <col min="9476" max="9476" width="7.85546875" style="451" customWidth="1"/>
    <col min="9477" max="9477" width="15.85546875" style="451" customWidth="1"/>
    <col min="9478" max="9478" width="15.28515625" style="451" customWidth="1"/>
    <col min="9479" max="9479" width="17" style="451" customWidth="1"/>
    <col min="9480" max="9480" width="14" style="451" customWidth="1"/>
    <col min="9481" max="9481" width="12.28515625" style="451" customWidth="1"/>
    <col min="9482" max="9482" width="17.42578125" style="451" customWidth="1"/>
    <col min="9483" max="9483" width="14.140625" style="451" customWidth="1"/>
    <col min="9484" max="9484" width="15.42578125" style="451" customWidth="1"/>
    <col min="9485" max="9486" width="9.42578125" style="451" customWidth="1"/>
    <col min="9487" max="9487" width="50" style="451" customWidth="1"/>
    <col min="9488" max="9488" width="14" style="451" customWidth="1"/>
    <col min="9489" max="9489" width="11" style="451" customWidth="1"/>
    <col min="9490" max="9490" width="10.5703125" style="451" customWidth="1"/>
    <col min="9491" max="9491" width="13.5703125" style="451" customWidth="1"/>
    <col min="9492" max="9492" width="10.5703125" style="451" customWidth="1"/>
    <col min="9493" max="9493" width="13.140625" style="451" customWidth="1"/>
    <col min="9494" max="9494" width="15.5703125" style="451" customWidth="1"/>
    <col min="9495" max="9495" width="14.5703125" style="451" customWidth="1"/>
    <col min="9496" max="9496" width="9" style="451" customWidth="1"/>
    <col min="9497" max="9497" width="17.7109375" style="451" customWidth="1"/>
    <col min="9498" max="9728" width="9.140625" style="451"/>
    <col min="9729" max="9729" width="11.140625" style="451" customWidth="1"/>
    <col min="9730" max="9730" width="50.7109375" style="451" customWidth="1"/>
    <col min="9731" max="9731" width="6.85546875" style="451" customWidth="1"/>
    <col min="9732" max="9732" width="7.85546875" style="451" customWidth="1"/>
    <col min="9733" max="9733" width="15.85546875" style="451" customWidth="1"/>
    <col min="9734" max="9734" width="15.28515625" style="451" customWidth="1"/>
    <col min="9735" max="9735" width="17" style="451" customWidth="1"/>
    <col min="9736" max="9736" width="14" style="451" customWidth="1"/>
    <col min="9737" max="9737" width="12.28515625" style="451" customWidth="1"/>
    <col min="9738" max="9738" width="17.42578125" style="451" customWidth="1"/>
    <col min="9739" max="9739" width="14.140625" style="451" customWidth="1"/>
    <col min="9740" max="9740" width="15.42578125" style="451" customWidth="1"/>
    <col min="9741" max="9742" width="9.42578125" style="451" customWidth="1"/>
    <col min="9743" max="9743" width="50" style="451" customWidth="1"/>
    <col min="9744" max="9744" width="14" style="451" customWidth="1"/>
    <col min="9745" max="9745" width="11" style="451" customWidth="1"/>
    <col min="9746" max="9746" width="10.5703125" style="451" customWidth="1"/>
    <col min="9747" max="9747" width="13.5703125" style="451" customWidth="1"/>
    <col min="9748" max="9748" width="10.5703125" style="451" customWidth="1"/>
    <col min="9749" max="9749" width="13.140625" style="451" customWidth="1"/>
    <col min="9750" max="9750" width="15.5703125" style="451" customWidth="1"/>
    <col min="9751" max="9751" width="14.5703125" style="451" customWidth="1"/>
    <col min="9752" max="9752" width="9" style="451" customWidth="1"/>
    <col min="9753" max="9753" width="17.7109375" style="451" customWidth="1"/>
    <col min="9754" max="9984" width="9.140625" style="451"/>
    <col min="9985" max="9985" width="11.140625" style="451" customWidth="1"/>
    <col min="9986" max="9986" width="50.7109375" style="451" customWidth="1"/>
    <col min="9987" max="9987" width="6.85546875" style="451" customWidth="1"/>
    <col min="9988" max="9988" width="7.85546875" style="451" customWidth="1"/>
    <col min="9989" max="9989" width="15.85546875" style="451" customWidth="1"/>
    <col min="9990" max="9990" width="15.28515625" style="451" customWidth="1"/>
    <col min="9991" max="9991" width="17" style="451" customWidth="1"/>
    <col min="9992" max="9992" width="14" style="451" customWidth="1"/>
    <col min="9993" max="9993" width="12.28515625" style="451" customWidth="1"/>
    <col min="9994" max="9994" width="17.42578125" style="451" customWidth="1"/>
    <col min="9995" max="9995" width="14.140625" style="451" customWidth="1"/>
    <col min="9996" max="9996" width="15.42578125" style="451" customWidth="1"/>
    <col min="9997" max="9998" width="9.42578125" style="451" customWidth="1"/>
    <col min="9999" max="9999" width="50" style="451" customWidth="1"/>
    <col min="10000" max="10000" width="14" style="451" customWidth="1"/>
    <col min="10001" max="10001" width="11" style="451" customWidth="1"/>
    <col min="10002" max="10002" width="10.5703125" style="451" customWidth="1"/>
    <col min="10003" max="10003" width="13.5703125" style="451" customWidth="1"/>
    <col min="10004" max="10004" width="10.5703125" style="451" customWidth="1"/>
    <col min="10005" max="10005" width="13.140625" style="451" customWidth="1"/>
    <col min="10006" max="10006" width="15.5703125" style="451" customWidth="1"/>
    <col min="10007" max="10007" width="14.5703125" style="451" customWidth="1"/>
    <col min="10008" max="10008" width="9" style="451" customWidth="1"/>
    <col min="10009" max="10009" width="17.7109375" style="451" customWidth="1"/>
    <col min="10010" max="10240" width="9.140625" style="451"/>
    <col min="10241" max="10241" width="11.140625" style="451" customWidth="1"/>
    <col min="10242" max="10242" width="50.7109375" style="451" customWidth="1"/>
    <col min="10243" max="10243" width="6.85546875" style="451" customWidth="1"/>
    <col min="10244" max="10244" width="7.85546875" style="451" customWidth="1"/>
    <col min="10245" max="10245" width="15.85546875" style="451" customWidth="1"/>
    <col min="10246" max="10246" width="15.28515625" style="451" customWidth="1"/>
    <col min="10247" max="10247" width="17" style="451" customWidth="1"/>
    <col min="10248" max="10248" width="14" style="451" customWidth="1"/>
    <col min="10249" max="10249" width="12.28515625" style="451" customWidth="1"/>
    <col min="10250" max="10250" width="17.42578125" style="451" customWidth="1"/>
    <col min="10251" max="10251" width="14.140625" style="451" customWidth="1"/>
    <col min="10252" max="10252" width="15.42578125" style="451" customWidth="1"/>
    <col min="10253" max="10254" width="9.42578125" style="451" customWidth="1"/>
    <col min="10255" max="10255" width="50" style="451" customWidth="1"/>
    <col min="10256" max="10256" width="14" style="451" customWidth="1"/>
    <col min="10257" max="10257" width="11" style="451" customWidth="1"/>
    <col min="10258" max="10258" width="10.5703125" style="451" customWidth="1"/>
    <col min="10259" max="10259" width="13.5703125" style="451" customWidth="1"/>
    <col min="10260" max="10260" width="10.5703125" style="451" customWidth="1"/>
    <col min="10261" max="10261" width="13.140625" style="451" customWidth="1"/>
    <col min="10262" max="10262" width="15.5703125" style="451" customWidth="1"/>
    <col min="10263" max="10263" width="14.5703125" style="451" customWidth="1"/>
    <col min="10264" max="10264" width="9" style="451" customWidth="1"/>
    <col min="10265" max="10265" width="17.7109375" style="451" customWidth="1"/>
    <col min="10266" max="10496" width="9.140625" style="451"/>
    <col min="10497" max="10497" width="11.140625" style="451" customWidth="1"/>
    <col min="10498" max="10498" width="50.7109375" style="451" customWidth="1"/>
    <col min="10499" max="10499" width="6.85546875" style="451" customWidth="1"/>
    <col min="10500" max="10500" width="7.85546875" style="451" customWidth="1"/>
    <col min="10501" max="10501" width="15.85546875" style="451" customWidth="1"/>
    <col min="10502" max="10502" width="15.28515625" style="451" customWidth="1"/>
    <col min="10503" max="10503" width="17" style="451" customWidth="1"/>
    <col min="10504" max="10504" width="14" style="451" customWidth="1"/>
    <col min="10505" max="10505" width="12.28515625" style="451" customWidth="1"/>
    <col min="10506" max="10506" width="17.42578125" style="451" customWidth="1"/>
    <col min="10507" max="10507" width="14.140625" style="451" customWidth="1"/>
    <col min="10508" max="10508" width="15.42578125" style="451" customWidth="1"/>
    <col min="10509" max="10510" width="9.42578125" style="451" customWidth="1"/>
    <col min="10511" max="10511" width="50" style="451" customWidth="1"/>
    <col min="10512" max="10512" width="14" style="451" customWidth="1"/>
    <col min="10513" max="10513" width="11" style="451" customWidth="1"/>
    <col min="10514" max="10514" width="10.5703125" style="451" customWidth="1"/>
    <col min="10515" max="10515" width="13.5703125" style="451" customWidth="1"/>
    <col min="10516" max="10516" width="10.5703125" style="451" customWidth="1"/>
    <col min="10517" max="10517" width="13.140625" style="451" customWidth="1"/>
    <col min="10518" max="10518" width="15.5703125" style="451" customWidth="1"/>
    <col min="10519" max="10519" width="14.5703125" style="451" customWidth="1"/>
    <col min="10520" max="10520" width="9" style="451" customWidth="1"/>
    <col min="10521" max="10521" width="17.7109375" style="451" customWidth="1"/>
    <col min="10522" max="10752" width="9.140625" style="451"/>
    <col min="10753" max="10753" width="11.140625" style="451" customWidth="1"/>
    <col min="10754" max="10754" width="50.7109375" style="451" customWidth="1"/>
    <col min="10755" max="10755" width="6.85546875" style="451" customWidth="1"/>
    <col min="10756" max="10756" width="7.85546875" style="451" customWidth="1"/>
    <col min="10757" max="10757" width="15.85546875" style="451" customWidth="1"/>
    <col min="10758" max="10758" width="15.28515625" style="451" customWidth="1"/>
    <col min="10759" max="10759" width="17" style="451" customWidth="1"/>
    <col min="10760" max="10760" width="14" style="451" customWidth="1"/>
    <col min="10761" max="10761" width="12.28515625" style="451" customWidth="1"/>
    <col min="10762" max="10762" width="17.42578125" style="451" customWidth="1"/>
    <col min="10763" max="10763" width="14.140625" style="451" customWidth="1"/>
    <col min="10764" max="10764" width="15.42578125" style="451" customWidth="1"/>
    <col min="10765" max="10766" width="9.42578125" style="451" customWidth="1"/>
    <col min="10767" max="10767" width="50" style="451" customWidth="1"/>
    <col min="10768" max="10768" width="14" style="451" customWidth="1"/>
    <col min="10769" max="10769" width="11" style="451" customWidth="1"/>
    <col min="10770" max="10770" width="10.5703125" style="451" customWidth="1"/>
    <col min="10771" max="10771" width="13.5703125" style="451" customWidth="1"/>
    <col min="10772" max="10772" width="10.5703125" style="451" customWidth="1"/>
    <col min="10773" max="10773" width="13.140625" style="451" customWidth="1"/>
    <col min="10774" max="10774" width="15.5703125" style="451" customWidth="1"/>
    <col min="10775" max="10775" width="14.5703125" style="451" customWidth="1"/>
    <col min="10776" max="10776" width="9" style="451" customWidth="1"/>
    <col min="10777" max="10777" width="17.7109375" style="451" customWidth="1"/>
    <col min="10778" max="11008" width="9.140625" style="451"/>
    <col min="11009" max="11009" width="11.140625" style="451" customWidth="1"/>
    <col min="11010" max="11010" width="50.7109375" style="451" customWidth="1"/>
    <col min="11011" max="11011" width="6.85546875" style="451" customWidth="1"/>
    <col min="11012" max="11012" width="7.85546875" style="451" customWidth="1"/>
    <col min="11013" max="11013" width="15.85546875" style="451" customWidth="1"/>
    <col min="11014" max="11014" width="15.28515625" style="451" customWidth="1"/>
    <col min="11015" max="11015" width="17" style="451" customWidth="1"/>
    <col min="11016" max="11016" width="14" style="451" customWidth="1"/>
    <col min="11017" max="11017" width="12.28515625" style="451" customWidth="1"/>
    <col min="11018" max="11018" width="17.42578125" style="451" customWidth="1"/>
    <col min="11019" max="11019" width="14.140625" style="451" customWidth="1"/>
    <col min="11020" max="11020" width="15.42578125" style="451" customWidth="1"/>
    <col min="11021" max="11022" width="9.42578125" style="451" customWidth="1"/>
    <col min="11023" max="11023" width="50" style="451" customWidth="1"/>
    <col min="11024" max="11024" width="14" style="451" customWidth="1"/>
    <col min="11025" max="11025" width="11" style="451" customWidth="1"/>
    <col min="11026" max="11026" width="10.5703125" style="451" customWidth="1"/>
    <col min="11027" max="11027" width="13.5703125" style="451" customWidth="1"/>
    <col min="11028" max="11028" width="10.5703125" style="451" customWidth="1"/>
    <col min="11029" max="11029" width="13.140625" style="451" customWidth="1"/>
    <col min="11030" max="11030" width="15.5703125" style="451" customWidth="1"/>
    <col min="11031" max="11031" width="14.5703125" style="451" customWidth="1"/>
    <col min="11032" max="11032" width="9" style="451" customWidth="1"/>
    <col min="11033" max="11033" width="17.7109375" style="451" customWidth="1"/>
    <col min="11034" max="11264" width="9.140625" style="451"/>
    <col min="11265" max="11265" width="11.140625" style="451" customWidth="1"/>
    <col min="11266" max="11266" width="50.7109375" style="451" customWidth="1"/>
    <col min="11267" max="11267" width="6.85546875" style="451" customWidth="1"/>
    <col min="11268" max="11268" width="7.85546875" style="451" customWidth="1"/>
    <col min="11269" max="11269" width="15.85546875" style="451" customWidth="1"/>
    <col min="11270" max="11270" width="15.28515625" style="451" customWidth="1"/>
    <col min="11271" max="11271" width="17" style="451" customWidth="1"/>
    <col min="11272" max="11272" width="14" style="451" customWidth="1"/>
    <col min="11273" max="11273" width="12.28515625" style="451" customWidth="1"/>
    <col min="11274" max="11274" width="17.42578125" style="451" customWidth="1"/>
    <col min="11275" max="11275" width="14.140625" style="451" customWidth="1"/>
    <col min="11276" max="11276" width="15.42578125" style="451" customWidth="1"/>
    <col min="11277" max="11278" width="9.42578125" style="451" customWidth="1"/>
    <col min="11279" max="11279" width="50" style="451" customWidth="1"/>
    <col min="11280" max="11280" width="14" style="451" customWidth="1"/>
    <col min="11281" max="11281" width="11" style="451" customWidth="1"/>
    <col min="11282" max="11282" width="10.5703125" style="451" customWidth="1"/>
    <col min="11283" max="11283" width="13.5703125" style="451" customWidth="1"/>
    <col min="11284" max="11284" width="10.5703125" style="451" customWidth="1"/>
    <col min="11285" max="11285" width="13.140625" style="451" customWidth="1"/>
    <col min="11286" max="11286" width="15.5703125" style="451" customWidth="1"/>
    <col min="11287" max="11287" width="14.5703125" style="451" customWidth="1"/>
    <col min="11288" max="11288" width="9" style="451" customWidth="1"/>
    <col min="11289" max="11289" width="17.7109375" style="451" customWidth="1"/>
    <col min="11290" max="11520" width="9.140625" style="451"/>
    <col min="11521" max="11521" width="11.140625" style="451" customWidth="1"/>
    <col min="11522" max="11522" width="50.7109375" style="451" customWidth="1"/>
    <col min="11523" max="11523" width="6.85546875" style="451" customWidth="1"/>
    <col min="11524" max="11524" width="7.85546875" style="451" customWidth="1"/>
    <col min="11525" max="11525" width="15.85546875" style="451" customWidth="1"/>
    <col min="11526" max="11526" width="15.28515625" style="451" customWidth="1"/>
    <col min="11527" max="11527" width="17" style="451" customWidth="1"/>
    <col min="11528" max="11528" width="14" style="451" customWidth="1"/>
    <col min="11529" max="11529" width="12.28515625" style="451" customWidth="1"/>
    <col min="11530" max="11530" width="17.42578125" style="451" customWidth="1"/>
    <col min="11531" max="11531" width="14.140625" style="451" customWidth="1"/>
    <col min="11532" max="11532" width="15.42578125" style="451" customWidth="1"/>
    <col min="11533" max="11534" width="9.42578125" style="451" customWidth="1"/>
    <col min="11535" max="11535" width="50" style="451" customWidth="1"/>
    <col min="11536" max="11536" width="14" style="451" customWidth="1"/>
    <col min="11537" max="11537" width="11" style="451" customWidth="1"/>
    <col min="11538" max="11538" width="10.5703125" style="451" customWidth="1"/>
    <col min="11539" max="11539" width="13.5703125" style="451" customWidth="1"/>
    <col min="11540" max="11540" width="10.5703125" style="451" customWidth="1"/>
    <col min="11541" max="11541" width="13.140625" style="451" customWidth="1"/>
    <col min="11542" max="11542" width="15.5703125" style="451" customWidth="1"/>
    <col min="11543" max="11543" width="14.5703125" style="451" customWidth="1"/>
    <col min="11544" max="11544" width="9" style="451" customWidth="1"/>
    <col min="11545" max="11545" width="17.7109375" style="451" customWidth="1"/>
    <col min="11546" max="11776" width="9.140625" style="451"/>
    <col min="11777" max="11777" width="11.140625" style="451" customWidth="1"/>
    <col min="11778" max="11778" width="50.7109375" style="451" customWidth="1"/>
    <col min="11779" max="11779" width="6.85546875" style="451" customWidth="1"/>
    <col min="11780" max="11780" width="7.85546875" style="451" customWidth="1"/>
    <col min="11781" max="11781" width="15.85546875" style="451" customWidth="1"/>
    <col min="11782" max="11782" width="15.28515625" style="451" customWidth="1"/>
    <col min="11783" max="11783" width="17" style="451" customWidth="1"/>
    <col min="11784" max="11784" width="14" style="451" customWidth="1"/>
    <col min="11785" max="11785" width="12.28515625" style="451" customWidth="1"/>
    <col min="11786" max="11786" width="17.42578125" style="451" customWidth="1"/>
    <col min="11787" max="11787" width="14.140625" style="451" customWidth="1"/>
    <col min="11788" max="11788" width="15.42578125" style="451" customWidth="1"/>
    <col min="11789" max="11790" width="9.42578125" style="451" customWidth="1"/>
    <col min="11791" max="11791" width="50" style="451" customWidth="1"/>
    <col min="11792" max="11792" width="14" style="451" customWidth="1"/>
    <col min="11793" max="11793" width="11" style="451" customWidth="1"/>
    <col min="11794" max="11794" width="10.5703125" style="451" customWidth="1"/>
    <col min="11795" max="11795" width="13.5703125" style="451" customWidth="1"/>
    <col min="11796" max="11796" width="10.5703125" style="451" customWidth="1"/>
    <col min="11797" max="11797" width="13.140625" style="451" customWidth="1"/>
    <col min="11798" max="11798" width="15.5703125" style="451" customWidth="1"/>
    <col min="11799" max="11799" width="14.5703125" style="451" customWidth="1"/>
    <col min="11800" max="11800" width="9" style="451" customWidth="1"/>
    <col min="11801" max="11801" width="17.7109375" style="451" customWidth="1"/>
    <col min="11802" max="12032" width="9.140625" style="451"/>
    <col min="12033" max="12033" width="11.140625" style="451" customWidth="1"/>
    <col min="12034" max="12034" width="50.7109375" style="451" customWidth="1"/>
    <col min="12035" max="12035" width="6.85546875" style="451" customWidth="1"/>
    <col min="12036" max="12036" width="7.85546875" style="451" customWidth="1"/>
    <col min="12037" max="12037" width="15.85546875" style="451" customWidth="1"/>
    <col min="12038" max="12038" width="15.28515625" style="451" customWidth="1"/>
    <col min="12039" max="12039" width="17" style="451" customWidth="1"/>
    <col min="12040" max="12040" width="14" style="451" customWidth="1"/>
    <col min="12041" max="12041" width="12.28515625" style="451" customWidth="1"/>
    <col min="12042" max="12042" width="17.42578125" style="451" customWidth="1"/>
    <col min="12043" max="12043" width="14.140625" style="451" customWidth="1"/>
    <col min="12044" max="12044" width="15.42578125" style="451" customWidth="1"/>
    <col min="12045" max="12046" width="9.42578125" style="451" customWidth="1"/>
    <col min="12047" max="12047" width="50" style="451" customWidth="1"/>
    <col min="12048" max="12048" width="14" style="451" customWidth="1"/>
    <col min="12049" max="12049" width="11" style="451" customWidth="1"/>
    <col min="12050" max="12050" width="10.5703125" style="451" customWidth="1"/>
    <col min="12051" max="12051" width="13.5703125" style="451" customWidth="1"/>
    <col min="12052" max="12052" width="10.5703125" style="451" customWidth="1"/>
    <col min="12053" max="12053" width="13.140625" style="451" customWidth="1"/>
    <col min="12054" max="12054" width="15.5703125" style="451" customWidth="1"/>
    <col min="12055" max="12055" width="14.5703125" style="451" customWidth="1"/>
    <col min="12056" max="12056" width="9" style="451" customWidth="1"/>
    <col min="12057" max="12057" width="17.7109375" style="451" customWidth="1"/>
    <col min="12058" max="12288" width="9.140625" style="451"/>
    <col min="12289" max="12289" width="11.140625" style="451" customWidth="1"/>
    <col min="12290" max="12290" width="50.7109375" style="451" customWidth="1"/>
    <col min="12291" max="12291" width="6.85546875" style="451" customWidth="1"/>
    <col min="12292" max="12292" width="7.85546875" style="451" customWidth="1"/>
    <col min="12293" max="12293" width="15.85546875" style="451" customWidth="1"/>
    <col min="12294" max="12294" width="15.28515625" style="451" customWidth="1"/>
    <col min="12295" max="12295" width="17" style="451" customWidth="1"/>
    <col min="12296" max="12296" width="14" style="451" customWidth="1"/>
    <col min="12297" max="12297" width="12.28515625" style="451" customWidth="1"/>
    <col min="12298" max="12298" width="17.42578125" style="451" customWidth="1"/>
    <col min="12299" max="12299" width="14.140625" style="451" customWidth="1"/>
    <col min="12300" max="12300" width="15.42578125" style="451" customWidth="1"/>
    <col min="12301" max="12302" width="9.42578125" style="451" customWidth="1"/>
    <col min="12303" max="12303" width="50" style="451" customWidth="1"/>
    <col min="12304" max="12304" width="14" style="451" customWidth="1"/>
    <col min="12305" max="12305" width="11" style="451" customWidth="1"/>
    <col min="12306" max="12306" width="10.5703125" style="451" customWidth="1"/>
    <col min="12307" max="12307" width="13.5703125" style="451" customWidth="1"/>
    <col min="12308" max="12308" width="10.5703125" style="451" customWidth="1"/>
    <col min="12309" max="12309" width="13.140625" style="451" customWidth="1"/>
    <col min="12310" max="12310" width="15.5703125" style="451" customWidth="1"/>
    <col min="12311" max="12311" width="14.5703125" style="451" customWidth="1"/>
    <col min="12312" max="12312" width="9" style="451" customWidth="1"/>
    <col min="12313" max="12313" width="17.7109375" style="451" customWidth="1"/>
    <col min="12314" max="12544" width="9.140625" style="451"/>
    <col min="12545" max="12545" width="11.140625" style="451" customWidth="1"/>
    <col min="12546" max="12546" width="50.7109375" style="451" customWidth="1"/>
    <col min="12547" max="12547" width="6.85546875" style="451" customWidth="1"/>
    <col min="12548" max="12548" width="7.85546875" style="451" customWidth="1"/>
    <col min="12549" max="12549" width="15.85546875" style="451" customWidth="1"/>
    <col min="12550" max="12550" width="15.28515625" style="451" customWidth="1"/>
    <col min="12551" max="12551" width="17" style="451" customWidth="1"/>
    <col min="12552" max="12552" width="14" style="451" customWidth="1"/>
    <col min="12553" max="12553" width="12.28515625" style="451" customWidth="1"/>
    <col min="12554" max="12554" width="17.42578125" style="451" customWidth="1"/>
    <col min="12555" max="12555" width="14.140625" style="451" customWidth="1"/>
    <col min="12556" max="12556" width="15.42578125" style="451" customWidth="1"/>
    <col min="12557" max="12558" width="9.42578125" style="451" customWidth="1"/>
    <col min="12559" max="12559" width="50" style="451" customWidth="1"/>
    <col min="12560" max="12560" width="14" style="451" customWidth="1"/>
    <col min="12561" max="12561" width="11" style="451" customWidth="1"/>
    <col min="12562" max="12562" width="10.5703125" style="451" customWidth="1"/>
    <col min="12563" max="12563" width="13.5703125" style="451" customWidth="1"/>
    <col min="12564" max="12564" width="10.5703125" style="451" customWidth="1"/>
    <col min="12565" max="12565" width="13.140625" style="451" customWidth="1"/>
    <col min="12566" max="12566" width="15.5703125" style="451" customWidth="1"/>
    <col min="12567" max="12567" width="14.5703125" style="451" customWidth="1"/>
    <col min="12568" max="12568" width="9" style="451" customWidth="1"/>
    <col min="12569" max="12569" width="17.7109375" style="451" customWidth="1"/>
    <col min="12570" max="12800" width="9.140625" style="451"/>
    <col min="12801" max="12801" width="11.140625" style="451" customWidth="1"/>
    <col min="12802" max="12802" width="50.7109375" style="451" customWidth="1"/>
    <col min="12803" max="12803" width="6.85546875" style="451" customWidth="1"/>
    <col min="12804" max="12804" width="7.85546875" style="451" customWidth="1"/>
    <col min="12805" max="12805" width="15.85546875" style="451" customWidth="1"/>
    <col min="12806" max="12806" width="15.28515625" style="451" customWidth="1"/>
    <col min="12807" max="12807" width="17" style="451" customWidth="1"/>
    <col min="12808" max="12808" width="14" style="451" customWidth="1"/>
    <col min="12809" max="12809" width="12.28515625" style="451" customWidth="1"/>
    <col min="12810" max="12810" width="17.42578125" style="451" customWidth="1"/>
    <col min="12811" max="12811" width="14.140625" style="451" customWidth="1"/>
    <col min="12812" max="12812" width="15.42578125" style="451" customWidth="1"/>
    <col min="12813" max="12814" width="9.42578125" style="451" customWidth="1"/>
    <col min="12815" max="12815" width="50" style="451" customWidth="1"/>
    <col min="12816" max="12816" width="14" style="451" customWidth="1"/>
    <col min="12817" max="12817" width="11" style="451" customWidth="1"/>
    <col min="12818" max="12818" width="10.5703125" style="451" customWidth="1"/>
    <col min="12819" max="12819" width="13.5703125" style="451" customWidth="1"/>
    <col min="12820" max="12820" width="10.5703125" style="451" customWidth="1"/>
    <col min="12821" max="12821" width="13.140625" style="451" customWidth="1"/>
    <col min="12822" max="12822" width="15.5703125" style="451" customWidth="1"/>
    <col min="12823" max="12823" width="14.5703125" style="451" customWidth="1"/>
    <col min="12824" max="12824" width="9" style="451" customWidth="1"/>
    <col min="12825" max="12825" width="17.7109375" style="451" customWidth="1"/>
    <col min="12826" max="13056" width="9.140625" style="451"/>
    <col min="13057" max="13057" width="11.140625" style="451" customWidth="1"/>
    <col min="13058" max="13058" width="50.7109375" style="451" customWidth="1"/>
    <col min="13059" max="13059" width="6.85546875" style="451" customWidth="1"/>
    <col min="13060" max="13060" width="7.85546875" style="451" customWidth="1"/>
    <col min="13061" max="13061" width="15.85546875" style="451" customWidth="1"/>
    <col min="13062" max="13062" width="15.28515625" style="451" customWidth="1"/>
    <col min="13063" max="13063" width="17" style="451" customWidth="1"/>
    <col min="13064" max="13064" width="14" style="451" customWidth="1"/>
    <col min="13065" max="13065" width="12.28515625" style="451" customWidth="1"/>
    <col min="13066" max="13066" width="17.42578125" style="451" customWidth="1"/>
    <col min="13067" max="13067" width="14.140625" style="451" customWidth="1"/>
    <col min="13068" max="13068" width="15.42578125" style="451" customWidth="1"/>
    <col min="13069" max="13070" width="9.42578125" style="451" customWidth="1"/>
    <col min="13071" max="13071" width="50" style="451" customWidth="1"/>
    <col min="13072" max="13072" width="14" style="451" customWidth="1"/>
    <col min="13073" max="13073" width="11" style="451" customWidth="1"/>
    <col min="13074" max="13074" width="10.5703125" style="451" customWidth="1"/>
    <col min="13075" max="13075" width="13.5703125" style="451" customWidth="1"/>
    <col min="13076" max="13076" width="10.5703125" style="451" customWidth="1"/>
    <col min="13077" max="13077" width="13.140625" style="451" customWidth="1"/>
    <col min="13078" max="13078" width="15.5703125" style="451" customWidth="1"/>
    <col min="13079" max="13079" width="14.5703125" style="451" customWidth="1"/>
    <col min="13080" max="13080" width="9" style="451" customWidth="1"/>
    <col min="13081" max="13081" width="17.7109375" style="451" customWidth="1"/>
    <col min="13082" max="13312" width="9.140625" style="451"/>
    <col min="13313" max="13313" width="11.140625" style="451" customWidth="1"/>
    <col min="13314" max="13314" width="50.7109375" style="451" customWidth="1"/>
    <col min="13315" max="13315" width="6.85546875" style="451" customWidth="1"/>
    <col min="13316" max="13316" width="7.85546875" style="451" customWidth="1"/>
    <col min="13317" max="13317" width="15.85546875" style="451" customWidth="1"/>
    <col min="13318" max="13318" width="15.28515625" style="451" customWidth="1"/>
    <col min="13319" max="13319" width="17" style="451" customWidth="1"/>
    <col min="13320" max="13320" width="14" style="451" customWidth="1"/>
    <col min="13321" max="13321" width="12.28515625" style="451" customWidth="1"/>
    <col min="13322" max="13322" width="17.42578125" style="451" customWidth="1"/>
    <col min="13323" max="13323" width="14.140625" style="451" customWidth="1"/>
    <col min="13324" max="13324" width="15.42578125" style="451" customWidth="1"/>
    <col min="13325" max="13326" width="9.42578125" style="451" customWidth="1"/>
    <col min="13327" max="13327" width="50" style="451" customWidth="1"/>
    <col min="13328" max="13328" width="14" style="451" customWidth="1"/>
    <col min="13329" max="13329" width="11" style="451" customWidth="1"/>
    <col min="13330" max="13330" width="10.5703125" style="451" customWidth="1"/>
    <col min="13331" max="13331" width="13.5703125" style="451" customWidth="1"/>
    <col min="13332" max="13332" width="10.5703125" style="451" customWidth="1"/>
    <col min="13333" max="13333" width="13.140625" style="451" customWidth="1"/>
    <col min="13334" max="13334" width="15.5703125" style="451" customWidth="1"/>
    <col min="13335" max="13335" width="14.5703125" style="451" customWidth="1"/>
    <col min="13336" max="13336" width="9" style="451" customWidth="1"/>
    <col min="13337" max="13337" width="17.7109375" style="451" customWidth="1"/>
    <col min="13338" max="13568" width="9.140625" style="451"/>
    <col min="13569" max="13569" width="11.140625" style="451" customWidth="1"/>
    <col min="13570" max="13570" width="50.7109375" style="451" customWidth="1"/>
    <col min="13571" max="13571" width="6.85546875" style="451" customWidth="1"/>
    <col min="13572" max="13572" width="7.85546875" style="451" customWidth="1"/>
    <col min="13573" max="13573" width="15.85546875" style="451" customWidth="1"/>
    <col min="13574" max="13574" width="15.28515625" style="451" customWidth="1"/>
    <col min="13575" max="13575" width="17" style="451" customWidth="1"/>
    <col min="13576" max="13576" width="14" style="451" customWidth="1"/>
    <col min="13577" max="13577" width="12.28515625" style="451" customWidth="1"/>
    <col min="13578" max="13578" width="17.42578125" style="451" customWidth="1"/>
    <col min="13579" max="13579" width="14.140625" style="451" customWidth="1"/>
    <col min="13580" max="13580" width="15.42578125" style="451" customWidth="1"/>
    <col min="13581" max="13582" width="9.42578125" style="451" customWidth="1"/>
    <col min="13583" max="13583" width="50" style="451" customWidth="1"/>
    <col min="13584" max="13584" width="14" style="451" customWidth="1"/>
    <col min="13585" max="13585" width="11" style="451" customWidth="1"/>
    <col min="13586" max="13586" width="10.5703125" style="451" customWidth="1"/>
    <col min="13587" max="13587" width="13.5703125" style="451" customWidth="1"/>
    <col min="13588" max="13588" width="10.5703125" style="451" customWidth="1"/>
    <col min="13589" max="13589" width="13.140625" style="451" customWidth="1"/>
    <col min="13590" max="13590" width="15.5703125" style="451" customWidth="1"/>
    <col min="13591" max="13591" width="14.5703125" style="451" customWidth="1"/>
    <col min="13592" max="13592" width="9" style="451" customWidth="1"/>
    <col min="13593" max="13593" width="17.7109375" style="451" customWidth="1"/>
    <col min="13594" max="13824" width="9.140625" style="451"/>
    <col min="13825" max="13825" width="11.140625" style="451" customWidth="1"/>
    <col min="13826" max="13826" width="50.7109375" style="451" customWidth="1"/>
    <col min="13827" max="13827" width="6.85546875" style="451" customWidth="1"/>
    <col min="13828" max="13828" width="7.85546875" style="451" customWidth="1"/>
    <col min="13829" max="13829" width="15.85546875" style="451" customWidth="1"/>
    <col min="13830" max="13830" width="15.28515625" style="451" customWidth="1"/>
    <col min="13831" max="13831" width="17" style="451" customWidth="1"/>
    <col min="13832" max="13832" width="14" style="451" customWidth="1"/>
    <col min="13833" max="13833" width="12.28515625" style="451" customWidth="1"/>
    <col min="13834" max="13834" width="17.42578125" style="451" customWidth="1"/>
    <col min="13835" max="13835" width="14.140625" style="451" customWidth="1"/>
    <col min="13836" max="13836" width="15.42578125" style="451" customWidth="1"/>
    <col min="13837" max="13838" width="9.42578125" style="451" customWidth="1"/>
    <col min="13839" max="13839" width="50" style="451" customWidth="1"/>
    <col min="13840" max="13840" width="14" style="451" customWidth="1"/>
    <col min="13841" max="13841" width="11" style="451" customWidth="1"/>
    <col min="13842" max="13842" width="10.5703125" style="451" customWidth="1"/>
    <col min="13843" max="13843" width="13.5703125" style="451" customWidth="1"/>
    <col min="13844" max="13844" width="10.5703125" style="451" customWidth="1"/>
    <col min="13845" max="13845" width="13.140625" style="451" customWidth="1"/>
    <col min="13846" max="13846" width="15.5703125" style="451" customWidth="1"/>
    <col min="13847" max="13847" width="14.5703125" style="451" customWidth="1"/>
    <col min="13848" max="13848" width="9" style="451" customWidth="1"/>
    <col min="13849" max="13849" width="17.7109375" style="451" customWidth="1"/>
    <col min="13850" max="14080" width="9.140625" style="451"/>
    <col min="14081" max="14081" width="11.140625" style="451" customWidth="1"/>
    <col min="14082" max="14082" width="50.7109375" style="451" customWidth="1"/>
    <col min="14083" max="14083" width="6.85546875" style="451" customWidth="1"/>
    <col min="14084" max="14084" width="7.85546875" style="451" customWidth="1"/>
    <col min="14085" max="14085" width="15.85546875" style="451" customWidth="1"/>
    <col min="14086" max="14086" width="15.28515625" style="451" customWidth="1"/>
    <col min="14087" max="14087" width="17" style="451" customWidth="1"/>
    <col min="14088" max="14088" width="14" style="451" customWidth="1"/>
    <col min="14089" max="14089" width="12.28515625" style="451" customWidth="1"/>
    <col min="14090" max="14090" width="17.42578125" style="451" customWidth="1"/>
    <col min="14091" max="14091" width="14.140625" style="451" customWidth="1"/>
    <col min="14092" max="14092" width="15.42578125" style="451" customWidth="1"/>
    <col min="14093" max="14094" width="9.42578125" style="451" customWidth="1"/>
    <col min="14095" max="14095" width="50" style="451" customWidth="1"/>
    <col min="14096" max="14096" width="14" style="451" customWidth="1"/>
    <col min="14097" max="14097" width="11" style="451" customWidth="1"/>
    <col min="14098" max="14098" width="10.5703125" style="451" customWidth="1"/>
    <col min="14099" max="14099" width="13.5703125" style="451" customWidth="1"/>
    <col min="14100" max="14100" width="10.5703125" style="451" customWidth="1"/>
    <col min="14101" max="14101" width="13.140625" style="451" customWidth="1"/>
    <col min="14102" max="14102" width="15.5703125" style="451" customWidth="1"/>
    <col min="14103" max="14103" width="14.5703125" style="451" customWidth="1"/>
    <col min="14104" max="14104" width="9" style="451" customWidth="1"/>
    <col min="14105" max="14105" width="17.7109375" style="451" customWidth="1"/>
    <col min="14106" max="14336" width="9.140625" style="451"/>
    <col min="14337" max="14337" width="11.140625" style="451" customWidth="1"/>
    <col min="14338" max="14338" width="50.7109375" style="451" customWidth="1"/>
    <col min="14339" max="14339" width="6.85546875" style="451" customWidth="1"/>
    <col min="14340" max="14340" width="7.85546875" style="451" customWidth="1"/>
    <col min="14341" max="14341" width="15.85546875" style="451" customWidth="1"/>
    <col min="14342" max="14342" width="15.28515625" style="451" customWidth="1"/>
    <col min="14343" max="14343" width="17" style="451" customWidth="1"/>
    <col min="14344" max="14344" width="14" style="451" customWidth="1"/>
    <col min="14345" max="14345" width="12.28515625" style="451" customWidth="1"/>
    <col min="14346" max="14346" width="17.42578125" style="451" customWidth="1"/>
    <col min="14347" max="14347" width="14.140625" style="451" customWidth="1"/>
    <col min="14348" max="14348" width="15.42578125" style="451" customWidth="1"/>
    <col min="14349" max="14350" width="9.42578125" style="451" customWidth="1"/>
    <col min="14351" max="14351" width="50" style="451" customWidth="1"/>
    <col min="14352" max="14352" width="14" style="451" customWidth="1"/>
    <col min="14353" max="14353" width="11" style="451" customWidth="1"/>
    <col min="14354" max="14354" width="10.5703125" style="451" customWidth="1"/>
    <col min="14355" max="14355" width="13.5703125" style="451" customWidth="1"/>
    <col min="14356" max="14356" width="10.5703125" style="451" customWidth="1"/>
    <col min="14357" max="14357" width="13.140625" style="451" customWidth="1"/>
    <col min="14358" max="14358" width="15.5703125" style="451" customWidth="1"/>
    <col min="14359" max="14359" width="14.5703125" style="451" customWidth="1"/>
    <col min="14360" max="14360" width="9" style="451" customWidth="1"/>
    <col min="14361" max="14361" width="17.7109375" style="451" customWidth="1"/>
    <col min="14362" max="14592" width="9.140625" style="451"/>
    <col min="14593" max="14593" width="11.140625" style="451" customWidth="1"/>
    <col min="14594" max="14594" width="50.7109375" style="451" customWidth="1"/>
    <col min="14595" max="14595" width="6.85546875" style="451" customWidth="1"/>
    <col min="14596" max="14596" width="7.85546875" style="451" customWidth="1"/>
    <col min="14597" max="14597" width="15.85546875" style="451" customWidth="1"/>
    <col min="14598" max="14598" width="15.28515625" style="451" customWidth="1"/>
    <col min="14599" max="14599" width="17" style="451" customWidth="1"/>
    <col min="14600" max="14600" width="14" style="451" customWidth="1"/>
    <col min="14601" max="14601" width="12.28515625" style="451" customWidth="1"/>
    <col min="14602" max="14602" width="17.42578125" style="451" customWidth="1"/>
    <col min="14603" max="14603" width="14.140625" style="451" customWidth="1"/>
    <col min="14604" max="14604" width="15.42578125" style="451" customWidth="1"/>
    <col min="14605" max="14606" width="9.42578125" style="451" customWidth="1"/>
    <col min="14607" max="14607" width="50" style="451" customWidth="1"/>
    <col min="14608" max="14608" width="14" style="451" customWidth="1"/>
    <col min="14609" max="14609" width="11" style="451" customWidth="1"/>
    <col min="14610" max="14610" width="10.5703125" style="451" customWidth="1"/>
    <col min="14611" max="14611" width="13.5703125" style="451" customWidth="1"/>
    <col min="14612" max="14612" width="10.5703125" style="451" customWidth="1"/>
    <col min="14613" max="14613" width="13.140625" style="451" customWidth="1"/>
    <col min="14614" max="14614" width="15.5703125" style="451" customWidth="1"/>
    <col min="14615" max="14615" width="14.5703125" style="451" customWidth="1"/>
    <col min="14616" max="14616" width="9" style="451" customWidth="1"/>
    <col min="14617" max="14617" width="17.7109375" style="451" customWidth="1"/>
    <col min="14618" max="14848" width="9.140625" style="451"/>
    <col min="14849" max="14849" width="11.140625" style="451" customWidth="1"/>
    <col min="14850" max="14850" width="50.7109375" style="451" customWidth="1"/>
    <col min="14851" max="14851" width="6.85546875" style="451" customWidth="1"/>
    <col min="14852" max="14852" width="7.85546875" style="451" customWidth="1"/>
    <col min="14853" max="14853" width="15.85546875" style="451" customWidth="1"/>
    <col min="14854" max="14854" width="15.28515625" style="451" customWidth="1"/>
    <col min="14855" max="14855" width="17" style="451" customWidth="1"/>
    <col min="14856" max="14856" width="14" style="451" customWidth="1"/>
    <col min="14857" max="14857" width="12.28515625" style="451" customWidth="1"/>
    <col min="14858" max="14858" width="17.42578125" style="451" customWidth="1"/>
    <col min="14859" max="14859" width="14.140625" style="451" customWidth="1"/>
    <col min="14860" max="14860" width="15.42578125" style="451" customWidth="1"/>
    <col min="14861" max="14862" width="9.42578125" style="451" customWidth="1"/>
    <col min="14863" max="14863" width="50" style="451" customWidth="1"/>
    <col min="14864" max="14864" width="14" style="451" customWidth="1"/>
    <col min="14865" max="14865" width="11" style="451" customWidth="1"/>
    <col min="14866" max="14866" width="10.5703125" style="451" customWidth="1"/>
    <col min="14867" max="14867" width="13.5703125" style="451" customWidth="1"/>
    <col min="14868" max="14868" width="10.5703125" style="451" customWidth="1"/>
    <col min="14869" max="14869" width="13.140625" style="451" customWidth="1"/>
    <col min="14870" max="14870" width="15.5703125" style="451" customWidth="1"/>
    <col min="14871" max="14871" width="14.5703125" style="451" customWidth="1"/>
    <col min="14872" max="14872" width="9" style="451" customWidth="1"/>
    <col min="14873" max="14873" width="17.7109375" style="451" customWidth="1"/>
    <col min="14874" max="15104" width="9.140625" style="451"/>
    <col min="15105" max="15105" width="11.140625" style="451" customWidth="1"/>
    <col min="15106" max="15106" width="50.7109375" style="451" customWidth="1"/>
    <col min="15107" max="15107" width="6.85546875" style="451" customWidth="1"/>
    <col min="15108" max="15108" width="7.85546875" style="451" customWidth="1"/>
    <col min="15109" max="15109" width="15.85546875" style="451" customWidth="1"/>
    <col min="15110" max="15110" width="15.28515625" style="451" customWidth="1"/>
    <col min="15111" max="15111" width="17" style="451" customWidth="1"/>
    <col min="15112" max="15112" width="14" style="451" customWidth="1"/>
    <col min="15113" max="15113" width="12.28515625" style="451" customWidth="1"/>
    <col min="15114" max="15114" width="17.42578125" style="451" customWidth="1"/>
    <col min="15115" max="15115" width="14.140625" style="451" customWidth="1"/>
    <col min="15116" max="15116" width="15.42578125" style="451" customWidth="1"/>
    <col min="15117" max="15118" width="9.42578125" style="451" customWidth="1"/>
    <col min="15119" max="15119" width="50" style="451" customWidth="1"/>
    <col min="15120" max="15120" width="14" style="451" customWidth="1"/>
    <col min="15121" max="15121" width="11" style="451" customWidth="1"/>
    <col min="15122" max="15122" width="10.5703125" style="451" customWidth="1"/>
    <col min="15123" max="15123" width="13.5703125" style="451" customWidth="1"/>
    <col min="15124" max="15124" width="10.5703125" style="451" customWidth="1"/>
    <col min="15125" max="15125" width="13.140625" style="451" customWidth="1"/>
    <col min="15126" max="15126" width="15.5703125" style="451" customWidth="1"/>
    <col min="15127" max="15127" width="14.5703125" style="451" customWidth="1"/>
    <col min="15128" max="15128" width="9" style="451" customWidth="1"/>
    <col min="15129" max="15129" width="17.7109375" style="451" customWidth="1"/>
    <col min="15130" max="15360" width="9.140625" style="451"/>
    <col min="15361" max="15361" width="11.140625" style="451" customWidth="1"/>
    <col min="15362" max="15362" width="50.7109375" style="451" customWidth="1"/>
    <col min="15363" max="15363" width="6.85546875" style="451" customWidth="1"/>
    <col min="15364" max="15364" width="7.85546875" style="451" customWidth="1"/>
    <col min="15365" max="15365" width="15.85546875" style="451" customWidth="1"/>
    <col min="15366" max="15366" width="15.28515625" style="451" customWidth="1"/>
    <col min="15367" max="15367" width="17" style="451" customWidth="1"/>
    <col min="15368" max="15368" width="14" style="451" customWidth="1"/>
    <col min="15369" max="15369" width="12.28515625" style="451" customWidth="1"/>
    <col min="15370" max="15370" width="17.42578125" style="451" customWidth="1"/>
    <col min="15371" max="15371" width="14.140625" style="451" customWidth="1"/>
    <col min="15372" max="15372" width="15.42578125" style="451" customWidth="1"/>
    <col min="15373" max="15374" width="9.42578125" style="451" customWidth="1"/>
    <col min="15375" max="15375" width="50" style="451" customWidth="1"/>
    <col min="15376" max="15376" width="14" style="451" customWidth="1"/>
    <col min="15377" max="15377" width="11" style="451" customWidth="1"/>
    <col min="15378" max="15378" width="10.5703125" style="451" customWidth="1"/>
    <col min="15379" max="15379" width="13.5703125" style="451" customWidth="1"/>
    <col min="15380" max="15380" width="10.5703125" style="451" customWidth="1"/>
    <col min="15381" max="15381" width="13.140625" style="451" customWidth="1"/>
    <col min="15382" max="15382" width="15.5703125" style="451" customWidth="1"/>
    <col min="15383" max="15383" width="14.5703125" style="451" customWidth="1"/>
    <col min="15384" max="15384" width="9" style="451" customWidth="1"/>
    <col min="15385" max="15385" width="17.7109375" style="451" customWidth="1"/>
    <col min="15386" max="15616" width="9.140625" style="451"/>
    <col min="15617" max="15617" width="11.140625" style="451" customWidth="1"/>
    <col min="15618" max="15618" width="50.7109375" style="451" customWidth="1"/>
    <col min="15619" max="15619" width="6.85546875" style="451" customWidth="1"/>
    <col min="15620" max="15620" width="7.85546875" style="451" customWidth="1"/>
    <col min="15621" max="15621" width="15.85546875" style="451" customWidth="1"/>
    <col min="15622" max="15622" width="15.28515625" style="451" customWidth="1"/>
    <col min="15623" max="15623" width="17" style="451" customWidth="1"/>
    <col min="15624" max="15624" width="14" style="451" customWidth="1"/>
    <col min="15625" max="15625" width="12.28515625" style="451" customWidth="1"/>
    <col min="15626" max="15626" width="17.42578125" style="451" customWidth="1"/>
    <col min="15627" max="15627" width="14.140625" style="451" customWidth="1"/>
    <col min="15628" max="15628" width="15.42578125" style="451" customWidth="1"/>
    <col min="15629" max="15630" width="9.42578125" style="451" customWidth="1"/>
    <col min="15631" max="15631" width="50" style="451" customWidth="1"/>
    <col min="15632" max="15632" width="14" style="451" customWidth="1"/>
    <col min="15633" max="15633" width="11" style="451" customWidth="1"/>
    <col min="15634" max="15634" width="10.5703125" style="451" customWidth="1"/>
    <col min="15635" max="15635" width="13.5703125" style="451" customWidth="1"/>
    <col min="15636" max="15636" width="10.5703125" style="451" customWidth="1"/>
    <col min="15637" max="15637" width="13.140625" style="451" customWidth="1"/>
    <col min="15638" max="15638" width="15.5703125" style="451" customWidth="1"/>
    <col min="15639" max="15639" width="14.5703125" style="451" customWidth="1"/>
    <col min="15640" max="15640" width="9" style="451" customWidth="1"/>
    <col min="15641" max="15641" width="17.7109375" style="451" customWidth="1"/>
    <col min="15642" max="15872" width="9.140625" style="451"/>
    <col min="15873" max="15873" width="11.140625" style="451" customWidth="1"/>
    <col min="15874" max="15874" width="50.7109375" style="451" customWidth="1"/>
    <col min="15875" max="15875" width="6.85546875" style="451" customWidth="1"/>
    <col min="15876" max="15876" width="7.85546875" style="451" customWidth="1"/>
    <col min="15877" max="15877" width="15.85546875" style="451" customWidth="1"/>
    <col min="15878" max="15878" width="15.28515625" style="451" customWidth="1"/>
    <col min="15879" max="15879" width="17" style="451" customWidth="1"/>
    <col min="15880" max="15880" width="14" style="451" customWidth="1"/>
    <col min="15881" max="15881" width="12.28515625" style="451" customWidth="1"/>
    <col min="15882" max="15882" width="17.42578125" style="451" customWidth="1"/>
    <col min="15883" max="15883" width="14.140625" style="451" customWidth="1"/>
    <col min="15884" max="15884" width="15.42578125" style="451" customWidth="1"/>
    <col min="15885" max="15886" width="9.42578125" style="451" customWidth="1"/>
    <col min="15887" max="15887" width="50" style="451" customWidth="1"/>
    <col min="15888" max="15888" width="14" style="451" customWidth="1"/>
    <col min="15889" max="15889" width="11" style="451" customWidth="1"/>
    <col min="15890" max="15890" width="10.5703125" style="451" customWidth="1"/>
    <col min="15891" max="15891" width="13.5703125" style="451" customWidth="1"/>
    <col min="15892" max="15892" width="10.5703125" style="451" customWidth="1"/>
    <col min="15893" max="15893" width="13.140625" style="451" customWidth="1"/>
    <col min="15894" max="15894" width="15.5703125" style="451" customWidth="1"/>
    <col min="15895" max="15895" width="14.5703125" style="451" customWidth="1"/>
    <col min="15896" max="15896" width="9" style="451" customWidth="1"/>
    <col min="15897" max="15897" width="17.7109375" style="451" customWidth="1"/>
    <col min="15898" max="16128" width="9.140625" style="451"/>
    <col min="16129" max="16129" width="11.140625" style="451" customWidth="1"/>
    <col min="16130" max="16130" width="50.7109375" style="451" customWidth="1"/>
    <col min="16131" max="16131" width="6.85546875" style="451" customWidth="1"/>
    <col min="16132" max="16132" width="7.85546875" style="451" customWidth="1"/>
    <col min="16133" max="16133" width="15.85546875" style="451" customWidth="1"/>
    <col min="16134" max="16134" width="15.28515625" style="451" customWidth="1"/>
    <col min="16135" max="16135" width="17" style="451" customWidth="1"/>
    <col min="16136" max="16136" width="14" style="451" customWidth="1"/>
    <col min="16137" max="16137" width="12.28515625" style="451" customWidth="1"/>
    <col min="16138" max="16138" width="17.42578125" style="451" customWidth="1"/>
    <col min="16139" max="16139" width="14.140625" style="451" customWidth="1"/>
    <col min="16140" max="16140" width="15.42578125" style="451" customWidth="1"/>
    <col min="16141" max="16142" width="9.42578125" style="451" customWidth="1"/>
    <col min="16143" max="16143" width="50" style="451" customWidth="1"/>
    <col min="16144" max="16144" width="14" style="451" customWidth="1"/>
    <col min="16145" max="16145" width="11" style="451" customWidth="1"/>
    <col min="16146" max="16146" width="10.5703125" style="451" customWidth="1"/>
    <col min="16147" max="16147" width="13.5703125" style="451" customWidth="1"/>
    <col min="16148" max="16148" width="10.5703125" style="451" customWidth="1"/>
    <col min="16149" max="16149" width="13.140625" style="451" customWidth="1"/>
    <col min="16150" max="16150" width="15.5703125" style="451" customWidth="1"/>
    <col min="16151" max="16151" width="14.5703125" style="451" customWidth="1"/>
    <col min="16152" max="16152" width="9" style="451" customWidth="1"/>
    <col min="16153" max="16153" width="17.7109375" style="451" customWidth="1"/>
    <col min="16154" max="16384" width="9.140625" style="451"/>
  </cols>
  <sheetData>
    <row r="1" spans="1:25" ht="28.5" customHeight="1" x14ac:dyDescent="0.2">
      <c r="A1" s="615" t="s">
        <v>689</v>
      </c>
      <c r="B1" s="615" t="s">
        <v>15</v>
      </c>
      <c r="C1" s="450" t="s">
        <v>691</v>
      </c>
      <c r="D1" s="615" t="s">
        <v>627</v>
      </c>
      <c r="E1" s="617" t="s">
        <v>775</v>
      </c>
      <c r="F1" s="617" t="s">
        <v>776</v>
      </c>
      <c r="G1" s="617" t="s">
        <v>777</v>
      </c>
      <c r="H1" s="617" t="s">
        <v>628</v>
      </c>
      <c r="I1" s="617" t="s">
        <v>780</v>
      </c>
      <c r="J1" s="617"/>
      <c r="K1" s="617"/>
      <c r="L1" s="617"/>
      <c r="M1" s="617"/>
      <c r="N1" s="615" t="s">
        <v>689</v>
      </c>
      <c r="O1" s="615" t="s">
        <v>15</v>
      </c>
      <c r="P1" s="617" t="s">
        <v>784</v>
      </c>
      <c r="Q1" s="617" t="s">
        <v>785</v>
      </c>
      <c r="R1" s="617" t="s">
        <v>786</v>
      </c>
      <c r="S1" s="617"/>
      <c r="T1" s="617"/>
      <c r="U1" s="617"/>
      <c r="V1" s="618" t="s">
        <v>688</v>
      </c>
      <c r="W1" s="618"/>
      <c r="X1" s="618"/>
      <c r="Y1" s="618" t="s">
        <v>506</v>
      </c>
    </row>
    <row r="2" spans="1:25" ht="44.25" customHeight="1" x14ac:dyDescent="0.2">
      <c r="A2" s="615"/>
      <c r="B2" s="615"/>
      <c r="C2" s="615" t="s">
        <v>690</v>
      </c>
      <c r="D2" s="615"/>
      <c r="E2" s="617"/>
      <c r="F2" s="617"/>
      <c r="G2" s="617"/>
      <c r="H2" s="617"/>
      <c r="I2" s="452" t="s">
        <v>778</v>
      </c>
      <c r="J2" s="452" t="s">
        <v>779</v>
      </c>
      <c r="K2" s="452" t="s">
        <v>781</v>
      </c>
      <c r="L2" s="452" t="s">
        <v>782</v>
      </c>
      <c r="M2" s="452" t="s">
        <v>783</v>
      </c>
      <c r="N2" s="615"/>
      <c r="O2" s="615"/>
      <c r="P2" s="617"/>
      <c r="Q2" s="617"/>
      <c r="R2" s="452" t="s">
        <v>787</v>
      </c>
      <c r="S2" s="452" t="s">
        <v>788</v>
      </c>
      <c r="T2" s="452" t="s">
        <v>789</v>
      </c>
      <c r="U2" s="452" t="s">
        <v>790</v>
      </c>
      <c r="V2" s="453" t="s">
        <v>791</v>
      </c>
      <c r="W2" s="453" t="s">
        <v>707</v>
      </c>
      <c r="X2" s="453" t="s">
        <v>763</v>
      </c>
      <c r="Y2" s="618"/>
    </row>
    <row r="3" spans="1:25" ht="25.5" x14ac:dyDescent="0.2">
      <c r="A3" s="615"/>
      <c r="B3" s="615"/>
      <c r="C3" s="615"/>
      <c r="D3" s="450"/>
      <c r="E3" s="454" t="s">
        <v>800</v>
      </c>
      <c r="F3" s="454" t="s">
        <v>800</v>
      </c>
      <c r="G3" s="454" t="s">
        <v>800</v>
      </c>
      <c r="H3" s="454" t="s">
        <v>800</v>
      </c>
      <c r="I3" s="454" t="s">
        <v>800</v>
      </c>
      <c r="J3" s="454" t="s">
        <v>800</v>
      </c>
      <c r="K3" s="454" t="s">
        <v>800</v>
      </c>
      <c r="L3" s="454" t="s">
        <v>800</v>
      </c>
      <c r="M3" s="454" t="s">
        <v>800</v>
      </c>
      <c r="N3" s="615"/>
      <c r="O3" s="615"/>
      <c r="P3" s="454" t="s">
        <v>800</v>
      </c>
      <c r="Q3" s="454" t="s">
        <v>800</v>
      </c>
      <c r="R3" s="454" t="s">
        <v>800</v>
      </c>
      <c r="S3" s="454" t="s">
        <v>800</v>
      </c>
      <c r="T3" s="454" t="s">
        <v>800</v>
      </c>
      <c r="U3" s="454" t="s">
        <v>800</v>
      </c>
      <c r="V3" s="454" t="s">
        <v>800</v>
      </c>
      <c r="W3" s="454" t="s">
        <v>800</v>
      </c>
      <c r="X3" s="454" t="s">
        <v>800</v>
      </c>
      <c r="Y3" s="454" t="s">
        <v>800</v>
      </c>
    </row>
    <row r="4" spans="1:25" ht="15.75" x14ac:dyDescent="0.2">
      <c r="A4" s="455"/>
      <c r="B4" s="456" t="s">
        <v>629</v>
      </c>
      <c r="C4" s="456"/>
      <c r="D4" s="457"/>
      <c r="E4" s="458"/>
      <c r="F4" s="459"/>
      <c r="G4" s="459"/>
      <c r="H4" s="459"/>
      <c r="I4" s="459"/>
      <c r="J4" s="459"/>
      <c r="K4" s="459"/>
      <c r="L4" s="459"/>
      <c r="M4" s="459"/>
      <c r="N4" s="455"/>
      <c r="O4" s="456" t="s">
        <v>629</v>
      </c>
      <c r="P4" s="460"/>
      <c r="Q4" s="460"/>
      <c r="R4" s="460"/>
      <c r="S4" s="460"/>
      <c r="T4" s="460"/>
      <c r="U4" s="460"/>
      <c r="V4" s="460"/>
      <c r="W4" s="460"/>
      <c r="X4" s="460"/>
      <c r="Y4" s="461"/>
    </row>
    <row r="5" spans="1:25" ht="15.75" x14ac:dyDescent="0.2">
      <c r="A5" s="462" t="s">
        <v>511</v>
      </c>
      <c r="B5" s="462" t="s">
        <v>512</v>
      </c>
      <c r="C5" s="462"/>
      <c r="D5" s="461"/>
      <c r="E5" s="463"/>
      <c r="F5" s="460"/>
      <c r="G5" s="460"/>
      <c r="H5" s="460"/>
      <c r="I5" s="460"/>
      <c r="J5" s="460"/>
      <c r="K5" s="460"/>
      <c r="L5" s="460"/>
      <c r="M5" s="460"/>
      <c r="N5" s="462" t="s">
        <v>511</v>
      </c>
      <c r="O5" s="462" t="s">
        <v>512</v>
      </c>
      <c r="P5" s="460"/>
      <c r="Q5" s="460"/>
      <c r="R5" s="460"/>
      <c r="S5" s="460"/>
      <c r="T5" s="460"/>
      <c r="U5" s="460"/>
      <c r="V5" s="460"/>
      <c r="W5" s="460"/>
      <c r="X5" s="460"/>
      <c r="Y5" s="461"/>
    </row>
    <row r="6" spans="1:25" ht="15.75" x14ac:dyDescent="0.2">
      <c r="A6" s="464" t="s">
        <v>513</v>
      </c>
      <c r="B6" s="465" t="s">
        <v>514</v>
      </c>
      <c r="C6" s="465" t="s">
        <v>212</v>
      </c>
      <c r="D6" s="466">
        <v>5</v>
      </c>
      <c r="E6" s="467">
        <v>36727900</v>
      </c>
      <c r="F6" s="467">
        <v>9283000</v>
      </c>
      <c r="G6" s="467">
        <v>28822004</v>
      </c>
      <c r="H6" s="467"/>
      <c r="I6" s="467"/>
      <c r="J6" s="467">
        <v>600000</v>
      </c>
      <c r="K6" s="467"/>
      <c r="L6" s="467"/>
      <c r="M6" s="467">
        <v>204110000</v>
      </c>
      <c r="N6" s="464" t="s">
        <v>513</v>
      </c>
      <c r="O6" s="465" t="s">
        <v>514</v>
      </c>
      <c r="P6" s="467">
        <v>3149985</v>
      </c>
      <c r="Q6" s="467"/>
      <c r="R6" s="467"/>
      <c r="S6" s="467"/>
      <c r="T6" s="467"/>
      <c r="U6" s="467"/>
      <c r="V6" s="467"/>
      <c r="W6" s="467"/>
      <c r="X6" s="467"/>
      <c r="Y6" s="468">
        <f t="shared" ref="Y6:Y55" si="0">SUM(E6+F6+G6+H6+I6+J6+K6+L6+M6+P6+Q6+R6+S6+T6+U6+V6+W6+X6)</f>
        <v>282692889</v>
      </c>
    </row>
    <row r="7" spans="1:25" ht="15.75" x14ac:dyDescent="0.2">
      <c r="A7" s="464" t="s">
        <v>631</v>
      </c>
      <c r="B7" s="469" t="s">
        <v>632</v>
      </c>
      <c r="C7" s="469" t="s">
        <v>212</v>
      </c>
      <c r="D7" s="460"/>
      <c r="E7" s="467"/>
      <c r="F7" s="467"/>
      <c r="G7" s="467">
        <v>420000</v>
      </c>
      <c r="H7" s="467"/>
      <c r="I7" s="467"/>
      <c r="J7" s="467"/>
      <c r="K7" s="467"/>
      <c r="L7" s="467"/>
      <c r="M7" s="467"/>
      <c r="N7" s="464" t="s">
        <v>631</v>
      </c>
      <c r="O7" s="469" t="s">
        <v>632</v>
      </c>
      <c r="P7" s="467"/>
      <c r="Q7" s="467"/>
      <c r="R7" s="467"/>
      <c r="S7" s="467"/>
      <c r="T7" s="467"/>
      <c r="U7" s="467"/>
      <c r="V7" s="467"/>
      <c r="W7" s="467"/>
      <c r="X7" s="467"/>
      <c r="Y7" s="468">
        <f t="shared" si="0"/>
        <v>420000</v>
      </c>
    </row>
    <row r="8" spans="1:25" ht="15.75" x14ac:dyDescent="0.2">
      <c r="A8" s="464" t="s">
        <v>515</v>
      </c>
      <c r="B8" s="470" t="s">
        <v>633</v>
      </c>
      <c r="C8" s="469" t="s">
        <v>212</v>
      </c>
      <c r="D8" s="460"/>
      <c r="E8" s="467"/>
      <c r="F8" s="467"/>
      <c r="G8" s="467">
        <v>6434000</v>
      </c>
      <c r="H8" s="467"/>
      <c r="I8" s="467"/>
      <c r="J8" s="467"/>
      <c r="K8" s="467"/>
      <c r="L8" s="467"/>
      <c r="M8" s="467"/>
      <c r="N8" s="464" t="s">
        <v>515</v>
      </c>
      <c r="O8" s="470" t="s">
        <v>633</v>
      </c>
      <c r="P8" s="467">
        <v>700000</v>
      </c>
      <c r="Q8" s="467"/>
      <c r="R8" s="467"/>
      <c r="S8" s="467"/>
      <c r="T8" s="467"/>
      <c r="U8" s="467"/>
      <c r="V8" s="467"/>
      <c r="W8" s="467"/>
      <c r="X8" s="467"/>
      <c r="Y8" s="468">
        <f t="shared" si="0"/>
        <v>7134000</v>
      </c>
    </row>
    <row r="9" spans="1:25" ht="15.75" x14ac:dyDescent="0.2">
      <c r="A9" s="464" t="s">
        <v>517</v>
      </c>
      <c r="B9" s="470" t="s">
        <v>692</v>
      </c>
      <c r="C9" s="469" t="s">
        <v>212</v>
      </c>
      <c r="D9" s="460"/>
      <c r="E9" s="467"/>
      <c r="F9" s="467"/>
      <c r="G9" s="467">
        <v>28751000</v>
      </c>
      <c r="H9" s="467"/>
      <c r="I9" s="467"/>
      <c r="J9" s="467"/>
      <c r="K9" s="467"/>
      <c r="L9" s="467"/>
      <c r="M9" s="467"/>
      <c r="N9" s="464" t="s">
        <v>517</v>
      </c>
      <c r="O9" s="470" t="s">
        <v>692</v>
      </c>
      <c r="P9" s="467">
        <v>6797000</v>
      </c>
      <c r="Q9" s="467">
        <v>16084750</v>
      </c>
      <c r="R9" s="467"/>
      <c r="S9" s="467"/>
      <c r="T9" s="467"/>
      <c r="U9" s="467"/>
      <c r="V9" s="467"/>
      <c r="W9" s="467"/>
      <c r="X9" s="467"/>
      <c r="Y9" s="468">
        <f t="shared" si="0"/>
        <v>51632750</v>
      </c>
    </row>
    <row r="10" spans="1:25" ht="15.75" x14ac:dyDescent="0.2">
      <c r="A10" s="464" t="s">
        <v>519</v>
      </c>
      <c r="B10" s="470" t="s">
        <v>634</v>
      </c>
      <c r="C10" s="469" t="s">
        <v>212</v>
      </c>
      <c r="D10" s="460"/>
      <c r="E10" s="467"/>
      <c r="F10" s="467"/>
      <c r="G10" s="467"/>
      <c r="H10" s="467"/>
      <c r="I10" s="467"/>
      <c r="J10" s="467"/>
      <c r="K10" s="467"/>
      <c r="L10" s="467"/>
      <c r="M10" s="467"/>
      <c r="N10" s="464" t="s">
        <v>519</v>
      </c>
      <c r="O10" s="470" t="s">
        <v>634</v>
      </c>
      <c r="P10" s="467"/>
      <c r="Q10" s="467"/>
      <c r="R10" s="467"/>
      <c r="S10" s="467"/>
      <c r="T10" s="467"/>
      <c r="U10" s="467"/>
      <c r="V10" s="467"/>
      <c r="W10" s="471">
        <v>12597768</v>
      </c>
      <c r="X10" s="467"/>
      <c r="Y10" s="468">
        <f t="shared" si="0"/>
        <v>12597768</v>
      </c>
    </row>
    <row r="11" spans="1:25" ht="15.75" x14ac:dyDescent="0.2">
      <c r="A11" s="472" t="s">
        <v>521</v>
      </c>
      <c r="B11" s="473" t="s">
        <v>522</v>
      </c>
      <c r="C11" s="473" t="s">
        <v>212</v>
      </c>
      <c r="D11" s="474"/>
      <c r="E11" s="471"/>
      <c r="F11" s="471"/>
      <c r="G11" s="471"/>
      <c r="H11" s="471"/>
      <c r="I11" s="471"/>
      <c r="J11" s="467">
        <v>15196000</v>
      </c>
      <c r="K11" s="471"/>
      <c r="L11" s="471"/>
      <c r="M11" s="471"/>
      <c r="N11" s="472" t="s">
        <v>521</v>
      </c>
      <c r="O11" s="473" t="s">
        <v>522</v>
      </c>
      <c r="P11" s="471"/>
      <c r="Q11" s="471"/>
      <c r="R11" s="471"/>
      <c r="S11" s="471"/>
      <c r="T11" s="471"/>
      <c r="U11" s="471"/>
      <c r="V11" s="471"/>
      <c r="W11" s="471"/>
      <c r="X11" s="471"/>
      <c r="Y11" s="468">
        <f t="shared" si="0"/>
        <v>15196000</v>
      </c>
    </row>
    <row r="12" spans="1:25" ht="27" customHeight="1" x14ac:dyDescent="0.2">
      <c r="A12" s="475"/>
      <c r="B12" s="476" t="s">
        <v>523</v>
      </c>
      <c r="C12" s="476"/>
      <c r="D12" s="477">
        <f t="shared" ref="D12:M12" si="1">SUM(D6:D11)</f>
        <v>5</v>
      </c>
      <c r="E12" s="478">
        <f t="shared" si="1"/>
        <v>36727900</v>
      </c>
      <c r="F12" s="478">
        <f t="shared" si="1"/>
        <v>9283000</v>
      </c>
      <c r="G12" s="478">
        <f t="shared" si="1"/>
        <v>64427004</v>
      </c>
      <c r="H12" s="478">
        <f t="shared" si="1"/>
        <v>0</v>
      </c>
      <c r="I12" s="478">
        <f t="shared" si="1"/>
        <v>0</v>
      </c>
      <c r="J12" s="478">
        <f t="shared" si="1"/>
        <v>15796000</v>
      </c>
      <c r="K12" s="478">
        <f t="shared" si="1"/>
        <v>0</v>
      </c>
      <c r="L12" s="478">
        <f t="shared" si="1"/>
        <v>0</v>
      </c>
      <c r="M12" s="478">
        <f t="shared" si="1"/>
        <v>204110000</v>
      </c>
      <c r="N12" s="475"/>
      <c r="O12" s="476" t="s">
        <v>523</v>
      </c>
      <c r="P12" s="478">
        <f t="shared" ref="P12:X12" si="2">SUM(P6:P11)</f>
        <v>10646985</v>
      </c>
      <c r="Q12" s="478">
        <f t="shared" si="2"/>
        <v>16084750</v>
      </c>
      <c r="R12" s="478">
        <f t="shared" si="2"/>
        <v>0</v>
      </c>
      <c r="S12" s="478">
        <f t="shared" si="2"/>
        <v>0</v>
      </c>
      <c r="T12" s="478">
        <f t="shared" si="2"/>
        <v>0</v>
      </c>
      <c r="U12" s="478">
        <f t="shared" si="2"/>
        <v>0</v>
      </c>
      <c r="V12" s="478">
        <f t="shared" si="2"/>
        <v>0</v>
      </c>
      <c r="W12" s="478">
        <f t="shared" si="2"/>
        <v>12597768</v>
      </c>
      <c r="X12" s="478">
        <f t="shared" si="2"/>
        <v>0</v>
      </c>
      <c r="Y12" s="478">
        <f t="shared" si="0"/>
        <v>369673407</v>
      </c>
    </row>
    <row r="13" spans="1:25" ht="15.75" x14ac:dyDescent="0.2">
      <c r="A13" s="462" t="s">
        <v>524</v>
      </c>
      <c r="B13" s="479" t="s">
        <v>525</v>
      </c>
      <c r="C13" s="479"/>
      <c r="D13" s="480"/>
      <c r="E13" s="467"/>
      <c r="F13" s="467"/>
      <c r="G13" s="467"/>
      <c r="H13" s="467"/>
      <c r="I13" s="467"/>
      <c r="J13" s="467"/>
      <c r="K13" s="467"/>
      <c r="L13" s="467"/>
      <c r="M13" s="467"/>
      <c r="N13" s="462" t="s">
        <v>524</v>
      </c>
      <c r="O13" s="479" t="s">
        <v>525</v>
      </c>
      <c r="P13" s="467"/>
      <c r="Q13" s="467"/>
      <c r="R13" s="467"/>
      <c r="S13" s="467"/>
      <c r="T13" s="467"/>
      <c r="U13" s="467"/>
      <c r="V13" s="467"/>
      <c r="W13" s="467"/>
      <c r="X13" s="467"/>
      <c r="Y13" s="468">
        <f t="shared" si="0"/>
        <v>0</v>
      </c>
    </row>
    <row r="14" spans="1:25" ht="15.75" x14ac:dyDescent="0.2">
      <c r="A14" s="472" t="s">
        <v>635</v>
      </c>
      <c r="B14" s="481" t="s">
        <v>636</v>
      </c>
      <c r="C14" s="481" t="s">
        <v>212</v>
      </c>
      <c r="D14" s="482"/>
      <c r="E14" s="471"/>
      <c r="F14" s="471"/>
      <c r="G14" s="471"/>
      <c r="H14" s="471"/>
      <c r="I14" s="471"/>
      <c r="J14" s="471"/>
      <c r="K14" s="471"/>
      <c r="L14" s="471"/>
      <c r="M14" s="471"/>
      <c r="N14" s="472" t="s">
        <v>635</v>
      </c>
      <c r="O14" s="481" t="s">
        <v>636</v>
      </c>
      <c r="P14" s="471"/>
      <c r="Q14" s="471"/>
      <c r="R14" s="471"/>
      <c r="S14" s="471"/>
      <c r="T14" s="471"/>
      <c r="U14" s="471"/>
      <c r="V14" s="471"/>
      <c r="W14" s="471"/>
      <c r="X14" s="471"/>
      <c r="Y14" s="468">
        <f t="shared" si="0"/>
        <v>0</v>
      </c>
    </row>
    <row r="15" spans="1:25" ht="15.75" x14ac:dyDescent="0.2">
      <c r="A15" s="472" t="s">
        <v>526</v>
      </c>
      <c r="B15" s="481" t="s">
        <v>527</v>
      </c>
      <c r="C15" s="469" t="s">
        <v>212</v>
      </c>
      <c r="D15" s="460">
        <v>40</v>
      </c>
      <c r="E15" s="467">
        <v>10819880</v>
      </c>
      <c r="F15" s="467">
        <v>1460692</v>
      </c>
      <c r="G15" s="467">
        <v>617607</v>
      </c>
      <c r="H15" s="467"/>
      <c r="I15" s="467"/>
      <c r="J15" s="467"/>
      <c r="K15" s="467"/>
      <c r="L15" s="467"/>
      <c r="M15" s="467"/>
      <c r="N15" s="472" t="s">
        <v>526</v>
      </c>
      <c r="O15" s="481" t="s">
        <v>527</v>
      </c>
      <c r="P15" s="467"/>
      <c r="Q15" s="467"/>
      <c r="R15" s="467"/>
      <c r="S15" s="467"/>
      <c r="T15" s="467"/>
      <c r="U15" s="467"/>
      <c r="V15" s="467"/>
      <c r="W15" s="467"/>
      <c r="X15" s="467"/>
      <c r="Y15" s="468">
        <f t="shared" si="0"/>
        <v>12898179</v>
      </c>
    </row>
    <row r="16" spans="1:25" ht="15.75" x14ac:dyDescent="0.2">
      <c r="A16" s="472" t="s">
        <v>528</v>
      </c>
      <c r="B16" s="481" t="s">
        <v>529</v>
      </c>
      <c r="C16" s="481" t="s">
        <v>212</v>
      </c>
      <c r="D16" s="482"/>
      <c r="E16" s="471"/>
      <c r="F16" s="471"/>
      <c r="G16" s="471"/>
      <c r="H16" s="471"/>
      <c r="I16" s="471"/>
      <c r="J16" s="471"/>
      <c r="K16" s="471"/>
      <c r="L16" s="471"/>
      <c r="M16" s="471"/>
      <c r="N16" s="472" t="s">
        <v>528</v>
      </c>
      <c r="O16" s="481" t="s">
        <v>529</v>
      </c>
      <c r="P16" s="471"/>
      <c r="Q16" s="471"/>
      <c r="R16" s="471"/>
      <c r="S16" s="471"/>
      <c r="T16" s="471"/>
      <c r="U16" s="471"/>
      <c r="V16" s="471"/>
      <c r="W16" s="471"/>
      <c r="X16" s="471"/>
      <c r="Y16" s="468">
        <f t="shared" si="0"/>
        <v>0</v>
      </c>
    </row>
    <row r="17" spans="1:25" ht="30" customHeight="1" x14ac:dyDescent="0.2">
      <c r="A17" s="464" t="s">
        <v>530</v>
      </c>
      <c r="B17" s="469" t="s">
        <v>637</v>
      </c>
      <c r="C17" s="469" t="s">
        <v>212</v>
      </c>
      <c r="D17" s="460"/>
      <c r="E17" s="467"/>
      <c r="F17" s="467"/>
      <c r="G17" s="467">
        <v>7050000</v>
      </c>
      <c r="H17" s="467"/>
      <c r="I17" s="467"/>
      <c r="J17" s="467"/>
      <c r="K17" s="467"/>
      <c r="L17" s="467"/>
      <c r="M17" s="467"/>
      <c r="N17" s="464" t="s">
        <v>530</v>
      </c>
      <c r="O17" s="469" t="s">
        <v>637</v>
      </c>
      <c r="P17" s="467">
        <v>12500000</v>
      </c>
      <c r="Q17" s="467">
        <v>10000000</v>
      </c>
      <c r="R17" s="467"/>
      <c r="S17" s="467"/>
      <c r="T17" s="467"/>
      <c r="U17" s="467"/>
      <c r="V17" s="467"/>
      <c r="W17" s="467"/>
      <c r="X17" s="467"/>
      <c r="Y17" s="468">
        <f t="shared" si="0"/>
        <v>29550000</v>
      </c>
    </row>
    <row r="18" spans="1:25" ht="19.5" customHeight="1" x14ac:dyDescent="0.2">
      <c r="A18" s="464" t="s">
        <v>532</v>
      </c>
      <c r="B18" s="469" t="s">
        <v>533</v>
      </c>
      <c r="C18" s="469" t="s">
        <v>212</v>
      </c>
      <c r="D18" s="460"/>
      <c r="E18" s="467"/>
      <c r="F18" s="467"/>
      <c r="G18" s="467">
        <v>635000</v>
      </c>
      <c r="H18" s="467"/>
      <c r="I18" s="467"/>
      <c r="J18" s="467"/>
      <c r="K18" s="467"/>
      <c r="L18" s="467"/>
      <c r="M18" s="467"/>
      <c r="N18" s="464" t="s">
        <v>532</v>
      </c>
      <c r="O18" s="469" t="s">
        <v>533</v>
      </c>
      <c r="P18" s="467"/>
      <c r="Q18" s="467"/>
      <c r="R18" s="467"/>
      <c r="S18" s="467"/>
      <c r="T18" s="467"/>
      <c r="U18" s="467"/>
      <c r="V18" s="467"/>
      <c r="W18" s="467"/>
      <c r="X18" s="467"/>
      <c r="Y18" s="468">
        <f t="shared" si="0"/>
        <v>635000</v>
      </c>
    </row>
    <row r="19" spans="1:25" ht="27" customHeight="1" x14ac:dyDescent="0.2">
      <c r="A19" s="475"/>
      <c r="B19" s="483" t="s">
        <v>534</v>
      </c>
      <c r="C19" s="483"/>
      <c r="D19" s="477">
        <f t="shared" ref="D19:M19" si="3">SUM(D14:D18)</f>
        <v>40</v>
      </c>
      <c r="E19" s="478">
        <f t="shared" si="3"/>
        <v>10819880</v>
      </c>
      <c r="F19" s="478">
        <f t="shared" si="3"/>
        <v>1460692</v>
      </c>
      <c r="G19" s="478">
        <f t="shared" si="3"/>
        <v>8302607</v>
      </c>
      <c r="H19" s="478">
        <f t="shared" si="3"/>
        <v>0</v>
      </c>
      <c r="I19" s="478">
        <f t="shared" si="3"/>
        <v>0</v>
      </c>
      <c r="J19" s="478">
        <f t="shared" si="3"/>
        <v>0</v>
      </c>
      <c r="K19" s="478">
        <f t="shared" si="3"/>
        <v>0</v>
      </c>
      <c r="L19" s="478">
        <f t="shared" si="3"/>
        <v>0</v>
      </c>
      <c r="M19" s="478">
        <f t="shared" si="3"/>
        <v>0</v>
      </c>
      <c r="N19" s="475"/>
      <c r="O19" s="483" t="s">
        <v>534</v>
      </c>
      <c r="P19" s="478">
        <f t="shared" ref="P19:X19" si="4">SUM(P14:P18)</f>
        <v>12500000</v>
      </c>
      <c r="Q19" s="478">
        <f t="shared" si="4"/>
        <v>10000000</v>
      </c>
      <c r="R19" s="478">
        <f t="shared" si="4"/>
        <v>0</v>
      </c>
      <c r="S19" s="478">
        <f t="shared" si="4"/>
        <v>0</v>
      </c>
      <c r="T19" s="478">
        <f t="shared" si="4"/>
        <v>0</v>
      </c>
      <c r="U19" s="478">
        <f t="shared" si="4"/>
        <v>0</v>
      </c>
      <c r="V19" s="478">
        <f t="shared" si="4"/>
        <v>0</v>
      </c>
      <c r="W19" s="478">
        <f t="shared" si="4"/>
        <v>0</v>
      </c>
      <c r="X19" s="478">
        <f t="shared" si="4"/>
        <v>0</v>
      </c>
      <c r="Y19" s="478">
        <f t="shared" si="0"/>
        <v>43083179</v>
      </c>
    </row>
    <row r="20" spans="1:25" ht="15.75" x14ac:dyDescent="0.2">
      <c r="A20" s="484" t="s">
        <v>535</v>
      </c>
      <c r="B20" s="462" t="s">
        <v>536</v>
      </c>
      <c r="C20" s="462"/>
      <c r="D20" s="461"/>
      <c r="E20" s="467"/>
      <c r="F20" s="467"/>
      <c r="G20" s="467"/>
      <c r="H20" s="467"/>
      <c r="I20" s="467"/>
      <c r="J20" s="467"/>
      <c r="K20" s="467"/>
      <c r="L20" s="467"/>
      <c r="M20" s="467"/>
      <c r="N20" s="484" t="s">
        <v>535</v>
      </c>
      <c r="O20" s="462" t="s">
        <v>536</v>
      </c>
      <c r="P20" s="467"/>
      <c r="Q20" s="467"/>
      <c r="R20" s="467"/>
      <c r="S20" s="467"/>
      <c r="T20" s="467"/>
      <c r="U20" s="467"/>
      <c r="V20" s="467"/>
      <c r="W20" s="467"/>
      <c r="X20" s="467"/>
      <c r="Y20" s="468"/>
    </row>
    <row r="21" spans="1:25" ht="15.75" x14ac:dyDescent="0.2">
      <c r="A21" s="464" t="s">
        <v>537</v>
      </c>
      <c r="B21" s="469" t="s">
        <v>538</v>
      </c>
      <c r="C21" s="469" t="s">
        <v>212</v>
      </c>
      <c r="D21" s="460"/>
      <c r="E21" s="468"/>
      <c r="F21" s="468"/>
      <c r="G21" s="467">
        <v>58519760</v>
      </c>
      <c r="H21" s="467"/>
      <c r="I21" s="467"/>
      <c r="J21" s="468"/>
      <c r="K21" s="468"/>
      <c r="L21" s="468"/>
      <c r="M21" s="468"/>
      <c r="N21" s="464" t="s">
        <v>537</v>
      </c>
      <c r="O21" s="469" t="s">
        <v>538</v>
      </c>
      <c r="P21" s="467">
        <v>700000</v>
      </c>
      <c r="Q21" s="468"/>
      <c r="R21" s="468"/>
      <c r="S21" s="468"/>
      <c r="T21" s="468"/>
      <c r="U21" s="468"/>
      <c r="V21" s="468"/>
      <c r="W21" s="468"/>
      <c r="X21" s="468"/>
      <c r="Y21" s="468">
        <f t="shared" si="0"/>
        <v>59219760</v>
      </c>
    </row>
    <row r="22" spans="1:25" ht="29.25" customHeight="1" x14ac:dyDescent="0.2">
      <c r="A22" s="464" t="s">
        <v>537</v>
      </c>
      <c r="B22" s="469" t="s">
        <v>638</v>
      </c>
      <c r="C22" s="469" t="s">
        <v>630</v>
      </c>
      <c r="D22" s="460"/>
      <c r="E22" s="468"/>
      <c r="F22" s="468"/>
      <c r="G22" s="467">
        <v>18826240</v>
      </c>
      <c r="H22" s="467"/>
      <c r="I22" s="467"/>
      <c r="J22" s="468"/>
      <c r="K22" s="468"/>
      <c r="L22" s="468"/>
      <c r="M22" s="468"/>
      <c r="N22" s="464" t="s">
        <v>537</v>
      </c>
      <c r="O22" s="469" t="s">
        <v>638</v>
      </c>
      <c r="P22" s="467"/>
      <c r="Q22" s="468"/>
      <c r="R22" s="468"/>
      <c r="S22" s="468"/>
      <c r="T22" s="468"/>
      <c r="U22" s="468"/>
      <c r="V22" s="468"/>
      <c r="W22" s="468"/>
      <c r="X22" s="468"/>
      <c r="Y22" s="468">
        <f t="shared" si="0"/>
        <v>18826240</v>
      </c>
    </row>
    <row r="23" spans="1:25" ht="15.75" customHeight="1" x14ac:dyDescent="0.2">
      <c r="A23" s="472" t="s">
        <v>539</v>
      </c>
      <c r="B23" s="481" t="s">
        <v>540</v>
      </c>
      <c r="C23" s="481" t="s">
        <v>212</v>
      </c>
      <c r="D23" s="482"/>
      <c r="E23" s="471"/>
      <c r="F23" s="471"/>
      <c r="G23" s="471"/>
      <c r="H23" s="471"/>
      <c r="I23" s="471"/>
      <c r="J23" s="471"/>
      <c r="K23" s="471"/>
      <c r="L23" s="471"/>
      <c r="M23" s="471"/>
      <c r="N23" s="472" t="s">
        <v>539</v>
      </c>
      <c r="O23" s="481" t="s">
        <v>540</v>
      </c>
      <c r="P23" s="471"/>
      <c r="Q23" s="471"/>
      <c r="R23" s="471"/>
      <c r="S23" s="471"/>
      <c r="T23" s="471"/>
      <c r="U23" s="471"/>
      <c r="V23" s="471"/>
      <c r="W23" s="471"/>
      <c r="X23" s="471"/>
      <c r="Y23" s="468">
        <f t="shared" si="0"/>
        <v>0</v>
      </c>
    </row>
    <row r="24" spans="1:25" ht="23.25" customHeight="1" x14ac:dyDescent="0.2">
      <c r="A24" s="475"/>
      <c r="B24" s="483" t="s">
        <v>541</v>
      </c>
      <c r="C24" s="483"/>
      <c r="D24" s="485"/>
      <c r="E24" s="478">
        <f t="shared" ref="E24:M24" si="5">SUM(E21:E23)</f>
        <v>0</v>
      </c>
      <c r="F24" s="478">
        <f t="shared" si="5"/>
        <v>0</v>
      </c>
      <c r="G24" s="478">
        <f t="shared" si="5"/>
        <v>77346000</v>
      </c>
      <c r="H24" s="478">
        <f t="shared" si="5"/>
        <v>0</v>
      </c>
      <c r="I24" s="478">
        <f t="shared" si="5"/>
        <v>0</v>
      </c>
      <c r="J24" s="478">
        <f t="shared" si="5"/>
        <v>0</v>
      </c>
      <c r="K24" s="478">
        <f t="shared" si="5"/>
        <v>0</v>
      </c>
      <c r="L24" s="478">
        <f t="shared" si="5"/>
        <v>0</v>
      </c>
      <c r="M24" s="478">
        <f t="shared" si="5"/>
        <v>0</v>
      </c>
      <c r="N24" s="475"/>
      <c r="O24" s="483" t="s">
        <v>541</v>
      </c>
      <c r="P24" s="478">
        <f t="shared" ref="P24:X24" si="6">SUM(P21:P23)</f>
        <v>700000</v>
      </c>
      <c r="Q24" s="478">
        <f>SUM(Q21:Q23)</f>
        <v>0</v>
      </c>
      <c r="R24" s="478">
        <f>SUM(R21:R23)</f>
        <v>0</v>
      </c>
      <c r="S24" s="478">
        <f>SUM(S21:S23)</f>
        <v>0</v>
      </c>
      <c r="T24" s="478">
        <f>SUM(T21:T23)</f>
        <v>0</v>
      </c>
      <c r="U24" s="478">
        <f>SUM(U21:U23)</f>
        <v>0</v>
      </c>
      <c r="V24" s="478">
        <f t="shared" si="6"/>
        <v>0</v>
      </c>
      <c r="W24" s="478">
        <f t="shared" si="6"/>
        <v>0</v>
      </c>
      <c r="X24" s="478">
        <f t="shared" si="6"/>
        <v>0</v>
      </c>
      <c r="Y24" s="478">
        <f t="shared" si="0"/>
        <v>78046000</v>
      </c>
    </row>
    <row r="25" spans="1:25" ht="15.75" x14ac:dyDescent="0.2">
      <c r="A25" s="484" t="s">
        <v>542</v>
      </c>
      <c r="B25" s="462" t="s">
        <v>543</v>
      </c>
      <c r="C25" s="462"/>
      <c r="D25" s="461"/>
      <c r="E25" s="468"/>
      <c r="F25" s="468"/>
      <c r="G25" s="467"/>
      <c r="H25" s="467"/>
      <c r="I25" s="467"/>
      <c r="J25" s="468"/>
      <c r="K25" s="468"/>
      <c r="L25" s="468"/>
      <c r="M25" s="468"/>
      <c r="N25" s="484" t="s">
        <v>542</v>
      </c>
      <c r="O25" s="462" t="s">
        <v>543</v>
      </c>
      <c r="P25" s="468"/>
      <c r="Q25" s="468"/>
      <c r="R25" s="468"/>
      <c r="S25" s="468"/>
      <c r="T25" s="468"/>
      <c r="U25" s="468"/>
      <c r="V25" s="468"/>
      <c r="W25" s="468"/>
      <c r="X25" s="468"/>
      <c r="Y25" s="468">
        <f t="shared" si="0"/>
        <v>0</v>
      </c>
    </row>
    <row r="26" spans="1:25" ht="15.75" x14ac:dyDescent="0.2">
      <c r="A26" s="472" t="s">
        <v>544</v>
      </c>
      <c r="B26" s="473" t="s">
        <v>545</v>
      </c>
      <c r="C26" s="473" t="s">
        <v>212</v>
      </c>
      <c r="D26" s="474"/>
      <c r="E26" s="486"/>
      <c r="F26" s="486"/>
      <c r="G26" s="471">
        <v>50000</v>
      </c>
      <c r="H26" s="486"/>
      <c r="I26" s="486"/>
      <c r="J26" s="486"/>
      <c r="K26" s="486"/>
      <c r="L26" s="486"/>
      <c r="M26" s="486"/>
      <c r="N26" s="472" t="s">
        <v>544</v>
      </c>
      <c r="O26" s="473" t="s">
        <v>545</v>
      </c>
      <c r="P26" s="486"/>
      <c r="Q26" s="486"/>
      <c r="R26" s="486"/>
      <c r="S26" s="471">
        <v>1000000</v>
      </c>
      <c r="T26" s="471">
        <v>600000</v>
      </c>
      <c r="U26" s="471"/>
      <c r="V26" s="471"/>
      <c r="W26" s="471"/>
      <c r="X26" s="471"/>
      <c r="Y26" s="468">
        <f t="shared" si="0"/>
        <v>1650000</v>
      </c>
    </row>
    <row r="27" spans="1:25" ht="15.75" x14ac:dyDescent="0.2">
      <c r="A27" s="472" t="s">
        <v>860</v>
      </c>
      <c r="B27" s="481" t="s">
        <v>546</v>
      </c>
      <c r="C27" s="481" t="s">
        <v>212</v>
      </c>
      <c r="D27" s="482"/>
      <c r="E27" s="471"/>
      <c r="F27" s="471"/>
      <c r="G27" s="471">
        <v>1016000</v>
      </c>
      <c r="H27" s="471"/>
      <c r="I27" s="471"/>
      <c r="J27" s="471"/>
      <c r="K27" s="471"/>
      <c r="L27" s="471"/>
      <c r="M27" s="471"/>
      <c r="N27" s="472" t="s">
        <v>860</v>
      </c>
      <c r="O27" s="481" t="s">
        <v>546</v>
      </c>
      <c r="P27" s="471">
        <v>30681000</v>
      </c>
      <c r="Q27" s="471">
        <v>11410000</v>
      </c>
      <c r="R27" s="471"/>
      <c r="S27" s="471"/>
      <c r="T27" s="471"/>
      <c r="U27" s="471"/>
      <c r="V27" s="471"/>
      <c r="W27" s="471"/>
      <c r="X27" s="471"/>
      <c r="Y27" s="468">
        <f t="shared" si="0"/>
        <v>43107000</v>
      </c>
    </row>
    <row r="28" spans="1:25" ht="15.75" x14ac:dyDescent="0.2">
      <c r="A28" s="464" t="s">
        <v>547</v>
      </c>
      <c r="B28" s="469" t="s">
        <v>548</v>
      </c>
      <c r="C28" s="469" t="s">
        <v>212</v>
      </c>
      <c r="D28" s="460"/>
      <c r="E28" s="467"/>
      <c r="F28" s="467"/>
      <c r="G28" s="467">
        <v>14128000</v>
      </c>
      <c r="H28" s="467"/>
      <c r="I28" s="467"/>
      <c r="J28" s="467"/>
      <c r="K28" s="467"/>
      <c r="L28" s="467"/>
      <c r="M28" s="467"/>
      <c r="N28" s="464" t="s">
        <v>547</v>
      </c>
      <c r="O28" s="469" t="s">
        <v>548</v>
      </c>
      <c r="P28" s="467"/>
      <c r="Q28" s="467"/>
      <c r="R28" s="467"/>
      <c r="S28" s="467"/>
      <c r="T28" s="467"/>
      <c r="U28" s="467"/>
      <c r="V28" s="467"/>
      <c r="W28" s="467"/>
      <c r="X28" s="467"/>
      <c r="Y28" s="468">
        <f t="shared" si="0"/>
        <v>14128000</v>
      </c>
    </row>
    <row r="29" spans="1:25" ht="15.75" x14ac:dyDescent="0.2">
      <c r="A29" s="464" t="s">
        <v>549</v>
      </c>
      <c r="B29" s="469" t="s">
        <v>550</v>
      </c>
      <c r="C29" s="469" t="s">
        <v>212</v>
      </c>
      <c r="D29" s="460"/>
      <c r="E29" s="467"/>
      <c r="F29" s="467"/>
      <c r="G29" s="467">
        <v>95561000</v>
      </c>
      <c r="H29" s="467"/>
      <c r="I29" s="467"/>
      <c r="J29" s="467"/>
      <c r="K29" s="467"/>
      <c r="L29" s="467"/>
      <c r="M29" s="467"/>
      <c r="N29" s="464" t="s">
        <v>549</v>
      </c>
      <c r="O29" s="469" t="s">
        <v>550</v>
      </c>
      <c r="P29" s="467">
        <v>9810000</v>
      </c>
      <c r="Q29" s="467"/>
      <c r="R29" s="467"/>
      <c r="S29" s="467"/>
      <c r="T29" s="467"/>
      <c r="U29" s="467"/>
      <c r="V29" s="467"/>
      <c r="W29" s="467"/>
      <c r="X29" s="467"/>
      <c r="Y29" s="468">
        <f t="shared" si="0"/>
        <v>105371000</v>
      </c>
    </row>
    <row r="30" spans="1:25" ht="15.75" x14ac:dyDescent="0.2">
      <c r="A30" s="464" t="s">
        <v>551</v>
      </c>
      <c r="B30" s="469" t="s">
        <v>552</v>
      </c>
      <c r="C30" s="469" t="s">
        <v>212</v>
      </c>
      <c r="D30" s="460"/>
      <c r="E30" s="467"/>
      <c r="F30" s="467"/>
      <c r="G30" s="467">
        <v>24919000</v>
      </c>
      <c r="H30" s="467"/>
      <c r="I30" s="467"/>
      <c r="J30" s="467"/>
      <c r="K30" s="467"/>
      <c r="L30" s="467"/>
      <c r="M30" s="467"/>
      <c r="N30" s="464" t="s">
        <v>551</v>
      </c>
      <c r="O30" s="469" t="s">
        <v>552</v>
      </c>
      <c r="P30" s="467"/>
      <c r="Q30" s="467"/>
      <c r="R30" s="467"/>
      <c r="S30" s="467"/>
      <c r="T30" s="467"/>
      <c r="U30" s="467"/>
      <c r="V30" s="467"/>
      <c r="W30" s="467"/>
      <c r="X30" s="467"/>
      <c r="Y30" s="468">
        <f t="shared" si="0"/>
        <v>24919000</v>
      </c>
    </row>
    <row r="31" spans="1:25" ht="15.75" x14ac:dyDescent="0.2">
      <c r="A31" s="464" t="s">
        <v>551</v>
      </c>
      <c r="B31" s="469" t="s">
        <v>552</v>
      </c>
      <c r="C31" s="469" t="s">
        <v>630</v>
      </c>
      <c r="D31" s="460"/>
      <c r="E31" s="467"/>
      <c r="F31" s="467"/>
      <c r="G31" s="467">
        <v>3937000</v>
      </c>
      <c r="H31" s="467"/>
      <c r="I31" s="467"/>
      <c r="J31" s="467"/>
      <c r="K31" s="467"/>
      <c r="L31" s="467"/>
      <c r="M31" s="467"/>
      <c r="N31" s="464" t="s">
        <v>551</v>
      </c>
      <c r="O31" s="469" t="s">
        <v>552</v>
      </c>
      <c r="P31" s="467"/>
      <c r="Q31" s="467">
        <v>5000000</v>
      </c>
      <c r="R31" s="467"/>
      <c r="S31" s="467"/>
      <c r="T31" s="467"/>
      <c r="U31" s="467">
        <v>2305000</v>
      </c>
      <c r="V31" s="467"/>
      <c r="W31" s="467"/>
      <c r="X31" s="467"/>
      <c r="Y31" s="468">
        <f t="shared" si="0"/>
        <v>11242000</v>
      </c>
    </row>
    <row r="32" spans="1:25" ht="15.75" x14ac:dyDescent="0.2">
      <c r="A32" s="475"/>
      <c r="B32" s="483" t="s">
        <v>553</v>
      </c>
      <c r="C32" s="483"/>
      <c r="D32" s="485"/>
      <c r="E32" s="478">
        <f t="shared" ref="E32:M32" si="7">SUM(E26:E31)</f>
        <v>0</v>
      </c>
      <c r="F32" s="478">
        <f t="shared" si="7"/>
        <v>0</v>
      </c>
      <c r="G32" s="478">
        <f t="shared" si="7"/>
        <v>139611000</v>
      </c>
      <c r="H32" s="478">
        <f t="shared" si="7"/>
        <v>0</v>
      </c>
      <c r="I32" s="478">
        <f t="shared" si="7"/>
        <v>0</v>
      </c>
      <c r="J32" s="478">
        <f t="shared" si="7"/>
        <v>0</v>
      </c>
      <c r="K32" s="478">
        <f t="shared" si="7"/>
        <v>0</v>
      </c>
      <c r="L32" s="478">
        <f t="shared" si="7"/>
        <v>0</v>
      </c>
      <c r="M32" s="478">
        <f t="shared" si="7"/>
        <v>0</v>
      </c>
      <c r="N32" s="475"/>
      <c r="O32" s="483" t="s">
        <v>553</v>
      </c>
      <c r="P32" s="478">
        <f t="shared" ref="P32:X32" si="8">SUM(P26:P31)</f>
        <v>40491000</v>
      </c>
      <c r="Q32" s="478">
        <f>SUM(Q26:Q31)</f>
        <v>16410000</v>
      </c>
      <c r="R32" s="478">
        <f>SUM(R26:R31)</f>
        <v>0</v>
      </c>
      <c r="S32" s="478">
        <f>SUM(S26:S31)</f>
        <v>1000000</v>
      </c>
      <c r="T32" s="478">
        <f>SUM(T26:T31)</f>
        <v>600000</v>
      </c>
      <c r="U32" s="478">
        <f>SUM(U26:U31)</f>
        <v>2305000</v>
      </c>
      <c r="V32" s="478">
        <f t="shared" si="8"/>
        <v>0</v>
      </c>
      <c r="W32" s="478">
        <f t="shared" si="8"/>
        <v>0</v>
      </c>
      <c r="X32" s="478">
        <f t="shared" si="8"/>
        <v>0</v>
      </c>
      <c r="Y32" s="478">
        <f t="shared" si="0"/>
        <v>200417000</v>
      </c>
    </row>
    <row r="33" spans="1:25" ht="15.75" x14ac:dyDescent="0.2">
      <c r="A33" s="484" t="s">
        <v>554</v>
      </c>
      <c r="B33" s="462" t="s">
        <v>555</v>
      </c>
      <c r="C33" s="462"/>
      <c r="D33" s="461"/>
      <c r="E33" s="467"/>
      <c r="F33" s="467"/>
      <c r="G33" s="467"/>
      <c r="H33" s="467"/>
      <c r="I33" s="467"/>
      <c r="J33" s="467"/>
      <c r="K33" s="467"/>
      <c r="L33" s="467"/>
      <c r="M33" s="467"/>
      <c r="N33" s="484" t="s">
        <v>554</v>
      </c>
      <c r="O33" s="462" t="s">
        <v>555</v>
      </c>
      <c r="P33" s="467"/>
      <c r="Q33" s="467"/>
      <c r="R33" s="467"/>
      <c r="S33" s="467"/>
      <c r="T33" s="467"/>
      <c r="U33" s="467"/>
      <c r="V33" s="467"/>
      <c r="W33" s="467"/>
      <c r="X33" s="467"/>
      <c r="Y33" s="468">
        <f t="shared" si="0"/>
        <v>0</v>
      </c>
    </row>
    <row r="34" spans="1:25" ht="15.75" x14ac:dyDescent="0.2">
      <c r="A34" s="464" t="s">
        <v>556</v>
      </c>
      <c r="B34" s="465" t="s">
        <v>557</v>
      </c>
      <c r="C34" s="465" t="s">
        <v>212</v>
      </c>
      <c r="D34" s="466"/>
      <c r="E34" s="467"/>
      <c r="F34" s="467"/>
      <c r="G34" s="467"/>
      <c r="H34" s="467"/>
      <c r="I34" s="467"/>
      <c r="J34" s="467"/>
      <c r="K34" s="467"/>
      <c r="L34" s="467"/>
      <c r="M34" s="467"/>
      <c r="N34" s="464" t="s">
        <v>556</v>
      </c>
      <c r="O34" s="465" t="s">
        <v>557</v>
      </c>
      <c r="P34" s="467"/>
      <c r="Q34" s="467"/>
      <c r="R34" s="467"/>
      <c r="S34" s="467"/>
      <c r="T34" s="467"/>
      <c r="U34" s="467"/>
      <c r="V34" s="467"/>
      <c r="W34" s="467"/>
      <c r="X34" s="467"/>
      <c r="Y34" s="468">
        <f t="shared" si="0"/>
        <v>0</v>
      </c>
    </row>
    <row r="35" spans="1:25" ht="15.75" x14ac:dyDescent="0.2">
      <c r="A35" s="464" t="s">
        <v>558</v>
      </c>
      <c r="B35" s="469" t="s">
        <v>559</v>
      </c>
      <c r="C35" s="465" t="s">
        <v>212</v>
      </c>
      <c r="D35" s="466"/>
      <c r="E35" s="467"/>
      <c r="F35" s="467"/>
      <c r="G35" s="467"/>
      <c r="H35" s="467"/>
      <c r="I35" s="467"/>
      <c r="J35" s="467">
        <v>10998000</v>
      </c>
      <c r="K35" s="467"/>
      <c r="L35" s="467"/>
      <c r="M35" s="467"/>
      <c r="N35" s="464" t="s">
        <v>558</v>
      </c>
      <c r="O35" s="469" t="s">
        <v>559</v>
      </c>
      <c r="P35" s="467"/>
      <c r="Q35" s="467"/>
      <c r="R35" s="467"/>
      <c r="S35" s="467"/>
      <c r="T35" s="467"/>
      <c r="U35" s="467"/>
      <c r="V35" s="467"/>
      <c r="W35" s="467"/>
      <c r="X35" s="467"/>
      <c r="Y35" s="468">
        <f t="shared" si="0"/>
        <v>10998000</v>
      </c>
    </row>
    <row r="36" spans="1:25" ht="15.75" x14ac:dyDescent="0.2">
      <c r="A36" s="464" t="s">
        <v>560</v>
      </c>
      <c r="B36" s="469" t="s">
        <v>561</v>
      </c>
      <c r="C36" s="465" t="s">
        <v>212</v>
      </c>
      <c r="D36" s="466"/>
      <c r="E36" s="467"/>
      <c r="F36" s="467"/>
      <c r="G36" s="467">
        <v>125000</v>
      </c>
      <c r="H36" s="467"/>
      <c r="I36" s="467"/>
      <c r="J36" s="467"/>
      <c r="K36" s="467"/>
      <c r="L36" s="467"/>
      <c r="M36" s="467"/>
      <c r="N36" s="464" t="s">
        <v>560</v>
      </c>
      <c r="O36" s="469" t="s">
        <v>561</v>
      </c>
      <c r="P36" s="467"/>
      <c r="Q36" s="467"/>
      <c r="R36" s="467"/>
      <c r="S36" s="467"/>
      <c r="T36" s="467"/>
      <c r="U36" s="467"/>
      <c r="V36" s="467"/>
      <c r="W36" s="467"/>
      <c r="X36" s="467"/>
      <c r="Y36" s="468">
        <f t="shared" si="0"/>
        <v>125000</v>
      </c>
    </row>
    <row r="37" spans="1:25" ht="15.75" customHeight="1" x14ac:dyDescent="0.2">
      <c r="A37" s="464" t="s">
        <v>562</v>
      </c>
      <c r="B37" s="469" t="s">
        <v>563</v>
      </c>
      <c r="C37" s="465" t="s">
        <v>212</v>
      </c>
      <c r="D37" s="466">
        <v>1</v>
      </c>
      <c r="E37" s="467">
        <v>3084000</v>
      </c>
      <c r="F37" s="467">
        <v>850000</v>
      </c>
      <c r="G37" s="467">
        <v>733000</v>
      </c>
      <c r="H37" s="467"/>
      <c r="I37" s="467"/>
      <c r="J37" s="467"/>
      <c r="K37" s="467"/>
      <c r="L37" s="467"/>
      <c r="M37" s="467"/>
      <c r="N37" s="464" t="s">
        <v>562</v>
      </c>
      <c r="O37" s="469" t="s">
        <v>563</v>
      </c>
      <c r="P37" s="467"/>
      <c r="Q37" s="467"/>
      <c r="R37" s="467"/>
      <c r="S37" s="467"/>
      <c r="T37" s="467"/>
      <c r="U37" s="467"/>
      <c r="V37" s="467"/>
      <c r="W37" s="467"/>
      <c r="X37" s="467"/>
      <c r="Y37" s="468">
        <f t="shared" si="0"/>
        <v>4667000</v>
      </c>
    </row>
    <row r="38" spans="1:25" ht="15.75" x14ac:dyDescent="0.2">
      <c r="A38" s="464" t="s">
        <v>564</v>
      </c>
      <c r="B38" s="469" t="s">
        <v>565</v>
      </c>
      <c r="C38" s="465" t="s">
        <v>212</v>
      </c>
      <c r="D38" s="466"/>
      <c r="E38" s="467"/>
      <c r="F38" s="467"/>
      <c r="G38" s="467">
        <v>157200</v>
      </c>
      <c r="H38" s="467"/>
      <c r="I38" s="467"/>
      <c r="J38" s="467"/>
      <c r="K38" s="467"/>
      <c r="L38" s="467"/>
      <c r="M38" s="467"/>
      <c r="N38" s="464" t="s">
        <v>564</v>
      </c>
      <c r="O38" s="469" t="s">
        <v>565</v>
      </c>
      <c r="P38" s="467"/>
      <c r="Q38" s="467"/>
      <c r="R38" s="467"/>
      <c r="S38" s="467"/>
      <c r="T38" s="467"/>
      <c r="U38" s="467"/>
      <c r="V38" s="467"/>
      <c r="W38" s="467"/>
      <c r="X38" s="467"/>
      <c r="Y38" s="468">
        <f t="shared" si="0"/>
        <v>157200</v>
      </c>
    </row>
    <row r="39" spans="1:25" ht="15.75" x14ac:dyDescent="0.2">
      <c r="A39" s="475"/>
      <c r="B39" s="483" t="s">
        <v>566</v>
      </c>
      <c r="C39" s="483"/>
      <c r="D39" s="478">
        <f t="shared" ref="D39:M39" si="9">SUM(D34:D38)</f>
        <v>1</v>
      </c>
      <c r="E39" s="478">
        <f t="shared" si="9"/>
        <v>3084000</v>
      </c>
      <c r="F39" s="478">
        <f t="shared" si="9"/>
        <v>850000</v>
      </c>
      <c r="G39" s="478">
        <f t="shared" si="9"/>
        <v>1015200</v>
      </c>
      <c r="H39" s="478">
        <f t="shared" si="9"/>
        <v>0</v>
      </c>
      <c r="I39" s="478">
        <f t="shared" si="9"/>
        <v>0</v>
      </c>
      <c r="J39" s="478">
        <f t="shared" si="9"/>
        <v>10998000</v>
      </c>
      <c r="K39" s="478">
        <f t="shared" si="9"/>
        <v>0</v>
      </c>
      <c r="L39" s="478">
        <f t="shared" si="9"/>
        <v>0</v>
      </c>
      <c r="M39" s="478">
        <f t="shared" si="9"/>
        <v>0</v>
      </c>
      <c r="N39" s="475"/>
      <c r="O39" s="483" t="s">
        <v>566</v>
      </c>
      <c r="P39" s="478">
        <f t="shared" ref="P39:X39" si="10">SUM(P34:P38)</f>
        <v>0</v>
      </c>
      <c r="Q39" s="478">
        <f>SUM(Q34:Q38)</f>
        <v>0</v>
      </c>
      <c r="R39" s="478">
        <f>SUM(R34:R38)</f>
        <v>0</v>
      </c>
      <c r="S39" s="478">
        <f>SUM(S34:S38)</f>
        <v>0</v>
      </c>
      <c r="T39" s="478">
        <f>SUM(T34:T38)</f>
        <v>0</v>
      </c>
      <c r="U39" s="478">
        <f>SUM(U34:U38)</f>
        <v>0</v>
      </c>
      <c r="V39" s="478">
        <f t="shared" si="10"/>
        <v>0</v>
      </c>
      <c r="W39" s="478">
        <f t="shared" si="10"/>
        <v>0</v>
      </c>
      <c r="X39" s="478">
        <f t="shared" si="10"/>
        <v>0</v>
      </c>
      <c r="Y39" s="478">
        <f t="shared" si="0"/>
        <v>15947200</v>
      </c>
    </row>
    <row r="40" spans="1:25" ht="15.75" x14ac:dyDescent="0.2">
      <c r="A40" s="484" t="s">
        <v>567</v>
      </c>
      <c r="B40" s="462" t="s">
        <v>568</v>
      </c>
      <c r="C40" s="462"/>
      <c r="D40" s="461"/>
      <c r="E40" s="467"/>
      <c r="F40" s="467"/>
      <c r="G40" s="467"/>
      <c r="H40" s="467"/>
      <c r="I40" s="467"/>
      <c r="J40" s="467"/>
      <c r="K40" s="467"/>
      <c r="L40" s="467"/>
      <c r="M40" s="467"/>
      <c r="N40" s="484" t="s">
        <v>567</v>
      </c>
      <c r="O40" s="462" t="s">
        <v>568</v>
      </c>
      <c r="P40" s="467"/>
      <c r="Q40" s="467"/>
      <c r="R40" s="467"/>
      <c r="S40" s="467"/>
      <c r="T40" s="467"/>
      <c r="U40" s="467"/>
      <c r="V40" s="467"/>
      <c r="W40" s="467"/>
      <c r="X40" s="467"/>
      <c r="Y40" s="468">
        <f t="shared" si="0"/>
        <v>0</v>
      </c>
    </row>
    <row r="41" spans="1:25" ht="15.75" x14ac:dyDescent="0.2">
      <c r="A41" s="464" t="s">
        <v>569</v>
      </c>
      <c r="B41" s="469" t="s">
        <v>570</v>
      </c>
      <c r="C41" s="469" t="s">
        <v>212</v>
      </c>
      <c r="D41" s="460"/>
      <c r="E41" s="467"/>
      <c r="F41" s="467"/>
      <c r="G41" s="467">
        <v>11448000</v>
      </c>
      <c r="H41" s="467"/>
      <c r="I41" s="467"/>
      <c r="J41" s="467"/>
      <c r="K41" s="467"/>
      <c r="L41" s="467"/>
      <c r="M41" s="467"/>
      <c r="N41" s="464" t="s">
        <v>569</v>
      </c>
      <c r="O41" s="469" t="s">
        <v>570</v>
      </c>
      <c r="P41" s="467"/>
      <c r="Q41" s="467"/>
      <c r="R41" s="467"/>
      <c r="S41" s="467"/>
      <c r="T41" s="467"/>
      <c r="U41" s="467"/>
      <c r="V41" s="467"/>
      <c r="W41" s="467"/>
      <c r="X41" s="467"/>
      <c r="Y41" s="468">
        <f t="shared" si="0"/>
        <v>11448000</v>
      </c>
    </row>
    <row r="42" spans="1:25" ht="15.75" x14ac:dyDescent="0.2">
      <c r="A42" s="464" t="s">
        <v>573</v>
      </c>
      <c r="B42" s="469" t="s">
        <v>574</v>
      </c>
      <c r="C42" s="469" t="s">
        <v>212</v>
      </c>
      <c r="D42" s="460"/>
      <c r="E42" s="467"/>
      <c r="F42" s="467"/>
      <c r="G42" s="467"/>
      <c r="H42" s="467"/>
      <c r="I42" s="467"/>
      <c r="J42" s="467"/>
      <c r="K42" s="467"/>
      <c r="L42" s="467"/>
      <c r="M42" s="467"/>
      <c r="N42" s="464" t="s">
        <v>573</v>
      </c>
      <c r="O42" s="469" t="s">
        <v>574</v>
      </c>
      <c r="P42" s="467"/>
      <c r="Q42" s="467"/>
      <c r="R42" s="467"/>
      <c r="S42" s="467"/>
      <c r="T42" s="467"/>
      <c r="U42" s="467"/>
      <c r="V42" s="467"/>
      <c r="W42" s="467"/>
      <c r="X42" s="467"/>
      <c r="Y42" s="468">
        <f t="shared" si="0"/>
        <v>0</v>
      </c>
    </row>
    <row r="43" spans="1:25" ht="15.75" x14ac:dyDescent="0.2">
      <c r="A43" s="464" t="s">
        <v>575</v>
      </c>
      <c r="B43" s="469" t="s">
        <v>576</v>
      </c>
      <c r="C43" s="469" t="s">
        <v>630</v>
      </c>
      <c r="D43" s="460"/>
      <c r="E43" s="467"/>
      <c r="F43" s="467"/>
      <c r="G43" s="467"/>
      <c r="H43" s="467"/>
      <c r="I43" s="467"/>
      <c r="J43" s="467"/>
      <c r="K43" s="467"/>
      <c r="L43" s="467"/>
      <c r="M43" s="467"/>
      <c r="N43" s="464" t="s">
        <v>575</v>
      </c>
      <c r="O43" s="469" t="s">
        <v>576</v>
      </c>
      <c r="P43" s="467"/>
      <c r="Q43" s="467"/>
      <c r="R43" s="467"/>
      <c r="S43" s="467"/>
      <c r="T43" s="467"/>
      <c r="U43" s="467"/>
      <c r="V43" s="467"/>
      <c r="W43" s="467"/>
      <c r="X43" s="467"/>
      <c r="Y43" s="468">
        <f t="shared" si="0"/>
        <v>0</v>
      </c>
    </row>
    <row r="44" spans="1:25" ht="15.75" x14ac:dyDescent="0.2">
      <c r="A44" s="464" t="s">
        <v>577</v>
      </c>
      <c r="B44" s="465" t="s">
        <v>578</v>
      </c>
      <c r="C44" s="473" t="s">
        <v>212</v>
      </c>
      <c r="D44" s="474"/>
      <c r="E44" s="471">
        <v>400000</v>
      </c>
      <c r="F44" s="471">
        <v>180000</v>
      </c>
      <c r="G44" s="471">
        <v>2210000</v>
      </c>
      <c r="H44" s="471"/>
      <c r="I44" s="471"/>
      <c r="J44" s="471"/>
      <c r="K44" s="471"/>
      <c r="L44" s="471">
        <v>60000000</v>
      </c>
      <c r="M44" s="471"/>
      <c r="N44" s="464" t="s">
        <v>577</v>
      </c>
      <c r="O44" s="465" t="s">
        <v>578</v>
      </c>
      <c r="P44" s="471"/>
      <c r="Q44" s="471"/>
      <c r="R44" s="471"/>
      <c r="S44" s="471"/>
      <c r="T44" s="471"/>
      <c r="U44" s="471"/>
      <c r="V44" s="471"/>
      <c r="W44" s="471"/>
      <c r="X44" s="471"/>
      <c r="Y44" s="468">
        <f t="shared" si="0"/>
        <v>62790000</v>
      </c>
    </row>
    <row r="45" spans="1:25" ht="15.75" x14ac:dyDescent="0.2">
      <c r="A45" s="475"/>
      <c r="B45" s="476" t="s">
        <v>579</v>
      </c>
      <c r="C45" s="476"/>
      <c r="D45" s="487"/>
      <c r="E45" s="478">
        <f t="shared" ref="E45:M45" si="11">SUM(E41:E44)</f>
        <v>400000</v>
      </c>
      <c r="F45" s="478">
        <f t="shared" si="11"/>
        <v>180000</v>
      </c>
      <c r="G45" s="478">
        <f t="shared" si="11"/>
        <v>13658000</v>
      </c>
      <c r="H45" s="478">
        <f t="shared" si="11"/>
        <v>0</v>
      </c>
      <c r="I45" s="478">
        <f t="shared" si="11"/>
        <v>0</v>
      </c>
      <c r="J45" s="478">
        <f t="shared" si="11"/>
        <v>0</v>
      </c>
      <c r="K45" s="478">
        <f t="shared" si="11"/>
        <v>0</v>
      </c>
      <c r="L45" s="478">
        <f t="shared" si="11"/>
        <v>60000000</v>
      </c>
      <c r="M45" s="478">
        <f t="shared" si="11"/>
        <v>0</v>
      </c>
      <c r="N45" s="475"/>
      <c r="O45" s="476" t="s">
        <v>579</v>
      </c>
      <c r="P45" s="478">
        <f t="shared" ref="P45:X45" si="12">SUM(P41:P44)</f>
        <v>0</v>
      </c>
      <c r="Q45" s="478">
        <f>SUM(Q41:Q44)</f>
        <v>0</v>
      </c>
      <c r="R45" s="478">
        <f>SUM(R41:R44)</f>
        <v>0</v>
      </c>
      <c r="S45" s="478">
        <f>SUM(S41:S44)</f>
        <v>0</v>
      </c>
      <c r="T45" s="478">
        <f>SUM(T41:T44)</f>
        <v>0</v>
      </c>
      <c r="U45" s="478">
        <f>SUM(U41:U44)</f>
        <v>0</v>
      </c>
      <c r="V45" s="478">
        <f t="shared" si="12"/>
        <v>0</v>
      </c>
      <c r="W45" s="478">
        <f t="shared" si="12"/>
        <v>0</v>
      </c>
      <c r="X45" s="478">
        <f t="shared" si="12"/>
        <v>0</v>
      </c>
      <c r="Y45" s="478">
        <f t="shared" si="0"/>
        <v>74238000</v>
      </c>
    </row>
    <row r="46" spans="1:25" ht="15.75" x14ac:dyDescent="0.2">
      <c r="A46" s="484" t="s">
        <v>18</v>
      </c>
      <c r="B46" s="462" t="s">
        <v>639</v>
      </c>
      <c r="C46" s="462"/>
      <c r="D46" s="461"/>
      <c r="E46" s="467"/>
      <c r="F46" s="467"/>
      <c r="G46" s="467"/>
      <c r="H46" s="467"/>
      <c r="I46" s="467"/>
      <c r="J46" s="467"/>
      <c r="K46" s="467"/>
      <c r="L46" s="467"/>
      <c r="M46" s="467"/>
      <c r="N46" s="484" t="s">
        <v>18</v>
      </c>
      <c r="O46" s="462" t="s">
        <v>639</v>
      </c>
      <c r="P46" s="467"/>
      <c r="Q46" s="467"/>
      <c r="R46" s="467"/>
      <c r="S46" s="467"/>
      <c r="T46" s="467"/>
      <c r="U46" s="467"/>
      <c r="V46" s="467"/>
      <c r="W46" s="467"/>
      <c r="X46" s="467"/>
      <c r="Y46" s="468">
        <f t="shared" si="0"/>
        <v>0</v>
      </c>
    </row>
    <row r="47" spans="1:25" ht="20.25" customHeight="1" x14ac:dyDescent="0.2">
      <c r="A47" s="464" t="s">
        <v>640</v>
      </c>
      <c r="B47" s="465" t="s">
        <v>641</v>
      </c>
      <c r="C47" s="465" t="s">
        <v>212</v>
      </c>
      <c r="D47" s="466">
        <v>1</v>
      </c>
      <c r="E47" s="467">
        <v>2256000</v>
      </c>
      <c r="F47" s="467">
        <v>518000</v>
      </c>
      <c r="G47" s="467">
        <v>226000</v>
      </c>
      <c r="H47" s="467"/>
      <c r="I47" s="467"/>
      <c r="J47" s="467"/>
      <c r="K47" s="467"/>
      <c r="L47" s="467"/>
      <c r="M47" s="467"/>
      <c r="N47" s="464" t="s">
        <v>640</v>
      </c>
      <c r="O47" s="465" t="s">
        <v>641</v>
      </c>
      <c r="P47" s="467"/>
      <c r="Q47" s="467"/>
      <c r="R47" s="467"/>
      <c r="S47" s="467"/>
      <c r="T47" s="467"/>
      <c r="U47" s="467"/>
      <c r="V47" s="467"/>
      <c r="W47" s="467"/>
      <c r="X47" s="467"/>
      <c r="Y47" s="468">
        <f t="shared" si="0"/>
        <v>3000000</v>
      </c>
    </row>
    <row r="48" spans="1:25" ht="15.75" x14ac:dyDescent="0.2">
      <c r="A48" s="464" t="s">
        <v>642</v>
      </c>
      <c r="B48" s="465" t="s">
        <v>643</v>
      </c>
      <c r="C48" s="465" t="s">
        <v>212</v>
      </c>
      <c r="D48" s="466"/>
      <c r="E48" s="467"/>
      <c r="F48" s="467"/>
      <c r="G48" s="467"/>
      <c r="H48" s="467"/>
      <c r="I48" s="467"/>
      <c r="J48" s="467"/>
      <c r="K48" s="467"/>
      <c r="L48" s="467"/>
      <c r="M48" s="467"/>
      <c r="N48" s="464" t="s">
        <v>642</v>
      </c>
      <c r="O48" s="465" t="s">
        <v>643</v>
      </c>
      <c r="P48" s="467"/>
      <c r="Q48" s="467"/>
      <c r="R48" s="467"/>
      <c r="S48" s="467"/>
      <c r="T48" s="467"/>
      <c r="U48" s="467"/>
      <c r="V48" s="467"/>
      <c r="W48" s="467"/>
      <c r="X48" s="467"/>
      <c r="Y48" s="468">
        <f t="shared" si="0"/>
        <v>0</v>
      </c>
    </row>
    <row r="49" spans="1:25" ht="15.75" x14ac:dyDescent="0.2">
      <c r="A49" s="465">
        <v>107051</v>
      </c>
      <c r="B49" s="469" t="s">
        <v>596</v>
      </c>
      <c r="C49" s="469" t="s">
        <v>212</v>
      </c>
      <c r="D49" s="460">
        <v>1</v>
      </c>
      <c r="E49" s="467">
        <v>2226000</v>
      </c>
      <c r="F49" s="467">
        <v>518000</v>
      </c>
      <c r="G49" s="467">
        <v>11658000</v>
      </c>
      <c r="H49" s="467"/>
      <c r="I49" s="467"/>
      <c r="J49" s="467"/>
      <c r="K49" s="467"/>
      <c r="L49" s="467"/>
      <c r="M49" s="467"/>
      <c r="N49" s="465">
        <v>107051</v>
      </c>
      <c r="O49" s="469" t="s">
        <v>596</v>
      </c>
      <c r="P49" s="467"/>
      <c r="Q49" s="467"/>
      <c r="R49" s="467"/>
      <c r="S49" s="467"/>
      <c r="T49" s="467"/>
      <c r="U49" s="467"/>
      <c r="V49" s="467"/>
      <c r="W49" s="467"/>
      <c r="X49" s="467"/>
      <c r="Y49" s="468">
        <f t="shared" si="0"/>
        <v>14402000</v>
      </c>
    </row>
    <row r="50" spans="1:25" ht="15.75" x14ac:dyDescent="0.2">
      <c r="A50" s="464" t="s">
        <v>644</v>
      </c>
      <c r="B50" s="465" t="s">
        <v>597</v>
      </c>
      <c r="C50" s="469" t="s">
        <v>212</v>
      </c>
      <c r="D50" s="460"/>
      <c r="E50" s="467"/>
      <c r="F50" s="467"/>
      <c r="G50" s="467">
        <v>550000</v>
      </c>
      <c r="H50" s="467"/>
      <c r="I50" s="467"/>
      <c r="J50" s="467"/>
      <c r="K50" s="467"/>
      <c r="L50" s="467"/>
      <c r="M50" s="467"/>
      <c r="N50" s="464" t="s">
        <v>644</v>
      </c>
      <c r="O50" s="465" t="s">
        <v>597</v>
      </c>
      <c r="P50" s="467"/>
      <c r="Q50" s="467"/>
      <c r="R50" s="467"/>
      <c r="S50" s="467"/>
      <c r="T50" s="467"/>
      <c r="U50" s="467"/>
      <c r="V50" s="467"/>
      <c r="W50" s="467"/>
      <c r="X50" s="467"/>
      <c r="Y50" s="468">
        <f t="shared" si="0"/>
        <v>550000</v>
      </c>
    </row>
    <row r="51" spans="1:25" ht="30" x14ac:dyDescent="0.2">
      <c r="A51" s="473">
        <v>107060</v>
      </c>
      <c r="B51" s="469" t="s">
        <v>645</v>
      </c>
      <c r="C51" s="469" t="s">
        <v>212</v>
      </c>
      <c r="D51" s="460"/>
      <c r="E51" s="467"/>
      <c r="F51" s="467"/>
      <c r="G51" s="467"/>
      <c r="H51" s="467">
        <v>8500000</v>
      </c>
      <c r="I51" s="467"/>
      <c r="J51" s="467"/>
      <c r="K51" s="467">
        <v>1000000</v>
      </c>
      <c r="L51" s="467"/>
      <c r="M51" s="467"/>
      <c r="N51" s="473">
        <v>107060</v>
      </c>
      <c r="O51" s="469" t="s">
        <v>645</v>
      </c>
      <c r="P51" s="467"/>
      <c r="Q51" s="467"/>
      <c r="R51" s="467"/>
      <c r="S51" s="467"/>
      <c r="T51" s="467"/>
      <c r="U51" s="467"/>
      <c r="V51" s="467"/>
      <c r="W51" s="467"/>
      <c r="X51" s="467"/>
      <c r="Y51" s="468">
        <f t="shared" si="0"/>
        <v>9500000</v>
      </c>
    </row>
    <row r="52" spans="1:25" ht="15.75" x14ac:dyDescent="0.2">
      <c r="A52" s="488"/>
      <c r="B52" s="483" t="s">
        <v>602</v>
      </c>
      <c r="C52" s="483"/>
      <c r="D52" s="478">
        <f t="shared" ref="D52:M52" si="13">SUM(D47:D51)</f>
        <v>2</v>
      </c>
      <c r="E52" s="478">
        <f t="shared" si="13"/>
        <v>4482000</v>
      </c>
      <c r="F52" s="478">
        <f t="shared" si="13"/>
        <v>1036000</v>
      </c>
      <c r="G52" s="478">
        <f t="shared" si="13"/>
        <v>12434000</v>
      </c>
      <c r="H52" s="478">
        <f t="shared" si="13"/>
        <v>8500000</v>
      </c>
      <c r="I52" s="478">
        <f t="shared" si="13"/>
        <v>0</v>
      </c>
      <c r="J52" s="478">
        <f t="shared" si="13"/>
        <v>0</v>
      </c>
      <c r="K52" s="478">
        <f t="shared" si="13"/>
        <v>1000000</v>
      </c>
      <c r="L52" s="478">
        <f t="shared" si="13"/>
        <v>0</v>
      </c>
      <c r="M52" s="478">
        <f t="shared" si="13"/>
        <v>0</v>
      </c>
      <c r="N52" s="488"/>
      <c r="O52" s="483" t="s">
        <v>602</v>
      </c>
      <c r="P52" s="478">
        <f t="shared" ref="P52:X52" si="14">SUM(P47:P51)</f>
        <v>0</v>
      </c>
      <c r="Q52" s="478">
        <f t="shared" si="14"/>
        <v>0</v>
      </c>
      <c r="R52" s="478">
        <f t="shared" si="14"/>
        <v>0</v>
      </c>
      <c r="S52" s="478">
        <f t="shared" si="14"/>
        <v>0</v>
      </c>
      <c r="T52" s="478">
        <f t="shared" si="14"/>
        <v>0</v>
      </c>
      <c r="U52" s="478">
        <f t="shared" si="14"/>
        <v>0</v>
      </c>
      <c r="V52" s="478">
        <f t="shared" si="14"/>
        <v>0</v>
      </c>
      <c r="W52" s="478">
        <f t="shared" si="14"/>
        <v>0</v>
      </c>
      <c r="X52" s="478">
        <f t="shared" si="14"/>
        <v>0</v>
      </c>
      <c r="Y52" s="478">
        <f t="shared" si="0"/>
        <v>27452000</v>
      </c>
    </row>
    <row r="53" spans="1:25" ht="15.75" x14ac:dyDescent="0.2">
      <c r="A53" s="464" t="s">
        <v>646</v>
      </c>
      <c r="B53" s="465" t="s">
        <v>647</v>
      </c>
      <c r="C53" s="489"/>
      <c r="D53" s="490"/>
      <c r="E53" s="491"/>
      <c r="F53" s="491"/>
      <c r="G53" s="491"/>
      <c r="H53" s="491"/>
      <c r="I53" s="491"/>
      <c r="J53" s="491"/>
      <c r="K53" s="491"/>
      <c r="L53" s="491"/>
      <c r="M53" s="491"/>
      <c r="N53" s="464" t="s">
        <v>646</v>
      </c>
      <c r="O53" s="465" t="s">
        <v>647</v>
      </c>
      <c r="P53" s="491"/>
      <c r="Q53" s="491"/>
      <c r="R53" s="491"/>
      <c r="S53" s="491"/>
      <c r="T53" s="491"/>
      <c r="U53" s="491"/>
      <c r="V53" s="491"/>
      <c r="W53" s="491"/>
      <c r="X53" s="491"/>
      <c r="Y53" s="468">
        <f t="shared" si="0"/>
        <v>0</v>
      </c>
    </row>
    <row r="54" spans="1:25" ht="15.75" x14ac:dyDescent="0.2">
      <c r="A54" s="492" t="s">
        <v>681</v>
      </c>
      <c r="B54" s="473" t="s">
        <v>685</v>
      </c>
      <c r="C54" s="489"/>
      <c r="D54" s="490"/>
      <c r="E54" s="491"/>
      <c r="F54" s="491"/>
      <c r="G54" s="499">
        <v>2200000</v>
      </c>
      <c r="H54" s="491"/>
      <c r="I54" s="491"/>
      <c r="J54" s="491"/>
      <c r="K54" s="491"/>
      <c r="L54" s="491"/>
      <c r="M54" s="491"/>
      <c r="N54" s="492" t="s">
        <v>681</v>
      </c>
      <c r="O54" s="473" t="s">
        <v>685</v>
      </c>
      <c r="P54" s="491"/>
      <c r="Q54" s="491"/>
      <c r="R54" s="491"/>
      <c r="S54" s="491"/>
      <c r="T54" s="491"/>
      <c r="U54" s="491"/>
      <c r="V54" s="491">
        <v>10000000</v>
      </c>
      <c r="W54" s="491"/>
      <c r="X54" s="491"/>
      <c r="Y54" s="468">
        <f t="shared" si="0"/>
        <v>12200000</v>
      </c>
    </row>
    <row r="55" spans="1:25" ht="15.75" customHeight="1" x14ac:dyDescent="0.2">
      <c r="A55" s="616" t="s">
        <v>648</v>
      </c>
      <c r="B55" s="616"/>
      <c r="C55" s="493"/>
      <c r="D55" s="494">
        <f>SUM(D12,D19,D24,D32,D39,D45,D52,D53)</f>
        <v>48</v>
      </c>
      <c r="E55" s="494">
        <f t="shared" ref="E55:M55" si="15">SUM(E12,E19,E24,E32,E39,E45,E52,E53+E54)</f>
        <v>55513780</v>
      </c>
      <c r="F55" s="494">
        <f t="shared" si="15"/>
        <v>12809692</v>
      </c>
      <c r="G55" s="494">
        <f t="shared" si="15"/>
        <v>318993811</v>
      </c>
      <c r="H55" s="494">
        <f t="shared" si="15"/>
        <v>8500000</v>
      </c>
      <c r="I55" s="494">
        <f t="shared" si="15"/>
        <v>0</v>
      </c>
      <c r="J55" s="494">
        <f t="shared" si="15"/>
        <v>26794000</v>
      </c>
      <c r="K55" s="494">
        <f t="shared" si="15"/>
        <v>1000000</v>
      </c>
      <c r="L55" s="494">
        <f t="shared" si="15"/>
        <v>60000000</v>
      </c>
      <c r="M55" s="494">
        <f t="shared" si="15"/>
        <v>204110000</v>
      </c>
      <c r="N55" s="616" t="s">
        <v>648</v>
      </c>
      <c r="O55" s="616"/>
      <c r="P55" s="494">
        <f t="shared" ref="P55:X55" si="16">SUM(P12,P19,P24,P32,P39,P45,P52,P53+P54)</f>
        <v>64337985</v>
      </c>
      <c r="Q55" s="494">
        <f t="shared" si="16"/>
        <v>42494750</v>
      </c>
      <c r="R55" s="494">
        <f t="shared" si="16"/>
        <v>0</v>
      </c>
      <c r="S55" s="494">
        <f t="shared" si="16"/>
        <v>1000000</v>
      </c>
      <c r="T55" s="494">
        <f t="shared" si="16"/>
        <v>600000</v>
      </c>
      <c r="U55" s="494">
        <f t="shared" si="16"/>
        <v>2305000</v>
      </c>
      <c r="V55" s="494">
        <f t="shared" si="16"/>
        <v>10000000</v>
      </c>
      <c r="W55" s="494">
        <f t="shared" si="16"/>
        <v>12597768</v>
      </c>
      <c r="X55" s="494">
        <f t="shared" si="16"/>
        <v>0</v>
      </c>
      <c r="Y55" s="494">
        <f t="shared" si="0"/>
        <v>821056786</v>
      </c>
    </row>
    <row r="56" spans="1:25" ht="15.75" x14ac:dyDescent="0.2">
      <c r="A56" s="495"/>
      <c r="B56" s="456" t="s">
        <v>649</v>
      </c>
      <c r="C56" s="456"/>
      <c r="D56" s="496"/>
      <c r="E56" s="468"/>
      <c r="F56" s="468"/>
      <c r="G56" s="468"/>
      <c r="H56" s="467"/>
      <c r="I56" s="467"/>
      <c r="J56" s="468"/>
      <c r="K56" s="468"/>
      <c r="L56" s="468"/>
      <c r="M56" s="468"/>
      <c r="N56" s="495"/>
      <c r="O56" s="456" t="s">
        <v>649</v>
      </c>
      <c r="P56" s="468"/>
      <c r="Q56" s="468"/>
      <c r="R56" s="468"/>
      <c r="S56" s="468"/>
      <c r="T56" s="468"/>
      <c r="U56" s="468"/>
      <c r="V56" s="468"/>
      <c r="W56" s="468"/>
      <c r="X56" s="468"/>
      <c r="Y56" s="468">
        <f t="shared" ref="Y56:Y82" si="17">SUM(E56+F56+G56+H56+I56+J56+K56+L56+M56+P56+Q56+R56+S56+T56+U56+V56+W56+X56)</f>
        <v>0</v>
      </c>
    </row>
    <row r="57" spans="1:25" ht="15.75" x14ac:dyDescent="0.2">
      <c r="A57" s="495"/>
      <c r="B57" s="497" t="s">
        <v>607</v>
      </c>
      <c r="C57" s="497"/>
      <c r="D57" s="498"/>
      <c r="E57" s="467"/>
      <c r="F57" s="467"/>
      <c r="G57" s="467"/>
      <c r="H57" s="467"/>
      <c r="I57" s="467"/>
      <c r="J57" s="467"/>
      <c r="K57" s="467"/>
      <c r="L57" s="467"/>
      <c r="M57" s="467"/>
      <c r="N57" s="495"/>
      <c r="O57" s="497" t="s">
        <v>607</v>
      </c>
      <c r="P57" s="467"/>
      <c r="Q57" s="467"/>
      <c r="R57" s="467"/>
      <c r="S57" s="467"/>
      <c r="T57" s="467"/>
      <c r="U57" s="467"/>
      <c r="V57" s="467"/>
      <c r="W57" s="467"/>
      <c r="X57" s="467"/>
      <c r="Y57" s="468">
        <f t="shared" si="17"/>
        <v>0</v>
      </c>
    </row>
    <row r="58" spans="1:25" ht="24.75" customHeight="1" x14ac:dyDescent="0.2">
      <c r="A58" s="464" t="s">
        <v>513</v>
      </c>
      <c r="B58" s="465" t="s">
        <v>514</v>
      </c>
      <c r="C58" s="465" t="s">
        <v>212</v>
      </c>
      <c r="D58" s="466">
        <v>21.3</v>
      </c>
      <c r="E58" s="467">
        <v>81830500</v>
      </c>
      <c r="F58" s="467">
        <v>19185116</v>
      </c>
      <c r="G58" s="467">
        <v>21131000</v>
      </c>
      <c r="H58" s="467"/>
      <c r="I58" s="467"/>
      <c r="J58" s="467">
        <v>1200000</v>
      </c>
      <c r="K58" s="467"/>
      <c r="L58" s="467"/>
      <c r="M58" s="467"/>
      <c r="N58" s="464" t="s">
        <v>513</v>
      </c>
      <c r="O58" s="465" t="s">
        <v>514</v>
      </c>
      <c r="P58" s="467">
        <v>1270000</v>
      </c>
      <c r="Q58" s="467"/>
      <c r="R58" s="467"/>
      <c r="S58" s="467"/>
      <c r="T58" s="467"/>
      <c r="U58" s="467"/>
      <c r="V58" s="467"/>
      <c r="W58" s="467"/>
      <c r="X58" s="467"/>
      <c r="Y58" s="468">
        <f t="shared" si="17"/>
        <v>124616616</v>
      </c>
    </row>
    <row r="59" spans="1:25" ht="25.5" customHeight="1" x14ac:dyDescent="0.2">
      <c r="A59" s="464" t="s">
        <v>513</v>
      </c>
      <c r="B59" s="465" t="s">
        <v>650</v>
      </c>
      <c r="C59" s="465" t="s">
        <v>630</v>
      </c>
      <c r="D59" s="466"/>
      <c r="E59" s="467"/>
      <c r="F59" s="467"/>
      <c r="G59" s="467"/>
      <c r="H59" s="467"/>
      <c r="I59" s="467"/>
      <c r="J59" s="467"/>
      <c r="K59" s="467"/>
      <c r="L59" s="467"/>
      <c r="M59" s="467"/>
      <c r="N59" s="464" t="s">
        <v>513</v>
      </c>
      <c r="O59" s="465" t="s">
        <v>650</v>
      </c>
      <c r="P59" s="467"/>
      <c r="Q59" s="467"/>
      <c r="R59" s="467"/>
      <c r="S59" s="467"/>
      <c r="T59" s="467"/>
      <c r="U59" s="467"/>
      <c r="V59" s="467"/>
      <c r="W59" s="467"/>
      <c r="X59" s="467"/>
      <c r="Y59" s="468">
        <f t="shared" si="17"/>
        <v>0</v>
      </c>
    </row>
    <row r="60" spans="1:25" ht="15.75" x14ac:dyDescent="0.2">
      <c r="A60" s="464" t="s">
        <v>792</v>
      </c>
      <c r="B60" s="465" t="s">
        <v>793</v>
      </c>
      <c r="C60" s="465" t="s">
        <v>212</v>
      </c>
      <c r="D60" s="466"/>
      <c r="E60" s="467"/>
      <c r="F60" s="467"/>
      <c r="G60" s="467"/>
      <c r="H60" s="467"/>
      <c r="I60" s="467"/>
      <c r="J60" s="467"/>
      <c r="K60" s="467"/>
      <c r="L60" s="467"/>
      <c r="M60" s="467"/>
      <c r="N60" s="464" t="s">
        <v>792</v>
      </c>
      <c r="O60" s="465" t="s">
        <v>793</v>
      </c>
      <c r="P60" s="467"/>
      <c r="Q60" s="467"/>
      <c r="R60" s="467"/>
      <c r="S60" s="467"/>
      <c r="T60" s="467"/>
      <c r="U60" s="467"/>
      <c r="V60" s="467"/>
      <c r="W60" s="467"/>
      <c r="X60" s="467"/>
      <c r="Y60" s="468">
        <f t="shared" si="17"/>
        <v>0</v>
      </c>
    </row>
    <row r="61" spans="1:25" ht="15.75" x14ac:dyDescent="0.2">
      <c r="A61" s="464"/>
      <c r="B61" s="465"/>
      <c r="C61" s="465"/>
      <c r="D61" s="466"/>
      <c r="E61" s="467"/>
      <c r="F61" s="467"/>
      <c r="G61" s="467"/>
      <c r="H61" s="467"/>
      <c r="I61" s="467"/>
      <c r="J61" s="467"/>
      <c r="K61" s="467"/>
      <c r="L61" s="467"/>
      <c r="M61" s="467"/>
      <c r="N61" s="464"/>
      <c r="O61" s="465"/>
      <c r="P61" s="467"/>
      <c r="Q61" s="467"/>
      <c r="R61" s="467"/>
      <c r="S61" s="467"/>
      <c r="T61" s="467"/>
      <c r="U61" s="467"/>
      <c r="V61" s="467"/>
      <c r="W61" s="467"/>
      <c r="X61" s="467"/>
      <c r="Y61" s="468">
        <f t="shared" si="17"/>
        <v>0</v>
      </c>
    </row>
    <row r="62" spans="1:25" ht="15.75" customHeight="1" x14ac:dyDescent="0.2">
      <c r="A62" s="616" t="s">
        <v>651</v>
      </c>
      <c r="B62" s="616"/>
      <c r="C62" s="493"/>
      <c r="D62" s="494">
        <f t="shared" ref="D62:M62" si="18">SUM(D58:D61)</f>
        <v>21.3</v>
      </c>
      <c r="E62" s="494">
        <f t="shared" si="18"/>
        <v>81830500</v>
      </c>
      <c r="F62" s="494">
        <f t="shared" si="18"/>
        <v>19185116</v>
      </c>
      <c r="G62" s="494">
        <f t="shared" si="18"/>
        <v>21131000</v>
      </c>
      <c r="H62" s="494">
        <f t="shared" si="18"/>
        <v>0</v>
      </c>
      <c r="I62" s="494">
        <f t="shared" si="18"/>
        <v>0</v>
      </c>
      <c r="J62" s="494">
        <f t="shared" si="18"/>
        <v>1200000</v>
      </c>
      <c r="K62" s="494">
        <f t="shared" si="18"/>
        <v>0</v>
      </c>
      <c r="L62" s="494">
        <f t="shared" si="18"/>
        <v>0</v>
      </c>
      <c r="M62" s="494">
        <f t="shared" si="18"/>
        <v>0</v>
      </c>
      <c r="N62" s="616" t="s">
        <v>651</v>
      </c>
      <c r="O62" s="616"/>
      <c r="P62" s="494">
        <f t="shared" ref="P62:X62" si="19">SUM(P58:P61)</f>
        <v>1270000</v>
      </c>
      <c r="Q62" s="494">
        <f t="shared" si="19"/>
        <v>0</v>
      </c>
      <c r="R62" s="494">
        <f t="shared" si="19"/>
        <v>0</v>
      </c>
      <c r="S62" s="494">
        <f t="shared" si="19"/>
        <v>0</v>
      </c>
      <c r="T62" s="494">
        <f t="shared" si="19"/>
        <v>0</v>
      </c>
      <c r="U62" s="494">
        <f t="shared" si="19"/>
        <v>0</v>
      </c>
      <c r="V62" s="494">
        <f t="shared" si="19"/>
        <v>0</v>
      </c>
      <c r="W62" s="494">
        <f t="shared" si="19"/>
        <v>0</v>
      </c>
      <c r="X62" s="494">
        <f t="shared" si="19"/>
        <v>0</v>
      </c>
      <c r="Y62" s="494">
        <f t="shared" si="17"/>
        <v>124616616</v>
      </c>
    </row>
    <row r="63" spans="1:25" ht="15.75" x14ac:dyDescent="0.2">
      <c r="A63" s="495"/>
      <c r="B63" s="456" t="s">
        <v>623</v>
      </c>
      <c r="C63" s="456"/>
      <c r="D63" s="457"/>
      <c r="E63" s="496"/>
      <c r="F63" s="491"/>
      <c r="G63" s="491"/>
      <c r="H63" s="491"/>
      <c r="I63" s="491"/>
      <c r="J63" s="468"/>
      <c r="K63" s="468"/>
      <c r="L63" s="468"/>
      <c r="M63" s="468"/>
      <c r="N63" s="495"/>
      <c r="O63" s="456" t="s">
        <v>623</v>
      </c>
      <c r="P63" s="468"/>
      <c r="Q63" s="468"/>
      <c r="R63" s="496"/>
      <c r="S63" s="468"/>
      <c r="T63" s="468"/>
      <c r="U63" s="468"/>
      <c r="V63" s="468"/>
      <c r="W63" s="468"/>
      <c r="X63" s="468"/>
      <c r="Y63" s="468">
        <f t="shared" si="17"/>
        <v>0</v>
      </c>
    </row>
    <row r="64" spans="1:25" ht="15.75" x14ac:dyDescent="0.2">
      <c r="A64" s="464" t="s">
        <v>517</v>
      </c>
      <c r="B64" s="470" t="s">
        <v>518</v>
      </c>
      <c r="C64" s="465" t="s">
        <v>212</v>
      </c>
      <c r="D64" s="466"/>
      <c r="E64" s="499"/>
      <c r="F64" s="499"/>
      <c r="G64" s="499">
        <v>2388000</v>
      </c>
      <c r="H64" s="499"/>
      <c r="I64" s="499"/>
      <c r="J64" s="467"/>
      <c r="K64" s="467"/>
      <c r="L64" s="467"/>
      <c r="M64" s="467"/>
      <c r="N64" s="464" t="s">
        <v>517</v>
      </c>
      <c r="O64" s="470" t="s">
        <v>518</v>
      </c>
      <c r="P64" s="467"/>
      <c r="Q64" s="468"/>
      <c r="R64" s="468"/>
      <c r="S64" s="468"/>
      <c r="T64" s="468"/>
      <c r="U64" s="468"/>
      <c r="V64" s="468"/>
      <c r="W64" s="468"/>
      <c r="X64" s="468"/>
      <c r="Y64" s="468">
        <f t="shared" si="17"/>
        <v>2388000</v>
      </c>
    </row>
    <row r="65" spans="1:25" ht="15.75" x14ac:dyDescent="0.2">
      <c r="A65" s="464" t="s">
        <v>610</v>
      </c>
      <c r="B65" s="465" t="s">
        <v>611</v>
      </c>
      <c r="C65" s="465" t="s">
        <v>212</v>
      </c>
      <c r="D65" s="466"/>
      <c r="E65" s="467">
        <v>5854027</v>
      </c>
      <c r="F65" s="467">
        <v>1342513</v>
      </c>
      <c r="G65" s="467">
        <v>23541988</v>
      </c>
      <c r="H65" s="467"/>
      <c r="I65" s="467"/>
      <c r="J65" s="467"/>
      <c r="K65" s="467"/>
      <c r="L65" s="467"/>
      <c r="M65" s="467"/>
      <c r="N65" s="464" t="s">
        <v>610</v>
      </c>
      <c r="O65" s="465" t="s">
        <v>611</v>
      </c>
      <c r="P65" s="467">
        <v>2000000</v>
      </c>
      <c r="Q65" s="468"/>
      <c r="R65" s="468"/>
      <c r="S65" s="468"/>
      <c r="T65" s="468"/>
      <c r="U65" s="468"/>
      <c r="V65" s="468"/>
      <c r="W65" s="468"/>
      <c r="X65" s="468"/>
      <c r="Y65" s="468">
        <f t="shared" si="17"/>
        <v>32738528</v>
      </c>
    </row>
    <row r="66" spans="1:25" ht="15.75" x14ac:dyDescent="0.2">
      <c r="A66" s="464" t="s">
        <v>521</v>
      </c>
      <c r="B66" s="465" t="s">
        <v>522</v>
      </c>
      <c r="C66" s="469" t="s">
        <v>212</v>
      </c>
      <c r="D66" s="460"/>
      <c r="E66" s="499"/>
      <c r="F66" s="499"/>
      <c r="G66" s="499"/>
      <c r="H66" s="499"/>
      <c r="I66" s="499"/>
      <c r="J66" s="467"/>
      <c r="K66" s="467"/>
      <c r="L66" s="467"/>
      <c r="M66" s="467"/>
      <c r="N66" s="464" t="s">
        <v>521</v>
      </c>
      <c r="O66" s="465" t="s">
        <v>522</v>
      </c>
      <c r="P66" s="467"/>
      <c r="Q66" s="468"/>
      <c r="R66" s="468"/>
      <c r="S66" s="468"/>
      <c r="T66" s="468"/>
      <c r="U66" s="468"/>
      <c r="V66" s="468"/>
      <c r="W66" s="468"/>
      <c r="X66" s="468"/>
      <c r="Y66" s="468">
        <f t="shared" si="17"/>
        <v>0</v>
      </c>
    </row>
    <row r="67" spans="1:25" ht="15.75" x14ac:dyDescent="0.2">
      <c r="A67" s="464" t="s">
        <v>614</v>
      </c>
      <c r="B67" s="465" t="s">
        <v>652</v>
      </c>
      <c r="C67" s="465" t="s">
        <v>212</v>
      </c>
      <c r="D67" s="466"/>
      <c r="E67" s="499"/>
      <c r="F67" s="499"/>
      <c r="G67" s="499"/>
      <c r="H67" s="499"/>
      <c r="I67" s="499"/>
      <c r="J67" s="467"/>
      <c r="K67" s="467"/>
      <c r="L67" s="467"/>
      <c r="M67" s="467"/>
      <c r="N67" s="464" t="s">
        <v>614</v>
      </c>
      <c r="O67" s="465" t="s">
        <v>652</v>
      </c>
      <c r="P67" s="467"/>
      <c r="Q67" s="468"/>
      <c r="R67" s="468"/>
      <c r="S67" s="468"/>
      <c r="T67" s="468"/>
      <c r="U67" s="468"/>
      <c r="V67" s="468"/>
      <c r="W67" s="468"/>
      <c r="X67" s="468"/>
      <c r="Y67" s="468">
        <f t="shared" si="17"/>
        <v>0</v>
      </c>
    </row>
    <row r="68" spans="1:25" ht="15.75" x14ac:dyDescent="0.2">
      <c r="A68" s="464" t="s">
        <v>582</v>
      </c>
      <c r="B68" s="465" t="s">
        <v>617</v>
      </c>
      <c r="C68" s="465" t="s">
        <v>212</v>
      </c>
      <c r="D68" s="466">
        <v>11</v>
      </c>
      <c r="E68" s="499">
        <v>37964427</v>
      </c>
      <c r="F68" s="499">
        <v>10193697</v>
      </c>
      <c r="G68" s="499">
        <v>571500</v>
      </c>
      <c r="H68" s="499"/>
      <c r="I68" s="499"/>
      <c r="J68" s="467"/>
      <c r="K68" s="467"/>
      <c r="L68" s="467"/>
      <c r="M68" s="467"/>
      <c r="N68" s="464" t="s">
        <v>582</v>
      </c>
      <c r="O68" s="465" t="s">
        <v>617</v>
      </c>
      <c r="P68" s="467"/>
      <c r="Q68" s="468"/>
      <c r="R68" s="468"/>
      <c r="S68" s="468"/>
      <c r="T68" s="468"/>
      <c r="U68" s="468"/>
      <c r="V68" s="468"/>
      <c r="W68" s="468"/>
      <c r="X68" s="468"/>
      <c r="Y68" s="468">
        <f t="shared" si="17"/>
        <v>48729624</v>
      </c>
    </row>
    <row r="69" spans="1:25" ht="15.75" x14ac:dyDescent="0.2">
      <c r="A69" s="464" t="s">
        <v>584</v>
      </c>
      <c r="B69" s="465" t="s">
        <v>618</v>
      </c>
      <c r="C69" s="465" t="s">
        <v>212</v>
      </c>
      <c r="D69" s="466">
        <v>3</v>
      </c>
      <c r="E69" s="499">
        <v>5765527</v>
      </c>
      <c r="F69" s="499">
        <v>1421389</v>
      </c>
      <c r="G69" s="499">
        <v>3652990</v>
      </c>
      <c r="H69" s="499"/>
      <c r="I69" s="499"/>
      <c r="J69" s="467"/>
      <c r="K69" s="467"/>
      <c r="L69" s="467"/>
      <c r="M69" s="467"/>
      <c r="N69" s="464" t="s">
        <v>584</v>
      </c>
      <c r="O69" s="465" t="s">
        <v>618</v>
      </c>
      <c r="P69" s="467">
        <v>3200000</v>
      </c>
      <c r="Q69" s="468"/>
      <c r="R69" s="468"/>
      <c r="S69" s="468"/>
      <c r="T69" s="468"/>
      <c r="U69" s="468"/>
      <c r="V69" s="468"/>
      <c r="W69" s="468"/>
      <c r="X69" s="468"/>
      <c r="Y69" s="468">
        <f t="shared" si="17"/>
        <v>14039906</v>
      </c>
    </row>
    <row r="70" spans="1:25" ht="32.25" customHeight="1" x14ac:dyDescent="0.2">
      <c r="A70" s="464" t="s">
        <v>585</v>
      </c>
      <c r="B70" s="465" t="s">
        <v>586</v>
      </c>
      <c r="C70" s="465" t="s">
        <v>212</v>
      </c>
      <c r="D70" s="466">
        <v>7</v>
      </c>
      <c r="E70" s="499">
        <v>6300707</v>
      </c>
      <c r="F70" s="499">
        <v>1459833</v>
      </c>
      <c r="G70" s="499">
        <v>16126122</v>
      </c>
      <c r="H70" s="499"/>
      <c r="I70" s="499"/>
      <c r="J70" s="467"/>
      <c r="K70" s="467"/>
      <c r="L70" s="467"/>
      <c r="M70" s="467"/>
      <c r="N70" s="464" t="s">
        <v>585</v>
      </c>
      <c r="O70" s="465" t="s">
        <v>586</v>
      </c>
      <c r="P70" s="467"/>
      <c r="Q70" s="468"/>
      <c r="R70" s="468"/>
      <c r="S70" s="468"/>
      <c r="T70" s="468"/>
      <c r="U70" s="468"/>
      <c r="V70" s="468"/>
      <c r="W70" s="468"/>
      <c r="X70" s="468"/>
      <c r="Y70" s="468">
        <f t="shared" si="17"/>
        <v>23886662</v>
      </c>
    </row>
    <row r="71" spans="1:25" ht="28.5" customHeight="1" x14ac:dyDescent="0.2">
      <c r="A71" s="464" t="s">
        <v>619</v>
      </c>
      <c r="B71" s="465" t="s">
        <v>620</v>
      </c>
      <c r="C71" s="465" t="s">
        <v>212</v>
      </c>
      <c r="D71" s="466"/>
      <c r="E71" s="499">
        <v>2064009</v>
      </c>
      <c r="F71" s="499">
        <v>472291</v>
      </c>
      <c r="G71" s="499">
        <v>3391831</v>
      </c>
      <c r="H71" s="499"/>
      <c r="I71" s="499"/>
      <c r="J71" s="467"/>
      <c r="K71" s="467"/>
      <c r="L71" s="467"/>
      <c r="M71" s="467"/>
      <c r="N71" s="464" t="s">
        <v>619</v>
      </c>
      <c r="O71" s="465" t="s">
        <v>620</v>
      </c>
      <c r="P71" s="467"/>
      <c r="Q71" s="468"/>
      <c r="R71" s="468"/>
      <c r="S71" s="468"/>
      <c r="T71" s="468"/>
      <c r="U71" s="468"/>
      <c r="V71" s="468"/>
      <c r="W71" s="468"/>
      <c r="X71" s="468"/>
      <c r="Y71" s="468">
        <f t="shared" si="17"/>
        <v>5928131</v>
      </c>
    </row>
    <row r="72" spans="1:25" ht="15.75" x14ac:dyDescent="0.2">
      <c r="A72" s="464" t="s">
        <v>708</v>
      </c>
      <c r="B72" s="465" t="s">
        <v>590</v>
      </c>
      <c r="C72" s="465" t="s">
        <v>212</v>
      </c>
      <c r="D72" s="466">
        <v>8</v>
      </c>
      <c r="E72" s="499">
        <v>17483238</v>
      </c>
      <c r="F72" s="499">
        <v>3777045</v>
      </c>
      <c r="G72" s="499">
        <v>2186540</v>
      </c>
      <c r="H72" s="499"/>
      <c r="I72" s="499"/>
      <c r="J72" s="467"/>
      <c r="K72" s="467"/>
      <c r="L72" s="467"/>
      <c r="M72" s="467"/>
      <c r="N72" s="464" t="s">
        <v>708</v>
      </c>
      <c r="O72" s="465" t="s">
        <v>590</v>
      </c>
      <c r="P72" s="467">
        <v>300000</v>
      </c>
      <c r="Q72" s="468"/>
      <c r="R72" s="468"/>
      <c r="S72" s="468"/>
      <c r="T72" s="468"/>
      <c r="U72" s="468"/>
      <c r="V72" s="468"/>
      <c r="W72" s="468"/>
      <c r="X72" s="468"/>
      <c r="Y72" s="468">
        <f t="shared" si="17"/>
        <v>23746823</v>
      </c>
    </row>
    <row r="73" spans="1:25" ht="15.75" x14ac:dyDescent="0.2">
      <c r="A73" s="464" t="s">
        <v>591</v>
      </c>
      <c r="B73" s="465" t="s">
        <v>592</v>
      </c>
      <c r="C73" s="465" t="s">
        <v>212</v>
      </c>
      <c r="D73" s="466"/>
      <c r="E73" s="499"/>
      <c r="F73" s="499"/>
      <c r="G73" s="499">
        <v>2377456</v>
      </c>
      <c r="H73" s="499"/>
      <c r="I73" s="499"/>
      <c r="J73" s="467"/>
      <c r="K73" s="467"/>
      <c r="L73" s="467"/>
      <c r="M73" s="467"/>
      <c r="N73" s="464" t="s">
        <v>591</v>
      </c>
      <c r="O73" s="465" t="s">
        <v>592</v>
      </c>
      <c r="P73" s="467"/>
      <c r="Q73" s="468"/>
      <c r="R73" s="468"/>
      <c r="S73" s="468"/>
      <c r="T73" s="468"/>
      <c r="U73" s="468"/>
      <c r="V73" s="468"/>
      <c r="W73" s="468"/>
      <c r="X73" s="468"/>
      <c r="Y73" s="468">
        <f t="shared" si="17"/>
        <v>2377456</v>
      </c>
    </row>
    <row r="74" spans="1:25" ht="15.75" x14ac:dyDescent="0.2">
      <c r="A74" s="464" t="s">
        <v>621</v>
      </c>
      <c r="B74" s="465" t="s">
        <v>653</v>
      </c>
      <c r="C74" s="465" t="s">
        <v>212</v>
      </c>
      <c r="D74" s="466"/>
      <c r="E74" s="499"/>
      <c r="F74" s="499"/>
      <c r="G74" s="499"/>
      <c r="H74" s="499"/>
      <c r="I74" s="499"/>
      <c r="J74" s="467"/>
      <c r="K74" s="467"/>
      <c r="L74" s="467"/>
      <c r="M74" s="467"/>
      <c r="N74" s="464" t="s">
        <v>621</v>
      </c>
      <c r="O74" s="465" t="s">
        <v>653</v>
      </c>
      <c r="P74" s="467"/>
      <c r="Q74" s="468"/>
      <c r="R74" s="468"/>
      <c r="S74" s="468"/>
      <c r="T74" s="468"/>
      <c r="U74" s="468"/>
      <c r="V74" s="468"/>
      <c r="W74" s="468"/>
      <c r="X74" s="468"/>
      <c r="Y74" s="468">
        <f t="shared" si="17"/>
        <v>0</v>
      </c>
    </row>
    <row r="75" spans="1:25" ht="15.75" x14ac:dyDescent="0.2">
      <c r="A75" s="492" t="s">
        <v>603</v>
      </c>
      <c r="B75" s="473" t="s">
        <v>604</v>
      </c>
      <c r="C75" s="473" t="s">
        <v>212</v>
      </c>
      <c r="D75" s="474"/>
      <c r="E75" s="471"/>
      <c r="F75" s="471"/>
      <c r="G75" s="471"/>
      <c r="H75" s="471"/>
      <c r="I75" s="471"/>
      <c r="J75" s="471"/>
      <c r="K75" s="471"/>
      <c r="L75" s="471"/>
      <c r="M75" s="471"/>
      <c r="N75" s="492" t="s">
        <v>603</v>
      </c>
      <c r="O75" s="473" t="s">
        <v>604</v>
      </c>
      <c r="P75" s="471"/>
      <c r="Q75" s="486"/>
      <c r="R75" s="486"/>
      <c r="S75" s="486"/>
      <c r="T75" s="486"/>
      <c r="U75" s="486"/>
      <c r="V75" s="486"/>
      <c r="W75" s="486"/>
      <c r="X75" s="486"/>
      <c r="Y75" s="468">
        <f t="shared" si="17"/>
        <v>0</v>
      </c>
    </row>
    <row r="76" spans="1:25" ht="15.75" customHeight="1" x14ac:dyDescent="0.2">
      <c r="A76" s="620" t="s">
        <v>683</v>
      </c>
      <c r="B76" s="620"/>
      <c r="C76" s="500"/>
      <c r="D76" s="501">
        <f>SUM(D64:D75)</f>
        <v>29</v>
      </c>
      <c r="E76" s="494">
        <f>SUM(E64:E75)</f>
        <v>75431935</v>
      </c>
      <c r="F76" s="494">
        <f>SUM(F64:F75)</f>
        <v>18666768</v>
      </c>
      <c r="G76" s="494">
        <f>SUM(G64:G75)</f>
        <v>54236427</v>
      </c>
      <c r="H76" s="494">
        <f t="shared" ref="H76:M76" si="20">SUM(H64:H75)</f>
        <v>0</v>
      </c>
      <c r="I76" s="494">
        <f t="shared" si="20"/>
        <v>0</v>
      </c>
      <c r="J76" s="494">
        <f t="shared" si="20"/>
        <v>0</v>
      </c>
      <c r="K76" s="494">
        <f t="shared" si="20"/>
        <v>0</v>
      </c>
      <c r="L76" s="494">
        <f t="shared" si="20"/>
        <v>0</v>
      </c>
      <c r="M76" s="494">
        <f t="shared" si="20"/>
        <v>0</v>
      </c>
      <c r="N76" s="620" t="s">
        <v>683</v>
      </c>
      <c r="O76" s="620"/>
      <c r="P76" s="494">
        <f t="shared" ref="P76:X76" si="21">SUM(P64:P75)</f>
        <v>5500000</v>
      </c>
      <c r="Q76" s="494">
        <f t="shared" si="21"/>
        <v>0</v>
      </c>
      <c r="R76" s="494">
        <f t="shared" si="21"/>
        <v>0</v>
      </c>
      <c r="S76" s="494">
        <f t="shared" si="21"/>
        <v>0</v>
      </c>
      <c r="T76" s="494">
        <f t="shared" si="21"/>
        <v>0</v>
      </c>
      <c r="U76" s="494">
        <f t="shared" si="21"/>
        <v>0</v>
      </c>
      <c r="V76" s="494">
        <f t="shared" si="21"/>
        <v>0</v>
      </c>
      <c r="W76" s="494">
        <f t="shared" si="21"/>
        <v>0</v>
      </c>
      <c r="X76" s="494">
        <f t="shared" si="21"/>
        <v>0</v>
      </c>
      <c r="Y76" s="494">
        <f t="shared" si="17"/>
        <v>153835130</v>
      </c>
    </row>
    <row r="77" spans="1:25" ht="15.75" x14ac:dyDescent="0.2">
      <c r="A77" s="492" t="s">
        <v>517</v>
      </c>
      <c r="B77" s="473" t="s">
        <v>518</v>
      </c>
      <c r="C77" s="473" t="s">
        <v>212</v>
      </c>
      <c r="D77" s="502"/>
      <c r="E77" s="503"/>
      <c r="F77" s="503"/>
      <c r="G77" s="505">
        <v>1720000</v>
      </c>
      <c r="H77" s="503"/>
      <c r="I77" s="503"/>
      <c r="J77" s="503"/>
      <c r="K77" s="503"/>
      <c r="L77" s="503"/>
      <c r="M77" s="503"/>
      <c r="N77" s="492" t="s">
        <v>517</v>
      </c>
      <c r="O77" s="473" t="s">
        <v>518</v>
      </c>
      <c r="P77" s="503"/>
      <c r="Q77" s="503"/>
      <c r="R77" s="503"/>
      <c r="S77" s="503"/>
      <c r="T77" s="503"/>
      <c r="U77" s="503"/>
      <c r="V77" s="503"/>
      <c r="W77" s="503"/>
      <c r="X77" s="503"/>
      <c r="Y77" s="468">
        <f t="shared" si="17"/>
        <v>1720000</v>
      </c>
    </row>
    <row r="78" spans="1:25" ht="15.75" x14ac:dyDescent="0.2">
      <c r="A78" s="464" t="s">
        <v>521</v>
      </c>
      <c r="B78" s="465" t="s">
        <v>522</v>
      </c>
      <c r="C78" s="473" t="s">
        <v>212</v>
      </c>
      <c r="D78" s="502"/>
      <c r="E78" s="503"/>
      <c r="F78" s="503"/>
      <c r="G78" s="503"/>
      <c r="H78" s="503"/>
      <c r="I78" s="503"/>
      <c r="J78" s="503"/>
      <c r="K78" s="503"/>
      <c r="L78" s="503"/>
      <c r="M78" s="503"/>
      <c r="N78" s="464" t="s">
        <v>521</v>
      </c>
      <c r="O78" s="465" t="s">
        <v>522</v>
      </c>
      <c r="P78" s="505"/>
      <c r="Q78" s="503"/>
      <c r="R78" s="503"/>
      <c r="S78" s="503"/>
      <c r="T78" s="503"/>
      <c r="U78" s="503"/>
      <c r="V78" s="503"/>
      <c r="W78" s="503"/>
      <c r="X78" s="503"/>
      <c r="Y78" s="468">
        <f t="shared" si="17"/>
        <v>0</v>
      </c>
    </row>
    <row r="79" spans="1:25" ht="15.75" x14ac:dyDescent="0.2">
      <c r="A79" s="492" t="s">
        <v>571</v>
      </c>
      <c r="B79" s="473" t="s">
        <v>572</v>
      </c>
      <c r="C79" s="473" t="s">
        <v>212</v>
      </c>
      <c r="D79" s="504">
        <v>0.6</v>
      </c>
      <c r="E79" s="505">
        <v>1831604</v>
      </c>
      <c r="F79" s="505">
        <v>413880</v>
      </c>
      <c r="G79" s="505">
        <v>2031600</v>
      </c>
      <c r="H79" s="505"/>
      <c r="I79" s="505"/>
      <c r="J79" s="505"/>
      <c r="K79" s="505"/>
      <c r="L79" s="505"/>
      <c r="M79" s="503"/>
      <c r="N79" s="492" t="s">
        <v>571</v>
      </c>
      <c r="O79" s="473" t="s">
        <v>572</v>
      </c>
      <c r="P79" s="505">
        <v>25000</v>
      </c>
      <c r="Q79" s="503"/>
      <c r="R79" s="503"/>
      <c r="S79" s="503"/>
      <c r="T79" s="503"/>
      <c r="U79" s="503"/>
      <c r="V79" s="503"/>
      <c r="W79" s="503"/>
      <c r="X79" s="503"/>
      <c r="Y79" s="468">
        <f t="shared" si="17"/>
        <v>4302084</v>
      </c>
    </row>
    <row r="80" spans="1:25" ht="15.75" x14ac:dyDescent="0.2">
      <c r="A80" s="492" t="s">
        <v>614</v>
      </c>
      <c r="B80" s="473" t="s">
        <v>624</v>
      </c>
      <c r="C80" s="473" t="s">
        <v>212</v>
      </c>
      <c r="D80" s="504">
        <v>4</v>
      </c>
      <c r="E80" s="505">
        <v>6781727</v>
      </c>
      <c r="F80" s="505">
        <v>1546607</v>
      </c>
      <c r="G80" s="505">
        <v>11111922</v>
      </c>
      <c r="H80" s="505"/>
      <c r="I80" s="505"/>
      <c r="J80" s="505"/>
      <c r="K80" s="505"/>
      <c r="L80" s="505"/>
      <c r="M80" s="503"/>
      <c r="N80" s="492" t="s">
        <v>614</v>
      </c>
      <c r="O80" s="473" t="s">
        <v>624</v>
      </c>
      <c r="P80" s="505">
        <v>25000</v>
      </c>
      <c r="Q80" s="503"/>
      <c r="R80" s="503"/>
      <c r="S80" s="503"/>
      <c r="T80" s="503"/>
      <c r="U80" s="503"/>
      <c r="V80" s="503"/>
      <c r="W80" s="503"/>
      <c r="X80" s="503"/>
      <c r="Y80" s="468">
        <f t="shared" si="17"/>
        <v>19465256</v>
      </c>
    </row>
    <row r="81" spans="1:25" ht="15.75" x14ac:dyDescent="0.2">
      <c r="A81" s="492" t="s">
        <v>577</v>
      </c>
      <c r="B81" s="473" t="s">
        <v>625</v>
      </c>
      <c r="C81" s="473" t="s">
        <v>212</v>
      </c>
      <c r="D81" s="504"/>
      <c r="E81" s="505">
        <v>445375</v>
      </c>
      <c r="F81" s="505">
        <v>97983</v>
      </c>
      <c r="G81" s="505">
        <v>2555770</v>
      </c>
      <c r="H81" s="505"/>
      <c r="I81" s="505"/>
      <c r="J81" s="505"/>
      <c r="K81" s="505"/>
      <c r="L81" s="505"/>
      <c r="M81" s="503"/>
      <c r="N81" s="492" t="s">
        <v>577</v>
      </c>
      <c r="O81" s="473" t="s">
        <v>625</v>
      </c>
      <c r="P81" s="505">
        <v>310000</v>
      </c>
      <c r="Q81" s="503"/>
      <c r="R81" s="503"/>
      <c r="S81" s="503"/>
      <c r="T81" s="503"/>
      <c r="U81" s="503"/>
      <c r="V81" s="503"/>
      <c r="W81" s="503"/>
      <c r="X81" s="503"/>
      <c r="Y81" s="468">
        <f t="shared" si="17"/>
        <v>3409128</v>
      </c>
    </row>
    <row r="82" spans="1:25" ht="15.75" customHeight="1" x14ac:dyDescent="0.2">
      <c r="A82" s="620" t="s">
        <v>684</v>
      </c>
      <c r="B82" s="620"/>
      <c r="C82" s="506"/>
      <c r="D82" s="501">
        <f t="shared" ref="D82:M82" si="22">SUM(D77:D81)</f>
        <v>4.5999999999999996</v>
      </c>
      <c r="E82" s="494">
        <f>SUM(E79:E81)</f>
        <v>9058706</v>
      </c>
      <c r="F82" s="494">
        <f>SUM(F79:F81)</f>
        <v>2058470</v>
      </c>
      <c r="G82" s="494">
        <f>SUM(G77:G81)</f>
        <v>17419292</v>
      </c>
      <c r="H82" s="494">
        <f t="shared" si="22"/>
        <v>0</v>
      </c>
      <c r="I82" s="494">
        <f t="shared" si="22"/>
        <v>0</v>
      </c>
      <c r="J82" s="494">
        <f t="shared" si="22"/>
        <v>0</v>
      </c>
      <c r="K82" s="494">
        <f t="shared" si="22"/>
        <v>0</v>
      </c>
      <c r="L82" s="494">
        <f t="shared" si="22"/>
        <v>0</v>
      </c>
      <c r="M82" s="494">
        <f t="shared" si="22"/>
        <v>0</v>
      </c>
      <c r="N82" s="620" t="s">
        <v>684</v>
      </c>
      <c r="O82" s="620"/>
      <c r="P82" s="494">
        <f>SUM(P77:P81)</f>
        <v>360000</v>
      </c>
      <c r="Q82" s="494">
        <f t="shared" ref="Q82:X82" si="23">SUM(Q77:Q81)</f>
        <v>0</v>
      </c>
      <c r="R82" s="494">
        <f t="shared" si="23"/>
        <v>0</v>
      </c>
      <c r="S82" s="494">
        <f t="shared" si="23"/>
        <v>0</v>
      </c>
      <c r="T82" s="494">
        <f t="shared" si="23"/>
        <v>0</v>
      </c>
      <c r="U82" s="494">
        <f t="shared" si="23"/>
        <v>0</v>
      </c>
      <c r="V82" s="494">
        <f t="shared" si="23"/>
        <v>0</v>
      </c>
      <c r="W82" s="494">
        <f t="shared" si="23"/>
        <v>0</v>
      </c>
      <c r="X82" s="494">
        <f t="shared" si="23"/>
        <v>0</v>
      </c>
      <c r="Y82" s="494">
        <f t="shared" si="17"/>
        <v>28896468</v>
      </c>
    </row>
    <row r="83" spans="1:25" ht="15.75" customHeight="1" x14ac:dyDescent="0.2">
      <c r="A83" s="619" t="s">
        <v>654</v>
      </c>
      <c r="B83" s="619"/>
      <c r="C83" s="507"/>
      <c r="D83" s="508">
        <f t="shared" ref="D83:M83" si="24">SUM(D55,D62,D76,D82)</f>
        <v>102.89999999999999</v>
      </c>
      <c r="E83" s="509">
        <f t="shared" si="24"/>
        <v>221834921</v>
      </c>
      <c r="F83" s="509">
        <f t="shared" si="24"/>
        <v>52720046</v>
      </c>
      <c r="G83" s="509">
        <f t="shared" si="24"/>
        <v>411780530</v>
      </c>
      <c r="H83" s="509">
        <f t="shared" si="24"/>
        <v>8500000</v>
      </c>
      <c r="I83" s="509">
        <f t="shared" si="24"/>
        <v>0</v>
      </c>
      <c r="J83" s="509">
        <f t="shared" si="24"/>
        <v>27994000</v>
      </c>
      <c r="K83" s="509">
        <f t="shared" si="24"/>
        <v>1000000</v>
      </c>
      <c r="L83" s="509">
        <f t="shared" si="24"/>
        <v>60000000</v>
      </c>
      <c r="M83" s="509">
        <f t="shared" si="24"/>
        <v>204110000</v>
      </c>
      <c r="N83" s="619" t="s">
        <v>654</v>
      </c>
      <c r="O83" s="619"/>
      <c r="P83" s="509">
        <f t="shared" ref="P83:X83" si="25">SUM(P55,P62,P76,P82)</f>
        <v>71467985</v>
      </c>
      <c r="Q83" s="509">
        <f t="shared" si="25"/>
        <v>42494750</v>
      </c>
      <c r="R83" s="509">
        <f t="shared" si="25"/>
        <v>0</v>
      </c>
      <c r="S83" s="509">
        <f t="shared" si="25"/>
        <v>1000000</v>
      </c>
      <c r="T83" s="509">
        <f t="shared" si="25"/>
        <v>600000</v>
      </c>
      <c r="U83" s="509">
        <f t="shared" si="25"/>
        <v>2305000</v>
      </c>
      <c r="V83" s="509">
        <f t="shared" si="25"/>
        <v>10000000</v>
      </c>
      <c r="W83" s="509">
        <f t="shared" si="25"/>
        <v>12597768</v>
      </c>
      <c r="X83" s="509">
        <f t="shared" si="25"/>
        <v>0</v>
      </c>
      <c r="Y83" s="509">
        <f>SUM(E83+F83+G83+H83+I83+J83+K83+L83+M83+P83+Q83+R83+S83+T83+U83+V83+W83+X83)</f>
        <v>1128405000</v>
      </c>
    </row>
  </sheetData>
  <mergeCells count="26">
    <mergeCell ref="A83:B83"/>
    <mergeCell ref="N83:O83"/>
    <mergeCell ref="A62:B62"/>
    <mergeCell ref="N62:O62"/>
    <mergeCell ref="A76:B76"/>
    <mergeCell ref="N76:O76"/>
    <mergeCell ref="A82:B82"/>
    <mergeCell ref="N82:O82"/>
    <mergeCell ref="R1:U1"/>
    <mergeCell ref="V1:X1"/>
    <mergeCell ref="Y1:Y2"/>
    <mergeCell ref="P1:P2"/>
    <mergeCell ref="Q1:Q2"/>
    <mergeCell ref="C2:C3"/>
    <mergeCell ref="A55:B55"/>
    <mergeCell ref="N55:O55"/>
    <mergeCell ref="H1:H2"/>
    <mergeCell ref="I1:M1"/>
    <mergeCell ref="N1:N3"/>
    <mergeCell ref="O1:O3"/>
    <mergeCell ref="A1:A3"/>
    <mergeCell ref="B1:B3"/>
    <mergeCell ref="D1:D2"/>
    <mergeCell ref="E1:E2"/>
    <mergeCell ref="F1:F2"/>
    <mergeCell ref="G1:G2"/>
  </mergeCells>
  <pageMargins left="0.70866141732283472" right="0.70866141732283472" top="0.74803149606299213" bottom="0.74803149606299213" header="0.31496062992125984" footer="0.31496062992125984"/>
  <pageSetup paperSize="258" scale="50" orientation="landscape" r:id="rId1"/>
  <headerFooter>
    <oddHeader xml:space="preserve">&amp;C&amp;"Arial CE,Félkövér"
   .../2017. (....) számú költségvetési rendelethez
ZALAKAROS VÁROS ÖNKORMÁNYZATA ÉS KÖLTSÉGVETÉSI SZERVEI 
2017. ÉVI KIADÁSI ELŐIRÁNYZATAI 
 &amp;R&amp;P.oldal
&amp;A
1000.-Ft-ban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50"/>
  <sheetViews>
    <sheetView view="pageLayout" topLeftCell="A61" zoomScaleNormal="100" zoomScaleSheetLayoutView="100" workbookViewId="0">
      <selection activeCell="H2" sqref="H2"/>
    </sheetView>
  </sheetViews>
  <sheetFormatPr defaultColWidth="11.42578125" defaultRowHeight="15" x14ac:dyDescent="0.2"/>
  <cols>
    <col min="1" max="1" width="5.5703125" style="3" customWidth="1"/>
    <col min="2" max="2" width="75" style="3" customWidth="1"/>
    <col min="3" max="3" width="14.28515625" style="3" customWidth="1"/>
    <col min="4" max="4" width="15" style="3" customWidth="1"/>
    <col min="5" max="5" width="13.5703125" style="3" customWidth="1"/>
    <col min="6" max="6" width="13.140625" style="3" customWidth="1"/>
    <col min="7" max="16384" width="11.42578125" style="3"/>
  </cols>
  <sheetData>
    <row r="1" spans="1:6" ht="20.100000000000001" customHeight="1" x14ac:dyDescent="0.25">
      <c r="A1" s="130" t="s">
        <v>16</v>
      </c>
      <c r="B1" s="131" t="s">
        <v>15</v>
      </c>
      <c r="C1" s="621" t="s">
        <v>316</v>
      </c>
      <c r="D1" s="621" t="s">
        <v>317</v>
      </c>
      <c r="E1" s="621" t="s">
        <v>429</v>
      </c>
      <c r="F1" s="621" t="s">
        <v>503</v>
      </c>
    </row>
    <row r="2" spans="1:6" ht="20.100000000000001" customHeight="1" x14ac:dyDescent="0.25">
      <c r="A2" s="132"/>
      <c r="B2" s="133"/>
      <c r="C2" s="622"/>
      <c r="D2" s="622"/>
      <c r="E2" s="622"/>
      <c r="F2" s="622"/>
    </row>
    <row r="3" spans="1:6" ht="20.100000000000001" customHeight="1" x14ac:dyDescent="0.25">
      <c r="A3" s="10"/>
      <c r="B3" s="168" t="s">
        <v>225</v>
      </c>
      <c r="C3" s="133"/>
      <c r="D3" s="11"/>
      <c r="E3" s="11"/>
      <c r="F3" s="11"/>
    </row>
    <row r="4" spans="1:6" ht="20.100000000000001" customHeight="1" x14ac:dyDescent="0.25">
      <c r="A4" s="7" t="s">
        <v>91</v>
      </c>
      <c r="B4" s="144" t="s">
        <v>445</v>
      </c>
      <c r="C4" s="11"/>
      <c r="D4" s="5"/>
      <c r="E4" s="5"/>
      <c r="F4" s="5"/>
    </row>
    <row r="5" spans="1:6" ht="20.100000000000001" customHeight="1" x14ac:dyDescent="0.25">
      <c r="A5" s="7" t="s">
        <v>2</v>
      </c>
      <c r="B5" s="7" t="s">
        <v>397</v>
      </c>
      <c r="C5" s="5"/>
      <c r="D5" s="5"/>
      <c r="E5" s="5"/>
      <c r="F5" s="5"/>
    </row>
    <row r="6" spans="1:6" ht="20.100000000000001" customHeight="1" x14ac:dyDescent="0.25">
      <c r="A6" s="7"/>
      <c r="B6" s="76" t="s">
        <v>196</v>
      </c>
      <c r="C6" s="60">
        <v>450000</v>
      </c>
      <c r="D6" s="60">
        <v>450000</v>
      </c>
      <c r="E6" s="60">
        <v>450000</v>
      </c>
      <c r="F6" s="60">
        <v>450000</v>
      </c>
    </row>
    <row r="7" spans="1:6" ht="20.100000000000001" customHeight="1" x14ac:dyDescent="0.25">
      <c r="A7" s="7"/>
      <c r="B7" s="8" t="s">
        <v>318</v>
      </c>
      <c r="C7" s="60">
        <v>1734000</v>
      </c>
      <c r="D7" s="60"/>
      <c r="E7" s="60"/>
      <c r="F7" s="60"/>
    </row>
    <row r="8" spans="1:6" ht="20.100000000000001" customHeight="1" x14ac:dyDescent="0.25">
      <c r="A8" s="7"/>
      <c r="B8" s="76" t="s">
        <v>194</v>
      </c>
      <c r="C8" s="60">
        <v>10241000</v>
      </c>
      <c r="D8" s="60">
        <v>10998000</v>
      </c>
      <c r="E8" s="60"/>
      <c r="F8" s="60"/>
    </row>
    <row r="9" spans="1:6" ht="20.100000000000001" customHeight="1" x14ac:dyDescent="0.25">
      <c r="A9" s="7"/>
      <c r="B9" s="8" t="s">
        <v>319</v>
      </c>
      <c r="C9" s="60">
        <v>350000</v>
      </c>
      <c r="D9" s="60"/>
      <c r="E9" s="60"/>
      <c r="F9" s="60"/>
    </row>
    <row r="10" spans="1:6" ht="20.100000000000001" customHeight="1" x14ac:dyDescent="0.25">
      <c r="A10" s="7"/>
      <c r="B10" s="8" t="s">
        <v>401</v>
      </c>
      <c r="C10" s="60">
        <v>25407500</v>
      </c>
      <c r="D10" s="60">
        <v>15196000</v>
      </c>
      <c r="E10" s="60"/>
      <c r="F10" s="60"/>
    </row>
    <row r="11" spans="1:6" ht="20.100000000000001" customHeight="1" x14ac:dyDescent="0.25">
      <c r="A11" s="7"/>
      <c r="B11" s="8" t="s">
        <v>484</v>
      </c>
      <c r="C11" s="60">
        <v>459000</v>
      </c>
      <c r="D11" s="60"/>
      <c r="E11" s="60"/>
      <c r="F11" s="60"/>
    </row>
    <row r="12" spans="1:6" ht="20.100000000000001" customHeight="1" x14ac:dyDescent="0.25">
      <c r="A12" s="7"/>
      <c r="B12" s="8" t="s">
        <v>660</v>
      </c>
      <c r="C12" s="60">
        <v>125000</v>
      </c>
      <c r="D12" s="60"/>
      <c r="E12" s="60"/>
      <c r="F12" s="60"/>
    </row>
    <row r="13" spans="1:6" ht="20.100000000000001" customHeight="1" x14ac:dyDescent="0.25">
      <c r="A13" s="7"/>
      <c r="B13" s="426" t="s">
        <v>739</v>
      </c>
      <c r="C13" s="60"/>
      <c r="D13" s="60">
        <v>150000</v>
      </c>
      <c r="E13" s="60"/>
      <c r="F13" s="60"/>
    </row>
    <row r="14" spans="1:6" ht="20.100000000000001" customHeight="1" x14ac:dyDescent="0.2">
      <c r="A14" s="77"/>
      <c r="B14" s="295" t="s">
        <v>396</v>
      </c>
      <c r="C14" s="296">
        <f>SUM(C6:C13)</f>
        <v>38766500</v>
      </c>
      <c r="D14" s="296">
        <f>SUM(D6:D13)</f>
        <v>26794000</v>
      </c>
      <c r="E14" s="296">
        <f>SUM(E6:E13)</f>
        <v>450000</v>
      </c>
      <c r="F14" s="296">
        <f>SUM(F6:F13)</f>
        <v>450000</v>
      </c>
    </row>
    <row r="15" spans="1:6" ht="20.100000000000001" customHeight="1" x14ac:dyDescent="0.25">
      <c r="A15" s="145" t="s">
        <v>4</v>
      </c>
      <c r="B15" s="4" t="s">
        <v>320</v>
      </c>
      <c r="C15" s="88"/>
      <c r="D15" s="60"/>
      <c r="E15" s="60"/>
      <c r="F15" s="60"/>
    </row>
    <row r="16" spans="1:6" ht="20.100000000000001" customHeight="1" x14ac:dyDescent="0.2">
      <c r="A16" s="75"/>
      <c r="B16" s="169" t="s">
        <v>497</v>
      </c>
      <c r="C16" s="60">
        <v>32000000</v>
      </c>
      <c r="D16" s="60">
        <v>26000000</v>
      </c>
      <c r="E16" s="60"/>
      <c r="F16" s="60"/>
    </row>
    <row r="17" spans="1:6" ht="20.100000000000001" customHeight="1" x14ac:dyDescent="0.2">
      <c r="A17" s="75"/>
      <c r="B17" s="169" t="s">
        <v>498</v>
      </c>
      <c r="C17" s="60">
        <v>27235000</v>
      </c>
      <c r="D17" s="60">
        <v>34000000</v>
      </c>
      <c r="E17" s="60"/>
      <c r="F17" s="60"/>
    </row>
    <row r="18" spans="1:6" ht="20.100000000000001" customHeight="1" x14ac:dyDescent="0.2">
      <c r="A18" s="8"/>
      <c r="B18" s="297" t="s">
        <v>128</v>
      </c>
      <c r="C18" s="296">
        <f>SUM(C16:C17)</f>
        <v>59235000</v>
      </c>
      <c r="D18" s="296">
        <f>SUM(D16:D17)</f>
        <v>60000000</v>
      </c>
      <c r="E18" s="296">
        <f>SUM(E16:E17)</f>
        <v>0</v>
      </c>
      <c r="F18" s="296">
        <f>SUM(F16:F17)</f>
        <v>0</v>
      </c>
    </row>
    <row r="19" spans="1:6" ht="20.100000000000001" customHeight="1" x14ac:dyDescent="0.25">
      <c r="A19" s="8" t="s">
        <v>275</v>
      </c>
      <c r="B19" s="144" t="s">
        <v>321</v>
      </c>
      <c r="C19" s="88"/>
      <c r="D19" s="88"/>
      <c r="E19" s="88"/>
      <c r="F19" s="88"/>
    </row>
    <row r="20" spans="1:6" ht="20.100000000000001" customHeight="1" x14ac:dyDescent="0.2">
      <c r="A20" s="8"/>
      <c r="B20" s="169" t="s">
        <v>276</v>
      </c>
      <c r="C20" s="194">
        <v>1000000</v>
      </c>
      <c r="D20" s="194">
        <v>1000000</v>
      </c>
      <c r="E20" s="194">
        <v>1000000</v>
      </c>
      <c r="F20" s="194">
        <v>1000000</v>
      </c>
    </row>
    <row r="21" spans="1:6" ht="20.100000000000001" customHeight="1" x14ac:dyDescent="0.2">
      <c r="A21" s="8"/>
      <c r="B21" s="295" t="s">
        <v>277</v>
      </c>
      <c r="C21" s="296">
        <f t="shared" ref="C21:F21" si="0">SUM(C20:C20)</f>
        <v>1000000</v>
      </c>
      <c r="D21" s="296">
        <f t="shared" si="0"/>
        <v>1000000</v>
      </c>
      <c r="E21" s="296">
        <f t="shared" ref="E21" si="1">SUM(E20:E20)</f>
        <v>1000000</v>
      </c>
      <c r="F21" s="296">
        <f t="shared" si="0"/>
        <v>1000000</v>
      </c>
    </row>
    <row r="22" spans="1:6" ht="20.100000000000001" customHeight="1" x14ac:dyDescent="0.2">
      <c r="A22" s="8"/>
      <c r="B22" s="295" t="s">
        <v>342</v>
      </c>
      <c r="C22" s="296"/>
      <c r="D22" s="296"/>
      <c r="E22" s="296"/>
      <c r="F22" s="296"/>
    </row>
    <row r="23" spans="1:6" ht="20.100000000000001" customHeight="1" x14ac:dyDescent="0.25">
      <c r="A23" s="4" t="s">
        <v>6</v>
      </c>
      <c r="B23" s="299" t="s">
        <v>656</v>
      </c>
      <c r="C23" s="296">
        <v>68338000</v>
      </c>
      <c r="D23" s="296">
        <f>'7.számú melléklet '!D31</f>
        <v>204110000</v>
      </c>
      <c r="E23" s="296"/>
      <c r="F23" s="296"/>
    </row>
    <row r="24" spans="1:6" ht="20.100000000000001" customHeight="1" x14ac:dyDescent="0.25">
      <c r="A24" s="8"/>
      <c r="B24" s="302" t="s">
        <v>442</v>
      </c>
      <c r="C24" s="303">
        <f>C14+C18+C23+C21</f>
        <v>167339500</v>
      </c>
      <c r="D24" s="303">
        <f>D14+D18+D23+D21</f>
        <v>291904000</v>
      </c>
      <c r="E24" s="303">
        <f>E14+E18+E23</f>
        <v>450000</v>
      </c>
      <c r="F24" s="303">
        <f>F14+F18+F23</f>
        <v>450000</v>
      </c>
    </row>
    <row r="25" spans="1:6" ht="24.95" customHeight="1" x14ac:dyDescent="0.25">
      <c r="A25" s="4" t="s">
        <v>92</v>
      </c>
      <c r="B25" s="144" t="s">
        <v>446</v>
      </c>
      <c r="C25" s="88"/>
      <c r="D25" s="88"/>
      <c r="E25" s="88"/>
      <c r="F25" s="88"/>
    </row>
    <row r="26" spans="1:6" ht="20.100000000000001" customHeight="1" x14ac:dyDescent="0.2">
      <c r="A26" s="76"/>
      <c r="B26" s="301" t="s">
        <v>224</v>
      </c>
      <c r="C26" s="300">
        <v>1200000</v>
      </c>
      <c r="D26" s="300">
        <v>1200000</v>
      </c>
      <c r="E26" s="300"/>
      <c r="F26" s="300">
        <v>0</v>
      </c>
    </row>
    <row r="27" spans="1:6" ht="24.95" customHeight="1" x14ac:dyDescent="0.25">
      <c r="A27" s="8"/>
      <c r="B27" s="302" t="s">
        <v>443</v>
      </c>
      <c r="C27" s="304">
        <f>SUM(C26)</f>
        <v>1200000</v>
      </c>
      <c r="D27" s="304">
        <f>SUM(D26)</f>
        <v>1200000</v>
      </c>
      <c r="E27" s="304"/>
      <c r="F27" s="304">
        <v>0</v>
      </c>
    </row>
    <row r="28" spans="1:6" ht="24.95" customHeight="1" x14ac:dyDescent="0.25">
      <c r="A28" s="4" t="s">
        <v>93</v>
      </c>
      <c r="B28" s="69" t="s">
        <v>430</v>
      </c>
      <c r="C28" s="61"/>
      <c r="D28" s="61"/>
      <c r="E28" s="61"/>
      <c r="F28" s="61"/>
    </row>
    <row r="29" spans="1:6" ht="24.95" customHeight="1" x14ac:dyDescent="0.25">
      <c r="A29" s="8"/>
      <c r="B29" s="302" t="s">
        <v>444</v>
      </c>
      <c r="C29" s="304">
        <f t="shared" ref="C29:F29" si="2">C28</f>
        <v>0</v>
      </c>
      <c r="D29" s="304">
        <f t="shared" si="2"/>
        <v>0</v>
      </c>
      <c r="E29" s="304">
        <f t="shared" ref="E29" si="3">E28</f>
        <v>0</v>
      </c>
      <c r="F29" s="304">
        <f t="shared" si="2"/>
        <v>0</v>
      </c>
    </row>
    <row r="30" spans="1:6" ht="24.95" customHeight="1" x14ac:dyDescent="0.25">
      <c r="A30" s="4" t="s">
        <v>431</v>
      </c>
      <c r="B30" s="69" t="s">
        <v>432</v>
      </c>
      <c r="C30" s="61"/>
      <c r="D30" s="61"/>
      <c r="E30" s="61"/>
      <c r="F30" s="61"/>
    </row>
    <row r="31" spans="1:6" ht="24.95" customHeight="1" x14ac:dyDescent="0.25">
      <c r="A31" s="8"/>
      <c r="B31" s="302" t="s">
        <v>447</v>
      </c>
      <c r="C31" s="304">
        <v>0</v>
      </c>
      <c r="D31" s="304">
        <f>D30</f>
        <v>0</v>
      </c>
      <c r="E31" s="304">
        <f>E30</f>
        <v>0</v>
      </c>
      <c r="F31" s="304">
        <f>F30</f>
        <v>0</v>
      </c>
    </row>
    <row r="32" spans="1:6" ht="24.95" customHeight="1" x14ac:dyDescent="0.2">
      <c r="A32" s="307"/>
      <c r="B32" s="308" t="s">
        <v>223</v>
      </c>
      <c r="C32" s="305">
        <f>C24+C27+C29</f>
        <v>168539500</v>
      </c>
      <c r="D32" s="305">
        <f>D24+D27+D29</f>
        <v>293104000</v>
      </c>
      <c r="E32" s="305">
        <f>E24+E27+E29</f>
        <v>450000</v>
      </c>
      <c r="F32" s="305">
        <f>F24+F27+F29</f>
        <v>450000</v>
      </c>
    </row>
    <row r="33" spans="1:6" ht="24.95" customHeight="1" x14ac:dyDescent="0.25">
      <c r="A33" s="4" t="s">
        <v>125</v>
      </c>
      <c r="B33" s="168" t="s">
        <v>126</v>
      </c>
      <c r="C33" s="88"/>
      <c r="D33" s="61"/>
      <c r="E33" s="61"/>
      <c r="F33" s="61"/>
    </row>
    <row r="34" spans="1:6" ht="20.100000000000001" customHeight="1" x14ac:dyDescent="0.25">
      <c r="A34" s="4" t="s">
        <v>91</v>
      </c>
      <c r="B34" s="144" t="s">
        <v>448</v>
      </c>
      <c r="C34" s="61"/>
      <c r="D34" s="61"/>
      <c r="E34" s="61"/>
      <c r="F34" s="61"/>
    </row>
    <row r="35" spans="1:6" ht="20.100000000000001" customHeight="1" x14ac:dyDescent="0.25">
      <c r="A35" s="4" t="s">
        <v>2</v>
      </c>
      <c r="B35" s="144" t="s">
        <v>740</v>
      </c>
      <c r="C35" s="61"/>
      <c r="D35" s="61"/>
      <c r="E35" s="61"/>
      <c r="F35" s="61"/>
    </row>
    <row r="36" spans="1:6" ht="20.100000000000001" customHeight="1" x14ac:dyDescent="0.25">
      <c r="A36" s="4"/>
      <c r="B36" s="295" t="s">
        <v>741</v>
      </c>
      <c r="C36" s="298">
        <v>0</v>
      </c>
      <c r="D36" s="298">
        <v>0</v>
      </c>
      <c r="E36" s="298">
        <v>0</v>
      </c>
      <c r="F36" s="298">
        <v>0</v>
      </c>
    </row>
    <row r="37" spans="1:6" ht="20.100000000000001" customHeight="1" x14ac:dyDescent="0.25">
      <c r="A37" s="4" t="s">
        <v>4</v>
      </c>
      <c r="B37" s="144" t="s">
        <v>127</v>
      </c>
      <c r="C37" s="61"/>
      <c r="D37" s="61"/>
      <c r="E37" s="61"/>
      <c r="F37" s="61"/>
    </row>
    <row r="38" spans="1:6" ht="20.100000000000001" customHeight="1" x14ac:dyDescent="0.25">
      <c r="A38" s="4"/>
      <c r="B38" s="195" t="s">
        <v>742</v>
      </c>
      <c r="C38" s="78">
        <v>600000</v>
      </c>
      <c r="D38" s="78">
        <v>600000</v>
      </c>
      <c r="E38" s="78">
        <v>600000</v>
      </c>
      <c r="F38" s="78">
        <v>600000</v>
      </c>
    </row>
    <row r="39" spans="1:6" ht="20.100000000000001" customHeight="1" x14ac:dyDescent="0.25">
      <c r="A39" s="4"/>
      <c r="B39" s="299" t="s">
        <v>129</v>
      </c>
      <c r="C39" s="298">
        <f>C38</f>
        <v>600000</v>
      </c>
      <c r="D39" s="298">
        <f>SUM(D38)</f>
        <v>600000</v>
      </c>
      <c r="E39" s="298">
        <f>SUM(E38)</f>
        <v>600000</v>
      </c>
      <c r="F39" s="298">
        <f>SUM(F38)</f>
        <v>600000</v>
      </c>
    </row>
    <row r="40" spans="1:6" ht="20.100000000000001" customHeight="1" x14ac:dyDescent="0.25">
      <c r="A40" s="4" t="s">
        <v>5</v>
      </c>
      <c r="B40" s="144" t="s">
        <v>322</v>
      </c>
      <c r="C40" s="61"/>
      <c r="D40" s="61"/>
      <c r="E40" s="61"/>
      <c r="F40" s="61"/>
    </row>
    <row r="41" spans="1:6" ht="20.100000000000001" customHeight="1" x14ac:dyDescent="0.25">
      <c r="A41" s="4"/>
      <c r="B41" s="195" t="s">
        <v>743</v>
      </c>
      <c r="C41" s="78">
        <v>2305000</v>
      </c>
      <c r="D41" s="78">
        <v>2305000</v>
      </c>
      <c r="E41" s="78">
        <v>3820000</v>
      </c>
      <c r="F41" s="78"/>
    </row>
    <row r="42" spans="1:6" ht="20.100000000000001" customHeight="1" x14ac:dyDescent="0.25">
      <c r="A42" s="8"/>
      <c r="B42" s="309" t="s">
        <v>130</v>
      </c>
      <c r="C42" s="298">
        <f>SUM(C41:C41)</f>
        <v>2305000</v>
      </c>
      <c r="D42" s="298">
        <f>SUM(D41:D41)</f>
        <v>2305000</v>
      </c>
      <c r="E42" s="298">
        <f>SUM(E41:E41)</f>
        <v>3820000</v>
      </c>
      <c r="F42" s="298">
        <f>SUM(F41:F41)</f>
        <v>0</v>
      </c>
    </row>
    <row r="43" spans="1:6" ht="24.95" customHeight="1" x14ac:dyDescent="0.25">
      <c r="A43" s="4"/>
      <c r="B43" s="306" t="s">
        <v>290</v>
      </c>
      <c r="C43" s="311">
        <f>C39+C42+C36</f>
        <v>2905000</v>
      </c>
      <c r="D43" s="311">
        <f>D39+D42+D36</f>
        <v>2905000</v>
      </c>
      <c r="E43" s="311">
        <f>E39+E42+E36</f>
        <v>4420000</v>
      </c>
      <c r="F43" s="311">
        <f>F39+F42+F36</f>
        <v>600000</v>
      </c>
    </row>
    <row r="44" spans="1:6" ht="24.95" customHeight="1" x14ac:dyDescent="0.25">
      <c r="A44" s="4" t="s">
        <v>5</v>
      </c>
      <c r="B44" s="144" t="s">
        <v>406</v>
      </c>
      <c r="C44" s="61"/>
      <c r="D44" s="146"/>
      <c r="E44" s="146"/>
      <c r="F44" s="146"/>
    </row>
    <row r="45" spans="1:6" ht="20.100000000000001" customHeight="1" x14ac:dyDescent="0.25">
      <c r="A45" s="4"/>
      <c r="B45" s="169" t="s">
        <v>499</v>
      </c>
      <c r="C45" s="170">
        <v>1000000</v>
      </c>
      <c r="D45" s="170">
        <v>1000000</v>
      </c>
      <c r="E45" s="170">
        <v>1000000</v>
      </c>
      <c r="F45" s="170">
        <v>1000000</v>
      </c>
    </row>
    <row r="46" spans="1:6" s="106" customFormat="1" ht="20.100000000000001" customHeight="1" x14ac:dyDescent="0.25">
      <c r="A46" s="8"/>
      <c r="B46" s="310" t="s">
        <v>289</v>
      </c>
      <c r="C46" s="298">
        <f t="shared" ref="C46:F46" si="4">C45</f>
        <v>1000000</v>
      </c>
      <c r="D46" s="298">
        <f t="shared" si="4"/>
        <v>1000000</v>
      </c>
      <c r="E46" s="298">
        <f t="shared" ref="E46" si="5">E45</f>
        <v>1000000</v>
      </c>
      <c r="F46" s="298">
        <f t="shared" si="4"/>
        <v>1000000</v>
      </c>
    </row>
    <row r="47" spans="1:6" s="106" customFormat="1" ht="23.1" customHeight="1" x14ac:dyDescent="0.25">
      <c r="A47" s="4"/>
      <c r="B47" s="306" t="s">
        <v>343</v>
      </c>
      <c r="C47" s="311">
        <f t="shared" ref="C47:F47" si="6">C43+C46</f>
        <v>3905000</v>
      </c>
      <c r="D47" s="311">
        <f t="shared" si="6"/>
        <v>3905000</v>
      </c>
      <c r="E47" s="311">
        <f t="shared" ref="E47" si="7">E43+E46</f>
        <v>5420000</v>
      </c>
      <c r="F47" s="311">
        <f t="shared" si="6"/>
        <v>1600000</v>
      </c>
    </row>
    <row r="48" spans="1:6" s="106" customFormat="1" ht="27" customHeight="1" x14ac:dyDescent="0.25">
      <c r="A48" s="31"/>
      <c r="B48" s="31"/>
      <c r="C48" s="134"/>
      <c r="D48" s="134"/>
      <c r="E48" s="134"/>
    </row>
    <row r="49" spans="1:5" ht="24.95" customHeight="1" x14ac:dyDescent="0.25">
      <c r="A49" s="31"/>
      <c r="B49" s="31"/>
      <c r="C49" s="31"/>
      <c r="D49" s="31"/>
      <c r="E49" s="31"/>
    </row>
    <row r="50" spans="1:5" ht="24.95" customHeight="1" x14ac:dyDescent="0.25">
      <c r="A50" s="31"/>
      <c r="C50" s="31"/>
      <c r="D50" s="31"/>
      <c r="E50" s="31"/>
    </row>
  </sheetData>
  <mergeCells count="4">
    <mergeCell ref="F1:F2"/>
    <mergeCell ref="D1:D2"/>
    <mergeCell ref="C1:C2"/>
    <mergeCell ref="E1:E2"/>
  </mergeCells>
  <phoneticPr fontId="8" type="noConversion"/>
  <printOptions horizontalCentered="1"/>
  <pageMargins left="0.23622047244094491" right="0.23622047244094491" top="1.1811023622047245" bottom="0.19685039370078741" header="0.43307086614173229" footer="0.19685039370078741"/>
  <pageSetup paperSize="9" scale="74" fitToHeight="0" orientation="portrait" horizontalDpi="4294967294" r:id="rId1"/>
  <headerFooter alignWithMargins="0">
    <oddHeader xml:space="preserve">&amp;C&amp;"Garamond,Félkövér"&amp;12 11/2017. (III.10.) számú költségvetési rendelethez
ZALAKAROS VÁROS ÖNKORMÁNYZATA ÉS KÖLTSÉGVETÉSI SZERVEI  
EGYÉB MŰKÖDÉSI ÉS EGYÉB FEJLESZTÉSI CÉLÚ KIADÁSAI 
 2017.évben
&amp;R&amp;A
&amp;P.oldal
forintban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D27"/>
  <sheetViews>
    <sheetView view="pageLayout" topLeftCell="A25" zoomScaleNormal="85" workbookViewId="0">
      <selection activeCell="G6" sqref="G6"/>
    </sheetView>
  </sheetViews>
  <sheetFormatPr defaultRowHeight="12.75" x14ac:dyDescent="0.2"/>
  <cols>
    <col min="1" max="1" width="7.140625" style="20" customWidth="1"/>
    <col min="2" max="2" width="65" style="20" customWidth="1"/>
    <col min="3" max="3" width="12.5703125" style="20" customWidth="1"/>
    <col min="4" max="4" width="12.85546875" style="20" customWidth="1"/>
    <col min="5" max="16384" width="9.140625" style="20"/>
  </cols>
  <sheetData>
    <row r="1" spans="1:4" ht="15" customHeight="1" x14ac:dyDescent="0.2">
      <c r="A1" s="626" t="s">
        <v>63</v>
      </c>
      <c r="B1" s="624" t="s">
        <v>15</v>
      </c>
      <c r="C1" s="623" t="s">
        <v>463</v>
      </c>
      <c r="D1" s="623" t="s">
        <v>828</v>
      </c>
    </row>
    <row r="2" spans="1:4" ht="15" customHeight="1" x14ac:dyDescent="0.2">
      <c r="A2" s="626"/>
      <c r="B2" s="624"/>
      <c r="C2" s="623"/>
      <c r="D2" s="623"/>
    </row>
    <row r="3" spans="1:4" ht="15" customHeight="1" x14ac:dyDescent="0.2">
      <c r="A3" s="626"/>
      <c r="B3" s="624"/>
      <c r="C3" s="623"/>
      <c r="D3" s="623"/>
    </row>
    <row r="4" spans="1:4" ht="15" customHeight="1" x14ac:dyDescent="0.2">
      <c r="A4" s="626"/>
      <c r="B4" s="624"/>
      <c r="C4" s="623"/>
      <c r="D4" s="623"/>
    </row>
    <row r="5" spans="1:4" ht="28.35" customHeight="1" x14ac:dyDescent="0.2">
      <c r="A5" s="625" t="s">
        <v>149</v>
      </c>
      <c r="B5" s="625"/>
      <c r="C5" s="625"/>
      <c r="D5" s="379"/>
    </row>
    <row r="6" spans="1:4" ht="28.35" customHeight="1" x14ac:dyDescent="0.2">
      <c r="A6" s="232" t="s">
        <v>2</v>
      </c>
      <c r="B6" s="233" t="s">
        <v>423</v>
      </c>
      <c r="C6" s="443"/>
      <c r="D6" s="443"/>
    </row>
    <row r="7" spans="1:4" ht="28.35" customHeight="1" x14ac:dyDescent="0.2">
      <c r="A7" s="234"/>
      <c r="B7" s="235" t="s">
        <v>424</v>
      </c>
      <c r="C7" s="444"/>
      <c r="D7" s="447"/>
    </row>
    <row r="8" spans="1:4" ht="28.35" customHeight="1" x14ac:dyDescent="0.2">
      <c r="A8" s="231" t="s">
        <v>4</v>
      </c>
      <c r="B8" s="312" t="s">
        <v>426</v>
      </c>
      <c r="C8" s="445"/>
      <c r="D8" s="445">
        <f>D7</f>
        <v>0</v>
      </c>
    </row>
    <row r="9" spans="1:4" ht="28.35" customHeight="1" x14ac:dyDescent="0.2">
      <c r="A9" s="196"/>
      <c r="B9" s="97" t="s">
        <v>97</v>
      </c>
      <c r="C9" s="446"/>
      <c r="D9" s="446"/>
    </row>
    <row r="10" spans="1:4" ht="28.35" customHeight="1" x14ac:dyDescent="0.2">
      <c r="A10" s="196"/>
      <c r="B10" s="94" t="s">
        <v>140</v>
      </c>
      <c r="C10" s="436"/>
      <c r="D10" s="436"/>
    </row>
    <row r="11" spans="1:4" ht="28.35" customHeight="1" x14ac:dyDescent="0.2">
      <c r="A11" s="196"/>
      <c r="B11" s="313" t="s">
        <v>425</v>
      </c>
      <c r="C11" s="437">
        <f>SUM(C9:C10)</f>
        <v>0</v>
      </c>
      <c r="D11" s="437">
        <f>SUM(D9:D10)</f>
        <v>0</v>
      </c>
    </row>
    <row r="12" spans="1:4" ht="28.35" customHeight="1" x14ac:dyDescent="0.2">
      <c r="A12" s="231" t="s">
        <v>5</v>
      </c>
      <c r="B12" s="95" t="s">
        <v>142</v>
      </c>
      <c r="C12" s="436"/>
      <c r="D12" s="436"/>
    </row>
    <row r="13" spans="1:4" ht="28.35" customHeight="1" x14ac:dyDescent="0.2">
      <c r="A13" s="196"/>
      <c r="B13" s="94" t="s">
        <v>141</v>
      </c>
      <c r="C13" s="436"/>
      <c r="D13" s="436"/>
    </row>
    <row r="14" spans="1:4" ht="28.35" customHeight="1" x14ac:dyDescent="0.2">
      <c r="A14" s="196"/>
      <c r="B14" s="313" t="s">
        <v>143</v>
      </c>
      <c r="C14" s="438">
        <f>SUM(C13)</f>
        <v>0</v>
      </c>
      <c r="D14" s="438">
        <f>SUM(D13)</f>
        <v>0</v>
      </c>
    </row>
    <row r="15" spans="1:4" ht="28.35" customHeight="1" x14ac:dyDescent="0.2">
      <c r="A15" s="231" t="s">
        <v>6</v>
      </c>
      <c r="B15" s="95" t="s">
        <v>144</v>
      </c>
      <c r="C15" s="439"/>
      <c r="D15" s="439"/>
    </row>
    <row r="16" spans="1:4" ht="28.35" customHeight="1" x14ac:dyDescent="0.2">
      <c r="A16" s="196"/>
      <c r="B16" s="94" t="s">
        <v>145</v>
      </c>
      <c r="C16" s="440"/>
      <c r="D16" s="440"/>
    </row>
    <row r="17" spans="1:4" ht="28.35" customHeight="1" x14ac:dyDescent="0.2">
      <c r="A17" s="196"/>
      <c r="B17" s="94" t="s">
        <v>146</v>
      </c>
      <c r="C17" s="440">
        <v>0</v>
      </c>
      <c r="D17" s="440">
        <v>0</v>
      </c>
    </row>
    <row r="18" spans="1:4" ht="28.35" customHeight="1" x14ac:dyDescent="0.2">
      <c r="A18" s="197"/>
      <c r="B18" s="313" t="s">
        <v>144</v>
      </c>
      <c r="C18" s="437">
        <f>SUM(C16:C17)</f>
        <v>0</v>
      </c>
      <c r="D18" s="437">
        <f>SUM(D16:D17)</f>
        <v>0</v>
      </c>
    </row>
    <row r="19" spans="1:4" ht="28.35" customHeight="1" x14ac:dyDescent="0.2">
      <c r="A19" s="231" t="s">
        <v>8</v>
      </c>
      <c r="B19" s="95" t="s">
        <v>147</v>
      </c>
      <c r="C19" s="440"/>
      <c r="D19" s="440"/>
    </row>
    <row r="20" spans="1:4" ht="28.35" customHeight="1" x14ac:dyDescent="0.2">
      <c r="A20" s="231"/>
      <c r="B20" s="95" t="s">
        <v>657</v>
      </c>
      <c r="C20" s="440">
        <v>4730000</v>
      </c>
      <c r="D20" s="440">
        <v>4730000</v>
      </c>
    </row>
    <row r="21" spans="1:4" ht="28.35" customHeight="1" x14ac:dyDescent="0.2">
      <c r="A21" s="197"/>
      <c r="B21" s="95" t="s">
        <v>658</v>
      </c>
      <c r="C21" s="440">
        <v>2270000</v>
      </c>
      <c r="D21" s="440">
        <v>3770000</v>
      </c>
    </row>
    <row r="22" spans="1:4" ht="28.35" customHeight="1" x14ac:dyDescent="0.2">
      <c r="A22" s="197"/>
      <c r="B22" s="313" t="s">
        <v>148</v>
      </c>
      <c r="C22" s="441">
        <f>C21+C20</f>
        <v>7000000</v>
      </c>
      <c r="D22" s="441">
        <f>D21+D20</f>
        <v>8500000</v>
      </c>
    </row>
    <row r="23" spans="1:4" ht="28.35" customHeight="1" x14ac:dyDescent="0.2">
      <c r="A23" s="93"/>
      <c r="B23" s="96" t="s">
        <v>150</v>
      </c>
      <c r="C23" s="442">
        <f>C11+C14+C18+C22</f>
        <v>7000000</v>
      </c>
      <c r="D23" s="442">
        <f>D11+D14+D18+D22+D8</f>
        <v>8500000</v>
      </c>
    </row>
    <row r="26" spans="1:4" x14ac:dyDescent="0.2">
      <c r="B26" s="127"/>
    </row>
    <row r="27" spans="1:4" x14ac:dyDescent="0.2">
      <c r="B27" s="127"/>
    </row>
  </sheetData>
  <mergeCells count="5">
    <mergeCell ref="D1:D4"/>
    <mergeCell ref="C1:C4"/>
    <mergeCell ref="B1:B4"/>
    <mergeCell ref="A5:C5"/>
    <mergeCell ref="A1:A4"/>
  </mergeCells>
  <phoneticPr fontId="8" type="noConversion"/>
  <printOptions horizontalCentered="1"/>
  <pageMargins left="0.23622047244094491" right="0.23622047244094491" top="1.0900000000000001" bottom="0.19" header="0.36" footer="0.19"/>
  <pageSetup paperSize="9" scale="87" fitToWidth="0" orientation="landscape" horizontalDpi="4294967294" r:id="rId1"/>
  <headerFooter alignWithMargins="0">
    <oddHeader xml:space="preserve">&amp;C&amp;"Garamond,Félkövér"&amp;14 11/2017. (III.10.) számú költségvetési rendelethez
Z&amp;12ALAKAROS VÁROS ÖNKORMÁNYZATA ÁLTAL FOLYÓSÍTOTT 
ELLÁTÁSOK (SZOCIÁLIS) RÉSZLETEZÉSE  2017. ÉVBEN
 &amp;R&amp;A
&amp;P.oldal
forintban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1"/>
  <sheetViews>
    <sheetView view="pageLayout" zoomScaleNormal="100" workbookViewId="0">
      <selection activeCell="D4" sqref="D4"/>
    </sheetView>
  </sheetViews>
  <sheetFormatPr defaultRowHeight="12.75" x14ac:dyDescent="0.2"/>
  <cols>
    <col min="1" max="1" width="5.42578125" customWidth="1"/>
    <col min="2" max="2" width="46.5703125" customWidth="1"/>
    <col min="3" max="3" width="14.5703125" customWidth="1"/>
    <col min="4" max="4" width="12.42578125" customWidth="1"/>
    <col min="5" max="5" width="14" style="362" customWidth="1"/>
    <col min="6" max="6" width="12" customWidth="1"/>
    <col min="7" max="7" width="12.28515625" customWidth="1"/>
    <col min="8" max="8" width="12.85546875" customWidth="1"/>
  </cols>
  <sheetData>
    <row r="1" spans="1:8" x14ac:dyDescent="0.2">
      <c r="B1" s="630" t="s">
        <v>693</v>
      </c>
      <c r="C1" s="630"/>
      <c r="D1" s="630"/>
      <c r="E1" s="630"/>
      <c r="F1" s="630"/>
      <c r="G1" s="630"/>
      <c r="H1" s="630"/>
    </row>
    <row r="2" spans="1:8" x14ac:dyDescent="0.2">
      <c r="B2" s="380"/>
      <c r="C2" s="380"/>
      <c r="D2" s="380"/>
      <c r="E2" s="380"/>
      <c r="F2" s="380"/>
      <c r="G2" s="380"/>
      <c r="H2" s="380"/>
    </row>
    <row r="3" spans="1:8" ht="42" customHeight="1" x14ac:dyDescent="0.2">
      <c r="A3" s="633" t="s">
        <v>698</v>
      </c>
      <c r="B3" s="632" t="s">
        <v>697</v>
      </c>
      <c r="C3" s="631" t="s">
        <v>694</v>
      </c>
      <c r="D3" s="631"/>
      <c r="E3" s="631" t="s">
        <v>695</v>
      </c>
      <c r="F3" s="631"/>
      <c r="G3" s="631" t="s">
        <v>13</v>
      </c>
      <c r="H3" s="631"/>
    </row>
    <row r="4" spans="1:8" ht="14.25" x14ac:dyDescent="0.2">
      <c r="A4" s="634"/>
      <c r="B4" s="632"/>
      <c r="C4" s="381" t="s">
        <v>850</v>
      </c>
      <c r="D4" s="381" t="s">
        <v>851</v>
      </c>
      <c r="E4" s="381" t="s">
        <v>852</v>
      </c>
      <c r="F4" s="382" t="s">
        <v>851</v>
      </c>
      <c r="G4" s="381" t="s">
        <v>850</v>
      </c>
      <c r="H4" s="381" t="s">
        <v>851</v>
      </c>
    </row>
    <row r="5" spans="1:8" ht="15" customHeight="1" x14ac:dyDescent="0.25">
      <c r="A5" s="627" t="s">
        <v>2</v>
      </c>
      <c r="B5" s="383" t="s">
        <v>696</v>
      </c>
      <c r="C5" s="384"/>
      <c r="D5" s="384"/>
      <c r="E5" s="384"/>
      <c r="F5" s="384"/>
      <c r="G5" s="385"/>
      <c r="H5" s="385"/>
    </row>
    <row r="6" spans="1:8" ht="15" customHeight="1" x14ac:dyDescent="0.2">
      <c r="A6" s="628"/>
      <c r="B6" s="386" t="s">
        <v>665</v>
      </c>
      <c r="C6" s="384">
        <v>53549000</v>
      </c>
      <c r="D6" s="384">
        <v>56320000</v>
      </c>
      <c r="E6" s="384">
        <v>8585000</v>
      </c>
      <c r="F6" s="384">
        <v>10585000</v>
      </c>
      <c r="G6" s="385">
        <f t="shared" ref="G6:H11" si="0">C6+E6</f>
        <v>62134000</v>
      </c>
      <c r="H6" s="385">
        <f t="shared" si="0"/>
        <v>66905000</v>
      </c>
    </row>
    <row r="7" spans="1:8" ht="15" customHeight="1" x14ac:dyDescent="0.2">
      <c r="A7" s="628"/>
      <c r="B7" s="386" t="s">
        <v>666</v>
      </c>
      <c r="C7" s="384">
        <v>34847000</v>
      </c>
      <c r="D7" s="384">
        <v>35847000</v>
      </c>
      <c r="E7" s="384">
        <v>1818000</v>
      </c>
      <c r="F7" s="384">
        <v>2818000</v>
      </c>
      <c r="G7" s="385">
        <f t="shared" si="0"/>
        <v>36665000</v>
      </c>
      <c r="H7" s="385">
        <f t="shared" si="0"/>
        <v>38665000</v>
      </c>
    </row>
    <row r="8" spans="1:8" ht="15" customHeight="1" x14ac:dyDescent="0.2">
      <c r="A8" s="628"/>
      <c r="B8" s="386" t="s">
        <v>667</v>
      </c>
      <c r="C8" s="384">
        <v>3967000</v>
      </c>
      <c r="D8" s="384">
        <v>3967000</v>
      </c>
      <c r="E8" s="384">
        <v>2399000</v>
      </c>
      <c r="F8" s="384">
        <v>2899000</v>
      </c>
      <c r="G8" s="385">
        <f t="shared" si="0"/>
        <v>6366000</v>
      </c>
      <c r="H8" s="385">
        <f t="shared" si="0"/>
        <v>6866000</v>
      </c>
    </row>
    <row r="9" spans="1:8" ht="15" customHeight="1" x14ac:dyDescent="0.2">
      <c r="A9" s="628"/>
      <c r="B9" s="386" t="s">
        <v>668</v>
      </c>
      <c r="C9" s="384">
        <v>3845000</v>
      </c>
      <c r="D9" s="384">
        <v>3845000</v>
      </c>
      <c r="E9" s="384"/>
      <c r="F9" s="384"/>
      <c r="G9" s="385">
        <f t="shared" si="0"/>
        <v>3845000</v>
      </c>
      <c r="H9" s="385">
        <f t="shared" si="0"/>
        <v>3845000</v>
      </c>
    </row>
    <row r="10" spans="1:8" ht="15" customHeight="1" x14ac:dyDescent="0.2">
      <c r="A10" s="628"/>
      <c r="B10" s="386" t="s">
        <v>669</v>
      </c>
      <c r="C10" s="384">
        <v>992000</v>
      </c>
      <c r="D10" s="384">
        <v>992000</v>
      </c>
      <c r="E10" s="384"/>
      <c r="F10" s="384"/>
      <c r="G10" s="385">
        <f t="shared" si="0"/>
        <v>992000</v>
      </c>
      <c r="H10" s="385">
        <f t="shared" si="0"/>
        <v>992000</v>
      </c>
    </row>
    <row r="11" spans="1:8" ht="15" customHeight="1" x14ac:dyDescent="0.2">
      <c r="A11" s="628"/>
      <c r="B11" s="386" t="s">
        <v>670</v>
      </c>
      <c r="C11" s="384">
        <v>8158000</v>
      </c>
      <c r="D11" s="384">
        <v>8158000</v>
      </c>
      <c r="E11" s="384"/>
      <c r="F11" s="384"/>
      <c r="G11" s="385">
        <f t="shared" si="0"/>
        <v>8158000</v>
      </c>
      <c r="H11" s="385">
        <f t="shared" si="0"/>
        <v>8158000</v>
      </c>
    </row>
    <row r="12" spans="1:8" ht="15" customHeight="1" x14ac:dyDescent="0.25">
      <c r="A12" s="629"/>
      <c r="B12" s="387" t="s">
        <v>671</v>
      </c>
      <c r="C12" s="388">
        <f t="shared" ref="C12" si="1">SUM(C5:C11)</f>
        <v>105358000</v>
      </c>
      <c r="D12" s="388">
        <f t="shared" ref="D12:H12" si="2">SUM(D5:D11)</f>
        <v>109129000</v>
      </c>
      <c r="E12" s="388">
        <f t="shared" ref="E12" si="3">SUM(E5:E11)</f>
        <v>12802000</v>
      </c>
      <c r="F12" s="388">
        <f t="shared" si="2"/>
        <v>16302000</v>
      </c>
      <c r="G12" s="389">
        <f t="shared" ref="G12" si="4">SUM(G5:G11)</f>
        <v>118160000</v>
      </c>
      <c r="H12" s="389">
        <f t="shared" si="2"/>
        <v>125431000</v>
      </c>
    </row>
    <row r="13" spans="1:8" ht="14.25" x14ac:dyDescent="0.2">
      <c r="A13" s="386"/>
      <c r="B13" s="386"/>
      <c r="C13" s="384"/>
      <c r="D13" s="384"/>
      <c r="E13" s="384"/>
      <c r="F13" s="384"/>
      <c r="G13" s="385"/>
      <c r="H13" s="385"/>
    </row>
    <row r="14" spans="1:8" ht="15" x14ac:dyDescent="0.25">
      <c r="A14" s="391" t="s">
        <v>4</v>
      </c>
      <c r="B14" s="383" t="s">
        <v>672</v>
      </c>
      <c r="C14" s="384"/>
      <c r="D14" s="384"/>
      <c r="E14" s="384"/>
      <c r="F14" s="384"/>
      <c r="G14" s="385"/>
      <c r="H14" s="385"/>
    </row>
    <row r="15" spans="1:8" ht="15" x14ac:dyDescent="0.25">
      <c r="A15" s="386"/>
      <c r="B15" s="386" t="s">
        <v>699</v>
      </c>
      <c r="C15" s="384"/>
      <c r="D15" s="384"/>
      <c r="E15" s="388">
        <v>2525000</v>
      </c>
      <c r="F15" s="388">
        <v>3189251</v>
      </c>
      <c r="G15" s="385">
        <f>C15+E15</f>
        <v>2525000</v>
      </c>
      <c r="H15" s="385">
        <f>D15+F15</f>
        <v>3189251</v>
      </c>
    </row>
    <row r="16" spans="1:8" ht="15" x14ac:dyDescent="0.25">
      <c r="A16" s="386"/>
      <c r="B16" s="386" t="s">
        <v>764</v>
      </c>
      <c r="C16" s="384"/>
      <c r="D16" s="384"/>
      <c r="E16" s="388">
        <v>6767000</v>
      </c>
      <c r="F16" s="388">
        <v>2868712</v>
      </c>
      <c r="G16" s="385">
        <f>C16+E16</f>
        <v>6767000</v>
      </c>
      <c r="H16" s="385">
        <f>D16+F16</f>
        <v>2868712</v>
      </c>
    </row>
    <row r="17" spans="1:8" ht="15" x14ac:dyDescent="0.25">
      <c r="A17" s="386"/>
      <c r="B17" s="387" t="s">
        <v>83</v>
      </c>
      <c r="C17" s="388">
        <f>C15</f>
        <v>0</v>
      </c>
      <c r="D17" s="388">
        <f>D15</f>
        <v>0</v>
      </c>
      <c r="E17" s="388">
        <f>SUM(E15:E16)</f>
        <v>9292000</v>
      </c>
      <c r="F17" s="388">
        <f>SUM(F15:F16)</f>
        <v>6057963</v>
      </c>
      <c r="G17" s="388">
        <f>SUM(G15:G16)</f>
        <v>9292000</v>
      </c>
      <c r="H17" s="388">
        <f>SUM(H15:H16)</f>
        <v>6057963</v>
      </c>
    </row>
    <row r="18" spans="1:8" ht="15" x14ac:dyDescent="0.25">
      <c r="A18" s="386"/>
      <c r="B18" s="390" t="s">
        <v>700</v>
      </c>
      <c r="C18" s="388">
        <f t="shared" ref="C18" si="5">C17+C12</f>
        <v>105358000</v>
      </c>
      <c r="D18" s="388">
        <f t="shared" ref="D18:H18" si="6">D17+D12</f>
        <v>109129000</v>
      </c>
      <c r="E18" s="388">
        <f t="shared" ref="E18" si="7">E17+E12</f>
        <v>22094000</v>
      </c>
      <c r="F18" s="388">
        <f t="shared" si="6"/>
        <v>22359963</v>
      </c>
      <c r="G18" s="388">
        <f t="shared" ref="G18" si="8">G17+G12</f>
        <v>127452000</v>
      </c>
      <c r="H18" s="388">
        <f t="shared" si="6"/>
        <v>131488963</v>
      </c>
    </row>
    <row r="19" spans="1:8" x14ac:dyDescent="0.2">
      <c r="E19" s="363"/>
    </row>
    <row r="21" spans="1:8" x14ac:dyDescent="0.2">
      <c r="B21" t="s">
        <v>673</v>
      </c>
    </row>
  </sheetData>
  <mergeCells count="7">
    <mergeCell ref="A5:A12"/>
    <mergeCell ref="B1:H1"/>
    <mergeCell ref="C3:D3"/>
    <mergeCell ref="G3:H3"/>
    <mergeCell ref="E3:F3"/>
    <mergeCell ref="B3:B4"/>
    <mergeCell ref="A3:A4"/>
  </mergeCells>
  <pageMargins left="0.7" right="0.7" top="1.1666666666666667" bottom="0.75" header="0.3" footer="0.3"/>
  <pageSetup paperSize="9" scale="64" orientation="portrait" r:id="rId1"/>
  <headerFooter>
    <oddHeader>&amp;C&amp;"Arial CE,Félkövér"  11/2017. (III.10.) számú költségvetési rendelethez
ZALAKAROS VÁROS ÖNKORMÁNYZAT többségi tulajdonában lévő
 gazdasági társaságokkal kötött szerződésekben foglalt
 feladat megoszlása 2017.évben
&amp;R&amp;A
&amp;P.oldal
forintban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18</vt:i4>
      </vt:variant>
      <vt:variant>
        <vt:lpstr>Névvel ellátott tartományok</vt:lpstr>
      </vt:variant>
      <vt:variant>
        <vt:i4>10</vt:i4>
      </vt:variant>
    </vt:vector>
  </HeadingPairs>
  <TitlesOfParts>
    <vt:vector size="28" baseType="lpstr">
      <vt:lpstr> 1.számú melléklet </vt:lpstr>
      <vt:lpstr>1.a számú melléklet </vt:lpstr>
      <vt:lpstr>2. számú melléklet  </vt:lpstr>
      <vt:lpstr>3.számú melléklet</vt:lpstr>
      <vt:lpstr>3.a.számú melléklet</vt:lpstr>
      <vt:lpstr>4.számú melléklet</vt:lpstr>
      <vt:lpstr>4.a. számú melléklet </vt:lpstr>
      <vt:lpstr>4.b.számú melléklet  </vt:lpstr>
      <vt:lpstr>4.c. számú melléklet </vt:lpstr>
      <vt:lpstr>5.számú melléklet </vt:lpstr>
      <vt:lpstr>6.számú melléklet  </vt:lpstr>
      <vt:lpstr>7.számú melléklet </vt:lpstr>
      <vt:lpstr>8.számú melléklet </vt:lpstr>
      <vt:lpstr>9.számú melléklet </vt:lpstr>
      <vt:lpstr>Munka1</vt:lpstr>
      <vt:lpstr>10.számú melléklet </vt:lpstr>
      <vt:lpstr>11.számú melléklet </vt:lpstr>
      <vt:lpstr>12. sz. intézmény finanszirozás</vt:lpstr>
      <vt:lpstr>'1.a számú melléklet '!Nyomtatási_cím</vt:lpstr>
      <vt:lpstr>'2. számú melléklet  '!Nyomtatási_cím</vt:lpstr>
      <vt:lpstr>'3.számú melléklet'!Nyomtatási_cím</vt:lpstr>
      <vt:lpstr>'4.a. számú melléklet '!Nyomtatási_cím</vt:lpstr>
      <vt:lpstr>'5.számú melléklet '!Nyomtatási_cím</vt:lpstr>
      <vt:lpstr>' 1.számú melléklet '!Nyomtatási_terület</vt:lpstr>
      <vt:lpstr>'10.számú melléklet '!Nyomtatási_terület</vt:lpstr>
      <vt:lpstr>'3.számú melléklet'!Nyomtatási_terület</vt:lpstr>
      <vt:lpstr>'4.b.számú melléklet  '!Nyomtatási_terület</vt:lpstr>
      <vt:lpstr>'5.számú melléklet '!Nyomtatási_terület</vt:lpstr>
    </vt:vector>
  </TitlesOfParts>
  <Company>Zalakaros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dr.Szentgyörgyvölgyi Eszter</cp:lastModifiedBy>
  <cp:lastPrinted>2017-02-23T14:58:01Z</cp:lastPrinted>
  <dcterms:created xsi:type="dcterms:W3CDTF">2001-01-10T12:44:25Z</dcterms:created>
  <dcterms:modified xsi:type="dcterms:W3CDTF">2017-03-16T07:25:53Z</dcterms:modified>
</cp:coreProperties>
</file>