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ádóczki Lászlóné\Documents\erika\testületi_üles\rendeketek\2017\"/>
    </mc:Choice>
  </mc:AlternateContent>
  <bookViews>
    <workbookView xWindow="0" yWindow="0" windowWidth="21600" windowHeight="9735" activeTab="5"/>
  </bookViews>
  <sheets>
    <sheet name="összesítő" sheetId="1" r:id="rId1"/>
    <sheet name="mérleg" sheetId="6" r:id="rId2"/>
    <sheet name="hivatal" sheetId="2" r:id="rId3"/>
    <sheet name="óvoda" sheetId="3" r:id="rId4"/>
    <sheet name="önkorm" sheetId="4" r:id="rId5"/>
    <sheet name="beruházás" sheetId="5" r:id="rId6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3" i="5" l="1"/>
  <c r="C68" i="1"/>
  <c r="F69" i="1"/>
  <c r="F47" i="1"/>
  <c r="C45" i="1"/>
  <c r="F43" i="1"/>
  <c r="E71" i="4"/>
  <c r="D72" i="4"/>
  <c r="D46" i="4"/>
  <c r="F27" i="6" l="1"/>
  <c r="G21" i="6"/>
  <c r="G17" i="6"/>
  <c r="G27" i="6" s="1"/>
  <c r="C21" i="6"/>
  <c r="C17" i="6"/>
  <c r="C27" i="6" s="1"/>
  <c r="F21" i="6"/>
  <c r="B21" i="6"/>
  <c r="F17" i="6"/>
  <c r="B17" i="6"/>
  <c r="B27" i="6" s="1"/>
  <c r="F65" i="1" l="1"/>
  <c r="C64" i="1"/>
  <c r="D45" i="1"/>
  <c r="D47" i="1" s="1"/>
  <c r="E45" i="1"/>
  <c r="E47" i="1" s="1"/>
  <c r="F32" i="1"/>
  <c r="D22" i="3" l="1"/>
  <c r="E40" i="2"/>
  <c r="E35" i="2"/>
  <c r="D33" i="2"/>
  <c r="I24" i="5" l="1"/>
  <c r="C71" i="4" l="1"/>
  <c r="D74" i="4"/>
  <c r="E67" i="4"/>
  <c r="C67" i="4"/>
  <c r="E60" i="4"/>
  <c r="E53" i="4"/>
  <c r="E76" i="4" s="1"/>
  <c r="E48" i="4"/>
  <c r="E43" i="4"/>
  <c r="E37" i="4"/>
  <c r="E28" i="4"/>
  <c r="E25" i="4"/>
  <c r="C48" i="4"/>
  <c r="E41" i="4"/>
  <c r="D35" i="4"/>
  <c r="E18" i="4"/>
  <c r="E20" i="4" s="1"/>
  <c r="D13" i="4"/>
  <c r="D14" i="4"/>
  <c r="D15" i="4"/>
  <c r="D16" i="4"/>
  <c r="D17" i="4"/>
  <c r="D19" i="4"/>
  <c r="D21" i="4"/>
  <c r="D22" i="4"/>
  <c r="D23" i="4"/>
  <c r="D24" i="4"/>
  <c r="D26" i="4"/>
  <c r="D27" i="4"/>
  <c r="D29" i="4"/>
  <c r="D30" i="4"/>
  <c r="D31" i="4"/>
  <c r="D32" i="4"/>
  <c r="D33" i="4"/>
  <c r="D34" i="4"/>
  <c r="D36" i="4"/>
  <c r="D38" i="4"/>
  <c r="D39" i="4"/>
  <c r="D40" i="4"/>
  <c r="D41" i="4" s="1"/>
  <c r="D42" i="4"/>
  <c r="D43" i="4" s="1"/>
  <c r="D45" i="4"/>
  <c r="D47" i="4"/>
  <c r="D54" i="4"/>
  <c r="D55" i="4"/>
  <c r="D56" i="4"/>
  <c r="D57" i="4"/>
  <c r="D58" i="4"/>
  <c r="D61" i="4"/>
  <c r="D62" i="4"/>
  <c r="D64" i="4"/>
  <c r="D65" i="4"/>
  <c r="D68" i="4"/>
  <c r="D67" i="4" s="1"/>
  <c r="D69" i="4"/>
  <c r="D70" i="4"/>
  <c r="D73" i="4"/>
  <c r="D12" i="4"/>
  <c r="E44" i="3"/>
  <c r="E37" i="3"/>
  <c r="E58" i="3" s="1"/>
  <c r="E24" i="3"/>
  <c r="E29" i="3" s="1"/>
  <c r="E32" i="3"/>
  <c r="E34" i="3" s="1"/>
  <c r="C32" i="3"/>
  <c r="D13" i="3"/>
  <c r="D14" i="3"/>
  <c r="D15" i="3"/>
  <c r="D16" i="3"/>
  <c r="D17" i="3"/>
  <c r="D18" i="3"/>
  <c r="D19" i="3"/>
  <c r="D20" i="3"/>
  <c r="D21" i="3"/>
  <c r="D23" i="3"/>
  <c r="D25" i="3"/>
  <c r="D26" i="3"/>
  <c r="D27" i="3"/>
  <c r="D28" i="3"/>
  <c r="D30" i="3"/>
  <c r="D31" i="3"/>
  <c r="D32" i="3" s="1"/>
  <c r="D38" i="3"/>
  <c r="D39" i="3"/>
  <c r="D40" i="3"/>
  <c r="D41" i="3"/>
  <c r="D42" i="3"/>
  <c r="D45" i="3"/>
  <c r="D44" i="3" s="1"/>
  <c r="D48" i="3"/>
  <c r="D49" i="3"/>
  <c r="D51" i="3"/>
  <c r="D52" i="3"/>
  <c r="D53" i="3"/>
  <c r="D55" i="3"/>
  <c r="D56" i="3"/>
  <c r="D12" i="3"/>
  <c r="E50" i="2"/>
  <c r="E71" i="2" s="1"/>
  <c r="E43" i="2"/>
  <c r="E45" i="2" s="1"/>
  <c r="C45" i="2"/>
  <c r="C43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7" i="2"/>
  <c r="D28" i="2"/>
  <c r="D29" i="2"/>
  <c r="D30" i="2"/>
  <c r="D31" i="2"/>
  <c r="D32" i="2"/>
  <c r="D34" i="2"/>
  <c r="D35" i="2"/>
  <c r="D36" i="2"/>
  <c r="D37" i="2"/>
  <c r="D38" i="2"/>
  <c r="D39" i="2"/>
  <c r="D40" i="2"/>
  <c r="D41" i="2"/>
  <c r="D42" i="2"/>
  <c r="D51" i="2"/>
  <c r="D52" i="2"/>
  <c r="D53" i="2"/>
  <c r="D54" i="2"/>
  <c r="D55" i="2"/>
  <c r="D58" i="2"/>
  <c r="D59" i="2"/>
  <c r="D61" i="2"/>
  <c r="D64" i="2"/>
  <c r="D65" i="2"/>
  <c r="D66" i="2"/>
  <c r="D68" i="2"/>
  <c r="D69" i="2"/>
  <c r="D12" i="2"/>
  <c r="H33" i="5"/>
  <c r="H24" i="5"/>
  <c r="C60" i="4"/>
  <c r="C53" i="4"/>
  <c r="C76" i="4" s="1"/>
  <c r="C43" i="4"/>
  <c r="C41" i="4"/>
  <c r="C39" i="4"/>
  <c r="C37" i="4"/>
  <c r="C28" i="4"/>
  <c r="C25" i="4"/>
  <c r="C18" i="4"/>
  <c r="C20" i="4" s="1"/>
  <c r="C44" i="3"/>
  <c r="C37" i="3"/>
  <c r="C24" i="3"/>
  <c r="C29" i="3" s="1"/>
  <c r="C34" i="3" s="1"/>
  <c r="C57" i="2"/>
  <c r="D57" i="2" s="1"/>
  <c r="C50" i="2"/>
  <c r="F71" i="1"/>
  <c r="F70" i="1"/>
  <c r="F68" i="1"/>
  <c r="F67" i="1"/>
  <c r="F66" i="1"/>
  <c r="F64" i="1"/>
  <c r="F63" i="1"/>
  <c r="F61" i="1"/>
  <c r="F60" i="1"/>
  <c r="F59" i="1"/>
  <c r="F58" i="1"/>
  <c r="E57" i="1"/>
  <c r="D57" i="1"/>
  <c r="C57" i="1"/>
  <c r="F55" i="1"/>
  <c r="F54" i="1"/>
  <c r="F53" i="1"/>
  <c r="F52" i="1"/>
  <c r="F51" i="1"/>
  <c r="E50" i="1"/>
  <c r="E73" i="1" s="1"/>
  <c r="D50" i="1"/>
  <c r="D73" i="1" s="1"/>
  <c r="C50" i="1"/>
  <c r="F49" i="1"/>
  <c r="F48" i="1"/>
  <c r="F46" i="1"/>
  <c r="F45" i="1"/>
  <c r="F44" i="1"/>
  <c r="F42" i="1"/>
  <c r="F41" i="1"/>
  <c r="E39" i="1"/>
  <c r="D39" i="1"/>
  <c r="C39" i="1"/>
  <c r="F39" i="1" s="1"/>
  <c r="F38" i="1"/>
  <c r="C37" i="1"/>
  <c r="F37" i="1" s="1"/>
  <c r="F36" i="1"/>
  <c r="F35" i="1"/>
  <c r="E34" i="1"/>
  <c r="D34" i="1"/>
  <c r="C34" i="1"/>
  <c r="F33" i="1"/>
  <c r="F31" i="1"/>
  <c r="F30" i="1"/>
  <c r="F29" i="1"/>
  <c r="F28" i="1"/>
  <c r="F27" i="1"/>
  <c r="E26" i="1"/>
  <c r="D26" i="1"/>
  <c r="C26" i="1"/>
  <c r="F25" i="1"/>
  <c r="F24" i="1"/>
  <c r="F23" i="1"/>
  <c r="F22" i="1"/>
  <c r="F21" i="1"/>
  <c r="F19" i="1"/>
  <c r="E18" i="1"/>
  <c r="E20" i="1" s="1"/>
  <c r="D18" i="1"/>
  <c r="D20" i="1" s="1"/>
  <c r="C18" i="1"/>
  <c r="C20" i="1" s="1"/>
  <c r="F17" i="1"/>
  <c r="F16" i="1"/>
  <c r="F15" i="1"/>
  <c r="F14" i="1"/>
  <c r="F13" i="1"/>
  <c r="F12" i="1"/>
  <c r="C73" i="1" l="1"/>
  <c r="F73" i="1" s="1"/>
  <c r="D71" i="4"/>
  <c r="D48" i="4"/>
  <c r="D60" i="4"/>
  <c r="D25" i="4"/>
  <c r="D28" i="4" s="1"/>
  <c r="D43" i="2"/>
  <c r="D45" i="2" s="1"/>
  <c r="D40" i="1"/>
  <c r="F26" i="1"/>
  <c r="F57" i="1"/>
  <c r="F50" i="1"/>
  <c r="E40" i="1"/>
  <c r="F34" i="1"/>
  <c r="D37" i="4"/>
  <c r="E44" i="4"/>
  <c r="E50" i="4" s="1"/>
  <c r="D24" i="3"/>
  <c r="D29" i="3" s="1"/>
  <c r="D34" i="3" s="1"/>
  <c r="D50" i="2"/>
  <c r="D71" i="2" s="1"/>
  <c r="D53" i="4"/>
  <c r="C44" i="4"/>
  <c r="C50" i="4" s="1"/>
  <c r="D18" i="4"/>
  <c r="D20" i="4" s="1"/>
  <c r="D37" i="3"/>
  <c r="D58" i="3" s="1"/>
  <c r="C58" i="3"/>
  <c r="C71" i="2"/>
  <c r="C40" i="1"/>
  <c r="C47" i="1" s="1"/>
  <c r="F20" i="1"/>
  <c r="F18" i="1"/>
  <c r="D76" i="4" l="1"/>
  <c r="D44" i="4"/>
  <c r="D50" i="4" s="1"/>
  <c r="F40" i="1"/>
</calcChain>
</file>

<file path=xl/sharedStrings.xml><?xml version="1.0" encoding="utf-8"?>
<sst xmlns="http://schemas.openxmlformats.org/spreadsheetml/2006/main" count="330" uniqueCount="156">
  <si>
    <t xml:space="preserve">Zsámbok Község Önkormányzat  </t>
  </si>
  <si>
    <t>2017. évi bevételei és kiadásai</t>
  </si>
  <si>
    <t>Sorsz.</t>
  </si>
  <si>
    <t>Megnevezés</t>
  </si>
  <si>
    <t>Önkorm.</t>
  </si>
  <si>
    <t>Hivatal</t>
  </si>
  <si>
    <t>Óvoda</t>
  </si>
  <si>
    <t>Összesen</t>
  </si>
  <si>
    <t>Bevételek</t>
  </si>
  <si>
    <t>Helyi önkorm.műk.általános tám. B111</t>
  </si>
  <si>
    <t>Egyéb köznevelési tám. B112</t>
  </si>
  <si>
    <t>Szociális, gyermekjóléti, gyermekétkezt. Tám. B113</t>
  </si>
  <si>
    <t>Kulturális felad. Tám. B114</t>
  </si>
  <si>
    <t>Műk.célú közp.előir.B115</t>
  </si>
  <si>
    <t>Helyi önkorm.kieg.tám. B116</t>
  </si>
  <si>
    <t>Önkorm. működési tám.</t>
  </si>
  <si>
    <t>Egyéb működési c. tám. Államházt. Belülről (TB) B16</t>
  </si>
  <si>
    <t>Műk.célú tám.állmházt.belülről</t>
  </si>
  <si>
    <t>Vagyoni típusú adók B34 (Kommunális adó)</t>
  </si>
  <si>
    <t>Értékesítési és forgalmi adó B351 (Iparűzési adó)</t>
  </si>
  <si>
    <t>Gépjárműadó B354</t>
  </si>
  <si>
    <t>Egyéb közhatalmi bev. B36 (Bírság, pótlék)</t>
  </si>
  <si>
    <t>Talajterhelési díj (B36)</t>
  </si>
  <si>
    <t>Közhatalmi bevételek</t>
  </si>
  <si>
    <t>Szolgáltatások ellenértéke B402 (bérleti díj)</t>
  </si>
  <si>
    <t>Közvetített szolgáltatások ellenértéke   (Továbbszámlázott belföldi szolgáltatás) B403</t>
  </si>
  <si>
    <t>Ellátási díjak B405  (Intézmények alaptevékenységének bev.)</t>
  </si>
  <si>
    <t>Kiszámlázott áfa B406 (Áfa bevételek és visszatérüllések)</t>
  </si>
  <si>
    <t>Egyéb működési bevételek B411 (Intézmények egyéb bevételei)</t>
  </si>
  <si>
    <t>Működési bevételek</t>
  </si>
  <si>
    <t>Felhalmozási bevételek</t>
  </si>
  <si>
    <t>Működési c. visszatér.tám.államh.kívülről B62  (Korábban nyújtott hitelek visszatér. Lakosságtól)</t>
  </si>
  <si>
    <t>Működési c. átvett pek</t>
  </si>
  <si>
    <t>Egyéb felhalm.célú átvett pek B75 (érdekeltségi hozzájár.)</t>
  </si>
  <si>
    <t xml:space="preserve">Felhalm. Célra átvett pénzeszk.összesen: </t>
  </si>
  <si>
    <t>Költségvetési bevételek</t>
  </si>
  <si>
    <t>Befekt.célú belföldi ép visszaváltása, értékes. B8123</t>
  </si>
  <si>
    <t>Maradvány igénybevétele B813</t>
  </si>
  <si>
    <t>Központi, irányítőszervi tám.816</t>
  </si>
  <si>
    <t>Finanszírozási bevételek</t>
  </si>
  <si>
    <t xml:space="preserve">Bevételek mindösszesen </t>
  </si>
  <si>
    <t>Kiadások</t>
  </si>
  <si>
    <t>1.</t>
  </si>
  <si>
    <t>Működési kiadások</t>
  </si>
  <si>
    <t>ebből személyi juttatások K1</t>
  </si>
  <si>
    <t xml:space="preserve">         járulék K2</t>
  </si>
  <si>
    <t xml:space="preserve">        dologi kiadások K3</t>
  </si>
  <si>
    <t xml:space="preserve">        ellátottak juttatásai K4</t>
  </si>
  <si>
    <t xml:space="preserve">        pénzek.átadás, támogatás K5</t>
  </si>
  <si>
    <t>2.</t>
  </si>
  <si>
    <t>Felhalmozási célú kiadás</t>
  </si>
  <si>
    <t>ebből: beruházás K6</t>
  </si>
  <si>
    <t xml:space="preserve">          felújítás K7</t>
  </si>
  <si>
    <t>3.</t>
  </si>
  <si>
    <t>Felhalmozási célú tám. K8</t>
  </si>
  <si>
    <t>Egyéb felhalm.célú tám.</t>
  </si>
  <si>
    <t>4.</t>
  </si>
  <si>
    <t>Tartalékok K512</t>
  </si>
  <si>
    <t>ebből: Általános tartalék</t>
  </si>
  <si>
    <t xml:space="preserve">          Céltartalék</t>
  </si>
  <si>
    <t>5.</t>
  </si>
  <si>
    <t>Finanszírozási kiadások</t>
  </si>
  <si>
    <t>Intézményfinanszírozás K915</t>
  </si>
  <si>
    <t>6.</t>
  </si>
  <si>
    <t>Kiadások mindösszesen:</t>
  </si>
  <si>
    <t>Polgármesteri Hivatal</t>
  </si>
  <si>
    <t>2017.évi eredeti ei</t>
  </si>
  <si>
    <t>Termékek és szolgáltatások adói</t>
  </si>
  <si>
    <t>Készletértékesítés B401</t>
  </si>
  <si>
    <t>Egyéb működési bevételek B410 (Intézmények egyéb bevételei)</t>
  </si>
  <si>
    <t>Egyéb felhalm.célú átvett pek B73 (ASP)</t>
  </si>
  <si>
    <t>Felhalmozádi célú tám. K8</t>
  </si>
  <si>
    <t xml:space="preserve">Finanszírozási kiadások </t>
  </si>
  <si>
    <t>intézményfinansz. K915</t>
  </si>
  <si>
    <t>Változás</t>
  </si>
  <si>
    <t>Módosított ei</t>
  </si>
  <si>
    <t>Kacó Napközi Otthonos Óvoda és Konyha</t>
  </si>
  <si>
    <t>Egyéb működési c. tám. Államházt. Belülről  B16</t>
  </si>
  <si>
    <t xml:space="preserve">Tulajdonosi bevételek B404 </t>
  </si>
  <si>
    <t xml:space="preserve">Egyéb felhalm.célú átvett pek B73 </t>
  </si>
  <si>
    <t xml:space="preserve"> bevételei és kiadásai</t>
  </si>
  <si>
    <t>Egyéb adók  B355</t>
  </si>
  <si>
    <t>Egyéb közhatalmi bev. B36 (talajterhelési d)</t>
  </si>
  <si>
    <t>Ingatlanértékesítés B52</t>
  </si>
  <si>
    <t>Felhalmozási célú bevétel</t>
  </si>
  <si>
    <t>Működési c. visszatér.tám.államh.kívülről B65  (Korábban nyújtott hitelek visszatér. Lakosságtól)</t>
  </si>
  <si>
    <t>bevételei és kiadásai</t>
  </si>
  <si>
    <t>Zsámbok Község Önkormányzat 2017. évi felújítási és beruházási kiadásai feladatonként</t>
  </si>
  <si>
    <t>Beruházások</t>
  </si>
  <si>
    <t>Kacó Óvoda</t>
  </si>
  <si>
    <t>Monitor, bojler, mosogatóg</t>
  </si>
  <si>
    <t>edények</t>
  </si>
  <si>
    <t>Polgármesteri hiv.</t>
  </si>
  <si>
    <t>Bútorok, fényképezőg</t>
  </si>
  <si>
    <t>Önkormányzat</t>
  </si>
  <si>
    <t>Rendezési terv</t>
  </si>
  <si>
    <t>Ingatlanvásárlás</t>
  </si>
  <si>
    <t>Védőnő egyéb ek</t>
  </si>
  <si>
    <t>Kamerák</t>
  </si>
  <si>
    <t>3 db</t>
  </si>
  <si>
    <t>Felújítás</t>
  </si>
  <si>
    <t>Útfelújítás</t>
  </si>
  <si>
    <t>Eredeti ei</t>
  </si>
  <si>
    <t>Kiszámlázott áfa B406 (Áfa bevételek és visszatérülések)</t>
  </si>
  <si>
    <t>Áfa visszatérülés B407</t>
  </si>
  <si>
    <t>Megelőlegezés visszaf K914</t>
  </si>
  <si>
    <t>Központi, irányítószervi tám.816</t>
  </si>
  <si>
    <t xml:space="preserve">Konyha felújítás </t>
  </si>
  <si>
    <t>Kártyaleolvasó</t>
  </si>
  <si>
    <t>Áfa visszatérítés B407</t>
  </si>
  <si>
    <t>Megelőlegezés visszafiz K914</t>
  </si>
  <si>
    <t>Tulajdonosi bevételek B404 (Egyéb önkorm.vagyon bérbead. )</t>
  </si>
  <si>
    <t>Zsámbok Község Önkormányzat 2017. évi bevétel-kiadás mérlege</t>
  </si>
  <si>
    <t>Eredeti ei.</t>
  </si>
  <si>
    <t>Módosított ei.</t>
  </si>
  <si>
    <t>Teljesítés</t>
  </si>
  <si>
    <t>Intézményi működési bev.</t>
  </si>
  <si>
    <t>Személyi juttatások</t>
  </si>
  <si>
    <t>Járulékok</t>
  </si>
  <si>
    <t>Átengedett kp-i adó</t>
  </si>
  <si>
    <t>Dologi kiadások</t>
  </si>
  <si>
    <t>Költségvetési támogatás</t>
  </si>
  <si>
    <t>Ellátottak juttatásai</t>
  </si>
  <si>
    <t>Átvett pénzek</t>
  </si>
  <si>
    <t>Pénzek.átadás, tám.</t>
  </si>
  <si>
    <t>Egyéb bevétel</t>
  </si>
  <si>
    <t>Működési célú bev.össz.</t>
  </si>
  <si>
    <t>Működési célú kiad.</t>
  </si>
  <si>
    <t>Felhalm.célú átvett pek</t>
  </si>
  <si>
    <t>Beruházás</t>
  </si>
  <si>
    <t>Felhalmozási bevétel</t>
  </si>
  <si>
    <t>Felhalm. célú bev.össz:</t>
  </si>
  <si>
    <t>Felhalm.célú kiad.</t>
  </si>
  <si>
    <t>Finanszírozási bev.</t>
  </si>
  <si>
    <t>Általános tartalék</t>
  </si>
  <si>
    <t>Bevétel mindösszesen:</t>
  </si>
  <si>
    <t>Kiadás mindösszesen:</t>
  </si>
  <si>
    <t>Finanszírozási kiadás</t>
  </si>
  <si>
    <t>5/a. melléklet 2/2017. (I.27.) Ör</t>
  </si>
  <si>
    <t>8. melléklet 2/2017. (I.27.) Ör</t>
  </si>
  <si>
    <t>9. melléklet 2/2017. (I.27.) Ör</t>
  </si>
  <si>
    <t>2/a. melléklet 2/2017. (I.27.) Ör</t>
  </si>
  <si>
    <t>7. melléklet 2/2017. (I.27.) Ör</t>
  </si>
  <si>
    <t>3. melléklet 2/2017. (I.27.) Ör</t>
  </si>
  <si>
    <t>Áht-n belüli megelőlegezés B814</t>
  </si>
  <si>
    <t>Belföldi értékp.vásárlás K912</t>
  </si>
  <si>
    <t>Értékpapír vásárlás K912</t>
  </si>
  <si>
    <t>Közfoglalkoztatás eszközök</t>
  </si>
  <si>
    <t>Tóalmási ingatlan csatorna</t>
  </si>
  <si>
    <t>Arculati terv</t>
  </si>
  <si>
    <t>4. melléklet a 9/2017. (IX.19.) Ör-hez</t>
  </si>
  <si>
    <t>6. melléklet a 9/2017. (IX.19.) Ör-hez</t>
  </si>
  <si>
    <t>2. melléklet a 9/2017. (IX.19.) Ör-hez</t>
  </si>
  <si>
    <t>3. melléklet a 9/2017. (IX.19.) Ör-hez</t>
  </si>
  <si>
    <t>1. melléklet a 9/2017. (IX.19.) Ör-hez</t>
  </si>
  <si>
    <t>5. melléklet a 9/2017. (IX.19.) Ör-hez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</si>
</sst>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0"/>
      <name val="Times New Roman"/>
      <family val="1"/>
      <charset val="238"/>
    </font>
    <font>
      <i/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sz val="9"/>
      <name val="Arial"/>
      <family val="2"/>
      <charset val="238"/>
    </font>
    <font>
      <sz val="11"/>
      <color theme="1"/>
      <name val="Arial"/>
      <family val="2"/>
      <charset val="238"/>
    </font>
    <font>
      <sz val="9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i/>
      <sz val="9"/>
      <name val="Arial"/>
      <family val="2"/>
      <charset val="238"/>
    </font>
    <font>
      <b/>
      <i/>
      <sz val="9"/>
      <name val="Arial"/>
      <family val="2"/>
      <charset val="238"/>
    </font>
    <font>
      <sz val="9"/>
      <color theme="1"/>
      <name val="Arial"/>
      <family val="2"/>
      <charset val="238"/>
    </font>
    <font>
      <i/>
      <sz val="9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3" fillId="0" borderId="1" xfId="0" applyFont="1" applyBorder="1" applyAlignment="1">
      <alignment horizontal="right"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wrapText="1"/>
    </xf>
    <xf numFmtId="0" fontId="6" fillId="0" borderId="1" xfId="0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horizontal="justify" vertical="top" wrapText="1"/>
    </xf>
    <xf numFmtId="0" fontId="2" fillId="0" borderId="1" xfId="0" applyFont="1" applyBorder="1" applyAlignment="1">
      <alignment horizontal="justify" vertical="top" wrapText="1"/>
    </xf>
    <xf numFmtId="0" fontId="7" fillId="0" borderId="1" xfId="0" applyFont="1" applyBorder="1" applyAlignment="1">
      <alignment horizontal="justify" vertical="top" wrapText="1"/>
    </xf>
    <xf numFmtId="0" fontId="7" fillId="0" borderId="1" xfId="0" applyFont="1" applyBorder="1" applyAlignment="1">
      <alignment horizontal="right" vertical="top" wrapText="1"/>
    </xf>
    <xf numFmtId="0" fontId="3" fillId="0" borderId="1" xfId="0" applyFont="1" applyBorder="1" applyAlignment="1">
      <alignment wrapText="1"/>
    </xf>
    <xf numFmtId="0" fontId="7" fillId="0" borderId="1" xfId="0" applyFont="1" applyBorder="1" applyAlignment="1">
      <alignment wrapText="1"/>
    </xf>
    <xf numFmtId="0" fontId="8" fillId="0" borderId="1" xfId="0" applyFont="1" applyBorder="1" applyAlignment="1">
      <alignment horizontal="justify" vertical="top" wrapText="1"/>
    </xf>
    <xf numFmtId="0" fontId="8" fillId="0" borderId="1" xfId="0" applyFont="1" applyBorder="1" applyAlignment="1">
      <alignment horizontal="right" vertical="top" wrapText="1"/>
    </xf>
    <xf numFmtId="0" fontId="2" fillId="0" borderId="1" xfId="0" applyFont="1" applyBorder="1" applyAlignment="1">
      <alignment horizontal="right" vertical="top" wrapText="1"/>
    </xf>
    <xf numFmtId="0" fontId="3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 vertical="top" wrapText="1"/>
    </xf>
    <xf numFmtId="14" fontId="5" fillId="0" borderId="0" xfId="0" applyNumberFormat="1" applyFont="1" applyBorder="1" applyAlignment="1">
      <alignment horizontal="center" vertical="top" wrapText="1"/>
    </xf>
    <xf numFmtId="0" fontId="3" fillId="0" borderId="0" xfId="0" applyFont="1" applyBorder="1" applyAlignment="1">
      <alignment vertical="top" wrapText="1"/>
    </xf>
    <xf numFmtId="0" fontId="9" fillId="0" borderId="1" xfId="0" applyFont="1" applyBorder="1" applyAlignment="1">
      <alignment wrapText="1"/>
    </xf>
    <xf numFmtId="0" fontId="3" fillId="0" borderId="2" xfId="0" applyFont="1" applyBorder="1" applyAlignment="1">
      <alignment horizontal="justify" vertical="top" wrapText="1"/>
    </xf>
    <xf numFmtId="0" fontId="8" fillId="0" borderId="1" xfId="0" applyFont="1" applyBorder="1" applyAlignment="1">
      <alignment wrapText="1"/>
    </xf>
    <xf numFmtId="0" fontId="2" fillId="0" borderId="0" xfId="0" applyFont="1" applyBorder="1" applyAlignment="1">
      <alignment horizontal="justify" vertical="top" wrapText="1"/>
    </xf>
    <xf numFmtId="0" fontId="0" fillId="0" borderId="2" xfId="0" applyBorder="1" applyAlignment="1">
      <alignment wrapText="1"/>
    </xf>
    <xf numFmtId="0" fontId="2" fillId="0" borderId="2" xfId="0" applyFont="1" applyBorder="1" applyAlignment="1">
      <alignment wrapText="1"/>
    </xf>
    <xf numFmtId="0" fontId="0" fillId="0" borderId="0" xfId="0" applyBorder="1" applyAlignment="1">
      <alignment wrapText="1"/>
    </xf>
    <xf numFmtId="0" fontId="3" fillId="0" borderId="0" xfId="0" applyFont="1" applyBorder="1" applyAlignment="1">
      <alignment horizontal="right" vertical="top" wrapText="1"/>
    </xf>
    <xf numFmtId="0" fontId="3" fillId="0" borderId="0" xfId="0" applyFont="1" applyBorder="1" applyAlignment="1">
      <alignment horizontal="left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/>
    <xf numFmtId="0" fontId="2" fillId="0" borderId="0" xfId="0" applyFont="1" applyBorder="1"/>
    <xf numFmtId="0" fontId="0" fillId="0" borderId="0" xfId="0" applyBorder="1" applyAlignment="1">
      <alignment horizontal="center"/>
    </xf>
    <xf numFmtId="0" fontId="7" fillId="0" borderId="0" xfId="0" applyFont="1" applyBorder="1"/>
    <xf numFmtId="0" fontId="0" fillId="0" borderId="0" xfId="0" applyBorder="1"/>
    <xf numFmtId="0" fontId="3" fillId="0" borderId="0" xfId="0" applyFont="1" applyBorder="1" applyAlignment="1"/>
    <xf numFmtId="0" fontId="0" fillId="0" borderId="0" xfId="0" applyBorder="1" applyAlignment="1"/>
    <xf numFmtId="0" fontId="7" fillId="0" borderId="0" xfId="0" applyFont="1" applyFill="1" applyBorder="1" applyAlignment="1"/>
    <xf numFmtId="0" fontId="7" fillId="0" borderId="0" xfId="0" applyFont="1" applyBorder="1" applyAlignment="1"/>
    <xf numFmtId="0" fontId="3" fillId="0" borderId="0" xfId="0" applyFont="1" applyFill="1" applyBorder="1" applyAlignment="1"/>
    <xf numFmtId="0" fontId="0" fillId="0" borderId="0" xfId="0" applyFill="1" applyBorder="1"/>
    <xf numFmtId="0" fontId="3" fillId="0" borderId="0" xfId="0" applyFont="1" applyFill="1" applyBorder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wrapText="1"/>
    </xf>
    <xf numFmtId="0" fontId="3" fillId="0" borderId="0" xfId="0" applyFont="1" applyBorder="1" applyAlignment="1">
      <alignment horizontal="left" wrapText="1"/>
    </xf>
    <xf numFmtId="0" fontId="10" fillId="0" borderId="1" xfId="0" applyFont="1" applyBorder="1" applyAlignment="1">
      <alignment wrapText="1"/>
    </xf>
    <xf numFmtId="0" fontId="11" fillId="0" borderId="1" xfId="0" applyFont="1" applyBorder="1" applyAlignment="1">
      <alignment horizontal="justify" vertical="top" wrapText="1"/>
    </xf>
    <xf numFmtId="0" fontId="12" fillId="0" borderId="1" xfId="0" applyFont="1" applyBorder="1" applyAlignment="1">
      <alignment wrapText="1"/>
    </xf>
    <xf numFmtId="0" fontId="13" fillId="0" borderId="1" xfId="0" applyFont="1" applyBorder="1" applyAlignment="1">
      <alignment horizontal="justify" vertical="top" wrapText="1"/>
    </xf>
    <xf numFmtId="0" fontId="13" fillId="0" borderId="1" xfId="0" applyFont="1" applyBorder="1" applyAlignment="1">
      <alignment horizontal="right" vertical="top" wrapText="1"/>
    </xf>
    <xf numFmtId="0" fontId="11" fillId="0" borderId="1" xfId="0" applyFont="1" applyBorder="1" applyAlignment="1">
      <alignment wrapText="1"/>
    </xf>
    <xf numFmtId="0" fontId="13" fillId="0" borderId="1" xfId="0" applyFont="1" applyBorder="1" applyAlignment="1">
      <alignment wrapText="1"/>
    </xf>
    <xf numFmtId="0" fontId="14" fillId="0" borderId="1" xfId="0" applyFont="1" applyBorder="1" applyAlignment="1">
      <alignment horizontal="justify" vertical="top" wrapText="1"/>
    </xf>
    <xf numFmtId="0" fontId="14" fillId="0" borderId="1" xfId="0" applyFont="1" applyBorder="1" applyAlignment="1">
      <alignment horizontal="right" vertical="top" wrapText="1"/>
    </xf>
    <xf numFmtId="0" fontId="9" fillId="0" borderId="1" xfId="0" applyFont="1" applyBorder="1" applyAlignment="1">
      <alignment horizontal="justify" vertical="top" wrapText="1"/>
    </xf>
    <xf numFmtId="0" fontId="9" fillId="0" borderId="1" xfId="0" applyFont="1" applyBorder="1" applyAlignment="1">
      <alignment horizontal="right" vertical="top" wrapText="1"/>
    </xf>
    <xf numFmtId="0" fontId="15" fillId="0" borderId="1" xfId="0" applyFont="1" applyBorder="1" applyAlignment="1">
      <alignment wrapText="1"/>
    </xf>
    <xf numFmtId="0" fontId="16" fillId="0" borderId="1" xfId="0" applyFont="1" applyBorder="1" applyAlignment="1">
      <alignment wrapText="1"/>
    </xf>
    <xf numFmtId="0" fontId="0" fillId="0" borderId="3" xfId="0" applyBorder="1" applyAlignment="1">
      <alignment wrapText="1"/>
    </xf>
    <xf numFmtId="0" fontId="0" fillId="0" borderId="1" xfId="0" applyBorder="1"/>
    <xf numFmtId="0" fontId="2" fillId="0" borderId="1" xfId="0" applyFont="1" applyBorder="1"/>
    <xf numFmtId="0" fontId="3" fillId="0" borderId="1" xfId="0" applyFont="1" applyBorder="1"/>
    <xf numFmtId="0" fontId="1" fillId="0" borderId="1" xfId="0" applyFont="1" applyBorder="1"/>
    <xf numFmtId="0" fontId="0" fillId="0" borderId="0" xfId="0" applyFont="1" applyAlignment="1">
      <alignment wrapText="1"/>
    </xf>
    <xf numFmtId="14" fontId="0" fillId="0" borderId="0" xfId="0" applyNumberFormat="1"/>
    <xf numFmtId="0" fontId="1" fillId="0" borderId="0" xfId="0" applyFont="1"/>
    <xf numFmtId="0" fontId="1" fillId="0" borderId="0" xfId="0" applyFont="1" applyFill="1" applyBorder="1"/>
    <xf numFmtId="0" fontId="1" fillId="0" borderId="0" xfId="0" applyFont="1" applyBorder="1"/>
    <xf numFmtId="0" fontId="3" fillId="0" borderId="0" xfId="0" applyFont="1" applyBorder="1" applyAlignment="1">
      <alignment horizontal="left" wrapText="1"/>
    </xf>
    <xf numFmtId="0" fontId="2" fillId="0" borderId="0" xfId="0" applyFont="1" applyBorder="1" applyAlignment="1">
      <alignment horizontal="left" wrapText="1"/>
    </xf>
    <xf numFmtId="0" fontId="3" fillId="0" borderId="0" xfId="0" applyFont="1" applyBorder="1" applyAlignment="1">
      <alignment horizontal="left" wrapText="1"/>
    </xf>
    <xf numFmtId="0" fontId="2" fillId="0" borderId="0" xfId="0" applyFont="1" applyAlignment="1">
      <alignment horizontal="center"/>
    </xf>
    <xf numFmtId="0" fontId="3" fillId="0" borderId="3" xfId="0" applyFont="1" applyBorder="1" applyAlignment="1">
      <alignment horizontal="center"/>
    </xf>
    <xf numFmtId="0" fontId="0" fillId="0" borderId="3" xfId="0" applyBorder="1" applyAlignment="1">
      <alignment horizontal="center"/>
    </xf>
    <xf numFmtId="14" fontId="2" fillId="0" borderId="0" xfId="0" applyNumberFormat="1" applyFont="1" applyAlignment="1">
      <alignment horizontal="center"/>
    </xf>
    <xf numFmtId="0" fontId="4" fillId="0" borderId="0" xfId="0" applyFont="1" applyBorder="1" applyAlignment="1">
      <alignment horizontal="center" wrapText="1"/>
    </xf>
    <xf numFmtId="0" fontId="5" fillId="0" borderId="0" xfId="0" applyFont="1" applyBorder="1" applyAlignment="1">
      <alignment horizontal="center" vertical="top" wrapText="1"/>
    </xf>
    <xf numFmtId="14" fontId="5" fillId="0" borderId="0" xfId="0" applyNumberFormat="1" applyFont="1" applyBorder="1" applyAlignment="1">
      <alignment horizontal="center" vertical="top" wrapText="1"/>
    </xf>
    <xf numFmtId="14" fontId="3" fillId="0" borderId="0" xfId="0" applyNumberFormat="1" applyFont="1" applyBorder="1" applyAlignment="1">
      <alignment vertical="top" wrapText="1"/>
    </xf>
  </cellXfs>
  <cellStyles count="1">
    <cellStyle name="Normá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EBEBF5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3"/>
  <sheetViews>
    <sheetView workbookViewId="0">
      <selection sqref="A1:B1"/>
    </sheetView>
  </sheetViews>
  <sheetFormatPr defaultRowHeight="15" x14ac:dyDescent="0.25"/>
  <cols>
    <col min="1" max="1" width="6.28515625" style="2" customWidth="1"/>
    <col min="2" max="2" width="32.7109375" style="2" customWidth="1"/>
    <col min="3" max="3" width="11.5703125" style="2" customWidth="1"/>
    <col min="4" max="4" width="9.5703125" style="2" bestFit="1" customWidth="1"/>
    <col min="5" max="5" width="12.5703125" style="2" customWidth="1"/>
    <col min="6" max="6" width="10.85546875" style="2" customWidth="1"/>
    <col min="7" max="16384" width="9.140625" style="2"/>
  </cols>
  <sheetData>
    <row r="1" spans="1:6" s="28" customFormat="1" x14ac:dyDescent="0.25">
      <c r="A1" s="73" t="s">
        <v>150</v>
      </c>
      <c r="B1" s="73"/>
    </row>
    <row r="2" spans="1:6" s="28" customFormat="1" x14ac:dyDescent="0.25">
      <c r="A2" s="74" t="s">
        <v>141</v>
      </c>
      <c r="B2" s="74"/>
      <c r="C2" s="79"/>
    </row>
    <row r="3" spans="1:6" s="28" customFormat="1" x14ac:dyDescent="0.25">
      <c r="A3" s="72"/>
      <c r="B3" s="72"/>
      <c r="C3" s="79"/>
    </row>
    <row r="4" spans="1:6" s="28" customFormat="1" ht="15.75" x14ac:dyDescent="0.25">
      <c r="A4" s="21"/>
      <c r="B4" s="80" t="s">
        <v>0</v>
      </c>
      <c r="C4" s="80"/>
    </row>
    <row r="5" spans="1:6" s="28" customFormat="1" ht="15.75" x14ac:dyDescent="0.25">
      <c r="A5" s="21"/>
      <c r="B5" s="80" t="s">
        <v>1</v>
      </c>
      <c r="C5" s="80"/>
    </row>
    <row r="6" spans="1:6" s="28" customFormat="1" ht="15.75" x14ac:dyDescent="0.25">
      <c r="A6" s="29"/>
      <c r="B6" s="81">
        <v>42947</v>
      </c>
      <c r="C6" s="80"/>
    </row>
    <row r="7" spans="1:6" s="28" customFormat="1" x14ac:dyDescent="0.25">
      <c r="A7" s="29"/>
      <c r="B7" s="21"/>
      <c r="C7" s="82"/>
    </row>
    <row r="8" spans="1:6" s="28" customFormat="1" x14ac:dyDescent="0.25">
      <c r="A8" s="29"/>
      <c r="B8" s="21"/>
      <c r="C8" s="21"/>
    </row>
    <row r="9" spans="1:6" ht="25.5" x14ac:dyDescent="0.25">
      <c r="A9" s="4" t="s">
        <v>2</v>
      </c>
      <c r="B9" s="4" t="s">
        <v>3</v>
      </c>
      <c r="C9" s="5" t="s">
        <v>4</v>
      </c>
      <c r="D9" s="6" t="s">
        <v>5</v>
      </c>
      <c r="E9" s="6" t="s">
        <v>6</v>
      </c>
      <c r="F9" s="6" t="s">
        <v>7</v>
      </c>
    </row>
    <row r="10" spans="1:6" x14ac:dyDescent="0.25">
      <c r="A10" s="7"/>
      <c r="B10" s="8"/>
      <c r="C10" s="8"/>
      <c r="D10" s="1"/>
      <c r="E10" s="1"/>
      <c r="F10" s="1"/>
    </row>
    <row r="11" spans="1:6" x14ac:dyDescent="0.25">
      <c r="A11" s="9"/>
      <c r="B11" s="10" t="s">
        <v>8</v>
      </c>
      <c r="C11" s="3"/>
      <c r="D11" s="49"/>
      <c r="E11" s="49"/>
      <c r="F11" s="49"/>
    </row>
    <row r="12" spans="1:6" x14ac:dyDescent="0.25">
      <c r="A12" s="50">
        <v>1</v>
      </c>
      <c r="B12" s="50" t="s">
        <v>9</v>
      </c>
      <c r="C12" s="60">
        <v>63175088</v>
      </c>
      <c r="D12" s="60"/>
      <c r="E12" s="60"/>
      <c r="F12" s="60">
        <f>SUM(C12:E12)</f>
        <v>63175088</v>
      </c>
    </row>
    <row r="13" spans="1:6" x14ac:dyDescent="0.25">
      <c r="A13" s="50">
        <v>2</v>
      </c>
      <c r="B13" s="50" t="s">
        <v>10</v>
      </c>
      <c r="C13" s="60">
        <v>37335477</v>
      </c>
      <c r="D13" s="60"/>
      <c r="E13" s="60"/>
      <c r="F13" s="60">
        <f t="shared" ref="F13:F71" si="0">SUM(C13:E13)</f>
        <v>37335477</v>
      </c>
    </row>
    <row r="14" spans="1:6" ht="24" x14ac:dyDescent="0.25">
      <c r="A14" s="50">
        <v>3</v>
      </c>
      <c r="B14" s="50" t="s">
        <v>11</v>
      </c>
      <c r="C14" s="60">
        <v>44976260</v>
      </c>
      <c r="D14" s="60"/>
      <c r="E14" s="60"/>
      <c r="F14" s="60">
        <f t="shared" si="0"/>
        <v>44976260</v>
      </c>
    </row>
    <row r="15" spans="1:6" x14ac:dyDescent="0.25">
      <c r="A15" s="50">
        <v>4</v>
      </c>
      <c r="B15" s="50" t="s">
        <v>12</v>
      </c>
      <c r="C15" s="60">
        <v>2816860</v>
      </c>
      <c r="D15" s="60"/>
      <c r="E15" s="60"/>
      <c r="F15" s="60">
        <f t="shared" si="0"/>
        <v>2816860</v>
      </c>
    </row>
    <row r="16" spans="1:6" x14ac:dyDescent="0.25">
      <c r="A16" s="50">
        <v>5</v>
      </c>
      <c r="B16" s="50" t="s">
        <v>13</v>
      </c>
      <c r="C16" s="60">
        <v>1606721</v>
      </c>
      <c r="D16" s="60"/>
      <c r="E16" s="60"/>
      <c r="F16" s="60">
        <f t="shared" si="0"/>
        <v>1606721</v>
      </c>
    </row>
    <row r="17" spans="1:6" x14ac:dyDescent="0.25">
      <c r="A17" s="50">
        <v>6</v>
      </c>
      <c r="B17" s="50" t="s">
        <v>14</v>
      </c>
      <c r="C17" s="60">
        <v>463113</v>
      </c>
      <c r="D17" s="60"/>
      <c r="E17" s="60"/>
      <c r="F17" s="60">
        <f t="shared" si="0"/>
        <v>463113</v>
      </c>
    </row>
    <row r="18" spans="1:6" x14ac:dyDescent="0.25">
      <c r="A18" s="50">
        <v>7</v>
      </c>
      <c r="B18" s="52" t="s">
        <v>15</v>
      </c>
      <c r="C18" s="53">
        <f>SUM(C12:C17)</f>
        <v>150373519</v>
      </c>
      <c r="D18" s="53">
        <f>SUM(D12:D17)</f>
        <v>0</v>
      </c>
      <c r="E18" s="53">
        <f>SUM(E12:E17)</f>
        <v>0</v>
      </c>
      <c r="F18" s="60">
        <f t="shared" si="0"/>
        <v>150373519</v>
      </c>
    </row>
    <row r="19" spans="1:6" ht="24" x14ac:dyDescent="0.25">
      <c r="A19" s="50">
        <v>8</v>
      </c>
      <c r="B19" s="50" t="s">
        <v>16</v>
      </c>
      <c r="C19" s="60">
        <v>12505567</v>
      </c>
      <c r="D19" s="60"/>
      <c r="E19" s="60"/>
      <c r="F19" s="60">
        <f t="shared" si="0"/>
        <v>12505567</v>
      </c>
    </row>
    <row r="20" spans="1:6" x14ac:dyDescent="0.25">
      <c r="A20" s="50">
        <v>9</v>
      </c>
      <c r="B20" s="52" t="s">
        <v>17</v>
      </c>
      <c r="C20" s="53">
        <f>SUM(C18:C19)</f>
        <v>162879086</v>
      </c>
      <c r="D20" s="53">
        <f>SUM(D18:D19)</f>
        <v>0</v>
      </c>
      <c r="E20" s="53">
        <f>SUM(E18:E19)</f>
        <v>0</v>
      </c>
      <c r="F20" s="61">
        <f t="shared" si="0"/>
        <v>162879086</v>
      </c>
    </row>
    <row r="21" spans="1:6" ht="24" x14ac:dyDescent="0.25">
      <c r="A21" s="50">
        <v>10</v>
      </c>
      <c r="B21" s="50" t="s">
        <v>18</v>
      </c>
      <c r="C21" s="54">
        <v>6000000</v>
      </c>
      <c r="D21" s="55"/>
      <c r="E21" s="55"/>
      <c r="F21" s="60">
        <f t="shared" si="0"/>
        <v>6000000</v>
      </c>
    </row>
    <row r="22" spans="1:6" ht="24" x14ac:dyDescent="0.25">
      <c r="A22" s="50">
        <v>11</v>
      </c>
      <c r="B22" s="50" t="s">
        <v>19</v>
      </c>
      <c r="C22" s="54">
        <v>18000000</v>
      </c>
      <c r="D22" s="55"/>
      <c r="E22" s="55"/>
      <c r="F22" s="60">
        <f t="shared" si="0"/>
        <v>18000000</v>
      </c>
    </row>
    <row r="23" spans="1:6" x14ac:dyDescent="0.25">
      <c r="A23" s="50">
        <v>12</v>
      </c>
      <c r="B23" s="50" t="s">
        <v>20</v>
      </c>
      <c r="C23" s="54">
        <v>5500000</v>
      </c>
      <c r="D23" s="55"/>
      <c r="E23" s="55"/>
      <c r="F23" s="60">
        <f t="shared" si="0"/>
        <v>5500000</v>
      </c>
    </row>
    <row r="24" spans="1:6" ht="24" x14ac:dyDescent="0.25">
      <c r="A24" s="50">
        <v>13</v>
      </c>
      <c r="B24" s="50" t="s">
        <v>21</v>
      </c>
      <c r="C24" s="54">
        <v>1100000</v>
      </c>
      <c r="D24" s="54">
        <v>30000</v>
      </c>
      <c r="E24" s="54"/>
      <c r="F24" s="60">
        <f t="shared" si="0"/>
        <v>1130000</v>
      </c>
    </row>
    <row r="25" spans="1:6" x14ac:dyDescent="0.25">
      <c r="A25" s="50">
        <v>14</v>
      </c>
      <c r="B25" s="50" t="s">
        <v>22</v>
      </c>
      <c r="C25" s="54">
        <v>1000000</v>
      </c>
      <c r="D25" s="54"/>
      <c r="E25" s="54"/>
      <c r="F25" s="60">
        <f t="shared" si="0"/>
        <v>1000000</v>
      </c>
    </row>
    <row r="26" spans="1:6" x14ac:dyDescent="0.25">
      <c r="A26" s="50">
        <v>15</v>
      </c>
      <c r="B26" s="52" t="s">
        <v>23</v>
      </c>
      <c r="C26" s="53">
        <f>SUM(C21+C22+C23+C24+C25)</f>
        <v>31600000</v>
      </c>
      <c r="D26" s="53">
        <f>SUM(D21+D22+D23+D24+D25)</f>
        <v>30000</v>
      </c>
      <c r="E26" s="53">
        <f>SUM(E21+E22+E23+E24+E25)</f>
        <v>0</v>
      </c>
      <c r="F26" s="53">
        <f>SUM(F21+F22+F23+F24+F25)</f>
        <v>31630000</v>
      </c>
    </row>
    <row r="27" spans="1:6" ht="24" x14ac:dyDescent="0.25">
      <c r="A27" s="50">
        <v>16</v>
      </c>
      <c r="B27" s="50" t="s">
        <v>24</v>
      </c>
      <c r="C27" s="60">
        <v>3220000</v>
      </c>
      <c r="D27" s="60">
        <v>130000</v>
      </c>
      <c r="E27" s="60"/>
      <c r="F27" s="60">
        <f t="shared" si="0"/>
        <v>3350000</v>
      </c>
    </row>
    <row r="28" spans="1:6" ht="36" x14ac:dyDescent="0.25">
      <c r="A28" s="50">
        <v>17</v>
      </c>
      <c r="B28" s="50" t="s">
        <v>25</v>
      </c>
      <c r="C28" s="60">
        <v>9800000</v>
      </c>
      <c r="D28" s="60">
        <v>200000</v>
      </c>
      <c r="E28" s="60"/>
      <c r="F28" s="60">
        <f t="shared" si="0"/>
        <v>10000000</v>
      </c>
    </row>
    <row r="29" spans="1:6" ht="24" x14ac:dyDescent="0.25">
      <c r="A29" s="50">
        <v>18</v>
      </c>
      <c r="B29" s="50" t="s">
        <v>111</v>
      </c>
      <c r="C29" s="60">
        <v>1500000</v>
      </c>
      <c r="D29" s="60"/>
      <c r="E29" s="60"/>
      <c r="F29" s="60">
        <f t="shared" si="0"/>
        <v>1500000</v>
      </c>
    </row>
    <row r="30" spans="1:6" ht="24" x14ac:dyDescent="0.25">
      <c r="A30" s="50">
        <v>19</v>
      </c>
      <c r="B30" s="50" t="s">
        <v>26</v>
      </c>
      <c r="C30" s="60">
        <v>2800000</v>
      </c>
      <c r="D30" s="60"/>
      <c r="E30" s="60">
        <v>2550000</v>
      </c>
      <c r="F30" s="60">
        <f t="shared" si="0"/>
        <v>5350000</v>
      </c>
    </row>
    <row r="31" spans="1:6" ht="24" x14ac:dyDescent="0.25">
      <c r="A31" s="50">
        <v>20</v>
      </c>
      <c r="B31" s="50" t="s">
        <v>27</v>
      </c>
      <c r="C31" s="60">
        <v>3669500</v>
      </c>
      <c r="D31" s="60">
        <v>50000</v>
      </c>
      <c r="E31" s="60">
        <v>825000</v>
      </c>
      <c r="F31" s="60">
        <f t="shared" si="0"/>
        <v>4544500</v>
      </c>
    </row>
    <row r="32" spans="1:6" x14ac:dyDescent="0.25">
      <c r="A32" s="50">
        <v>21</v>
      </c>
      <c r="B32" s="50" t="s">
        <v>109</v>
      </c>
      <c r="C32" s="60">
        <v>1060000</v>
      </c>
      <c r="D32" s="60">
        <v>67000</v>
      </c>
      <c r="E32" s="60">
        <v>824000</v>
      </c>
      <c r="F32" s="60">
        <f t="shared" si="0"/>
        <v>1951000</v>
      </c>
    </row>
    <row r="33" spans="1:6" ht="24" x14ac:dyDescent="0.25">
      <c r="A33" s="50">
        <v>22</v>
      </c>
      <c r="B33" s="50" t="s">
        <v>28</v>
      </c>
      <c r="C33" s="60">
        <v>1300000</v>
      </c>
      <c r="D33" s="60">
        <v>0</v>
      </c>
      <c r="E33" s="60">
        <v>500000</v>
      </c>
      <c r="F33" s="60">
        <f t="shared" si="0"/>
        <v>1800000</v>
      </c>
    </row>
    <row r="34" spans="1:6" x14ac:dyDescent="0.25">
      <c r="A34" s="50">
        <v>23</v>
      </c>
      <c r="B34" s="52" t="s">
        <v>29</v>
      </c>
      <c r="C34" s="53">
        <f>SUM(C27:C33)</f>
        <v>23349500</v>
      </c>
      <c r="D34" s="53">
        <f>SUM(D27:D33)</f>
        <v>447000</v>
      </c>
      <c r="E34" s="53">
        <f>SUM(E27:E33)</f>
        <v>4699000</v>
      </c>
      <c r="F34" s="60">
        <f t="shared" si="0"/>
        <v>28495500</v>
      </c>
    </row>
    <row r="35" spans="1:6" x14ac:dyDescent="0.25">
      <c r="A35" s="50">
        <v>24</v>
      </c>
      <c r="B35" s="52" t="s">
        <v>30</v>
      </c>
      <c r="C35" s="53">
        <v>0</v>
      </c>
      <c r="D35" s="53"/>
      <c r="E35" s="53"/>
      <c r="F35" s="55">
        <f t="shared" si="0"/>
        <v>0</v>
      </c>
    </row>
    <row r="36" spans="1:6" ht="48" x14ac:dyDescent="0.25">
      <c r="A36" s="50">
        <v>25</v>
      </c>
      <c r="B36" s="50" t="s">
        <v>85</v>
      </c>
      <c r="C36" s="54">
        <v>1820000</v>
      </c>
      <c r="D36" s="54"/>
      <c r="E36" s="54"/>
      <c r="F36" s="60">
        <f t="shared" si="0"/>
        <v>1820000</v>
      </c>
    </row>
    <row r="37" spans="1:6" x14ac:dyDescent="0.25">
      <c r="A37" s="50">
        <v>26</v>
      </c>
      <c r="B37" s="52" t="s">
        <v>32</v>
      </c>
      <c r="C37" s="55">
        <f>SUM(C36)</f>
        <v>1820000</v>
      </c>
      <c r="D37" s="55"/>
      <c r="E37" s="55"/>
      <c r="F37" s="60">
        <f t="shared" si="0"/>
        <v>1820000</v>
      </c>
    </row>
    <row r="38" spans="1:6" ht="24" x14ac:dyDescent="0.25">
      <c r="A38" s="50">
        <v>27</v>
      </c>
      <c r="B38" s="50" t="s">
        <v>33</v>
      </c>
      <c r="C38" s="54">
        <v>1000000</v>
      </c>
      <c r="D38" s="55"/>
      <c r="E38" s="55"/>
      <c r="F38" s="60">
        <f t="shared" si="0"/>
        <v>1000000</v>
      </c>
    </row>
    <row r="39" spans="1:6" ht="24" x14ac:dyDescent="0.25">
      <c r="A39" s="50">
        <v>28</v>
      </c>
      <c r="B39" s="52" t="s">
        <v>34</v>
      </c>
      <c r="C39" s="53">
        <f>SUM(C38)</f>
        <v>1000000</v>
      </c>
      <c r="D39" s="53">
        <f>SUM(D38)</f>
        <v>0</v>
      </c>
      <c r="E39" s="53">
        <f>SUM(E38)</f>
        <v>0</v>
      </c>
      <c r="F39" s="60">
        <f t="shared" si="0"/>
        <v>1000000</v>
      </c>
    </row>
    <row r="40" spans="1:6" x14ac:dyDescent="0.25">
      <c r="A40" s="50">
        <v>29</v>
      </c>
      <c r="B40" s="56" t="s">
        <v>35</v>
      </c>
      <c r="C40" s="57">
        <f>C20+C26+C34+C37+C39+C35</f>
        <v>220648586</v>
      </c>
      <c r="D40" s="57">
        <f>D20+D26+D34+D37+D39+D35</f>
        <v>477000</v>
      </c>
      <c r="E40" s="57">
        <f>E20+E26+E34+E37+E39+E35</f>
        <v>4699000</v>
      </c>
      <c r="F40" s="57">
        <f>F20+F26+F34+F37+F39+F35</f>
        <v>225824586</v>
      </c>
    </row>
    <row r="41" spans="1:6" ht="24" x14ac:dyDescent="0.25">
      <c r="A41" s="50">
        <v>30</v>
      </c>
      <c r="B41" s="50" t="s">
        <v>36</v>
      </c>
      <c r="C41" s="54"/>
      <c r="D41" s="54"/>
      <c r="E41" s="54"/>
      <c r="F41" s="60">
        <f t="shared" si="0"/>
        <v>0</v>
      </c>
    </row>
    <row r="42" spans="1:6" x14ac:dyDescent="0.25">
      <c r="A42" s="50">
        <v>31</v>
      </c>
      <c r="B42" s="50" t="s">
        <v>37</v>
      </c>
      <c r="C42" s="54">
        <v>62033300</v>
      </c>
      <c r="D42" s="54">
        <v>219654</v>
      </c>
      <c r="E42" s="54">
        <v>259991</v>
      </c>
      <c r="F42" s="60">
        <f t="shared" si="0"/>
        <v>62512945</v>
      </c>
    </row>
    <row r="43" spans="1:6" x14ac:dyDescent="0.25">
      <c r="A43" s="50">
        <v>32</v>
      </c>
      <c r="B43" s="50" t="s">
        <v>144</v>
      </c>
      <c r="C43" s="54">
        <v>1043731</v>
      </c>
      <c r="D43" s="54"/>
      <c r="E43" s="54"/>
      <c r="F43" s="60">
        <f t="shared" si="0"/>
        <v>1043731</v>
      </c>
    </row>
    <row r="44" spans="1:6" x14ac:dyDescent="0.25">
      <c r="A44" s="50">
        <v>33</v>
      </c>
      <c r="B44" s="50" t="s">
        <v>38</v>
      </c>
      <c r="C44" s="54"/>
      <c r="D44" s="54">
        <v>41947263</v>
      </c>
      <c r="E44" s="54">
        <v>67724917</v>
      </c>
      <c r="F44" s="60">
        <f t="shared" si="0"/>
        <v>109672180</v>
      </c>
    </row>
    <row r="45" spans="1:6" x14ac:dyDescent="0.25">
      <c r="A45" s="50">
        <v>34</v>
      </c>
      <c r="B45" s="56" t="s">
        <v>39</v>
      </c>
      <c r="C45" s="57">
        <f>SUM(C41+C42+C43)</f>
        <v>63077031</v>
      </c>
      <c r="D45" s="57">
        <f>SUM(D41+D42+D44)</f>
        <v>42166917</v>
      </c>
      <c r="E45" s="57">
        <f>SUM(E41+E42+E44)</f>
        <v>67984908</v>
      </c>
      <c r="F45" s="60">
        <f t="shared" si="0"/>
        <v>173228856</v>
      </c>
    </row>
    <row r="46" spans="1:6" x14ac:dyDescent="0.25">
      <c r="A46" s="50">
        <v>35</v>
      </c>
      <c r="B46" s="56"/>
      <c r="C46" s="57"/>
      <c r="D46" s="57"/>
      <c r="E46" s="57"/>
      <c r="F46" s="60">
        <f t="shared" si="0"/>
        <v>0</v>
      </c>
    </row>
    <row r="47" spans="1:6" x14ac:dyDescent="0.25">
      <c r="A47" s="50">
        <v>36</v>
      </c>
      <c r="B47" s="58" t="s">
        <v>40</v>
      </c>
      <c r="C47" s="59">
        <f>C40+C45</f>
        <v>283725617</v>
      </c>
      <c r="D47" s="59">
        <f>D40+D45</f>
        <v>42643917</v>
      </c>
      <c r="E47" s="59">
        <f>E40+E45</f>
        <v>72683908</v>
      </c>
      <c r="F47" s="22">
        <f>SUM(C47:E47)-F44</f>
        <v>289381262</v>
      </c>
    </row>
    <row r="48" spans="1:6" x14ac:dyDescent="0.25">
      <c r="A48" s="60"/>
      <c r="B48" s="60"/>
      <c r="C48" s="60"/>
      <c r="D48" s="60"/>
      <c r="E48" s="60"/>
      <c r="F48" s="60">
        <f t="shared" si="0"/>
        <v>0</v>
      </c>
    </row>
    <row r="49" spans="1:6" x14ac:dyDescent="0.25">
      <c r="A49" s="60"/>
      <c r="B49" s="22" t="s">
        <v>41</v>
      </c>
      <c r="C49" s="60"/>
      <c r="D49" s="60"/>
      <c r="E49" s="60"/>
      <c r="F49" s="60">
        <f t="shared" si="0"/>
        <v>0</v>
      </c>
    </row>
    <row r="50" spans="1:6" x14ac:dyDescent="0.25">
      <c r="A50" s="22" t="s">
        <v>42</v>
      </c>
      <c r="B50" s="22" t="s">
        <v>43</v>
      </c>
      <c r="C50" s="22">
        <f>SUM(C51:C55)</f>
        <v>116694833</v>
      </c>
      <c r="D50" s="22">
        <f>SUM(D51:D54)</f>
        <v>42183917</v>
      </c>
      <c r="E50" s="22">
        <f>SUM(E51:E55)</f>
        <v>71898908</v>
      </c>
      <c r="F50" s="22">
        <f t="shared" si="0"/>
        <v>230777658</v>
      </c>
    </row>
    <row r="51" spans="1:6" x14ac:dyDescent="0.25">
      <c r="A51" s="60"/>
      <c r="B51" s="60" t="s">
        <v>44</v>
      </c>
      <c r="C51" s="60">
        <v>35498102</v>
      </c>
      <c r="D51" s="60">
        <v>26878900</v>
      </c>
      <c r="E51" s="60">
        <v>40324100</v>
      </c>
      <c r="F51" s="60">
        <f t="shared" si="0"/>
        <v>102701102</v>
      </c>
    </row>
    <row r="52" spans="1:6" x14ac:dyDescent="0.25">
      <c r="A52" s="60"/>
      <c r="B52" s="60" t="s">
        <v>45</v>
      </c>
      <c r="C52" s="60">
        <v>6744502</v>
      </c>
      <c r="D52" s="60">
        <v>6065363</v>
      </c>
      <c r="E52" s="60">
        <v>9123817</v>
      </c>
      <c r="F52" s="60">
        <f t="shared" si="0"/>
        <v>21933682</v>
      </c>
    </row>
    <row r="53" spans="1:6" x14ac:dyDescent="0.25">
      <c r="A53" s="60"/>
      <c r="B53" s="60" t="s">
        <v>46</v>
      </c>
      <c r="C53" s="60">
        <v>61307229</v>
      </c>
      <c r="D53" s="60">
        <v>9239654</v>
      </c>
      <c r="E53" s="60">
        <v>22450991</v>
      </c>
      <c r="F53" s="60">
        <f t="shared" si="0"/>
        <v>92997874</v>
      </c>
    </row>
    <row r="54" spans="1:6" x14ac:dyDescent="0.25">
      <c r="A54" s="60"/>
      <c r="B54" s="60" t="s">
        <v>47</v>
      </c>
      <c r="C54" s="60">
        <v>8733400</v>
      </c>
      <c r="D54" s="60"/>
      <c r="E54" s="60"/>
      <c r="F54" s="60">
        <f t="shared" si="0"/>
        <v>8733400</v>
      </c>
    </row>
    <row r="55" spans="1:6" x14ac:dyDescent="0.25">
      <c r="A55" s="60"/>
      <c r="B55" s="60" t="s">
        <v>48</v>
      </c>
      <c r="C55" s="60">
        <v>4411600</v>
      </c>
      <c r="D55" s="60"/>
      <c r="E55" s="60"/>
      <c r="F55" s="60">
        <f t="shared" si="0"/>
        <v>4411600</v>
      </c>
    </row>
    <row r="56" spans="1:6" x14ac:dyDescent="0.25">
      <c r="A56" s="51"/>
      <c r="B56" s="51"/>
      <c r="C56" s="51"/>
      <c r="D56" s="51"/>
      <c r="E56" s="51"/>
      <c r="F56" s="51"/>
    </row>
    <row r="57" spans="1:6" x14ac:dyDescent="0.25">
      <c r="A57" s="22" t="s">
        <v>49</v>
      </c>
      <c r="B57" s="22" t="s">
        <v>50</v>
      </c>
      <c r="C57" s="22">
        <f>SUM(C58:C59)</f>
        <v>19437783</v>
      </c>
      <c r="D57" s="22">
        <f>SUM(D58:D59)</f>
        <v>460000</v>
      </c>
      <c r="E57" s="22">
        <f>SUM(E58:E59)</f>
        <v>785000</v>
      </c>
      <c r="F57" s="22">
        <f t="shared" si="0"/>
        <v>20682783</v>
      </c>
    </row>
    <row r="58" spans="1:6" x14ac:dyDescent="0.25">
      <c r="A58" s="51"/>
      <c r="B58" s="51" t="s">
        <v>51</v>
      </c>
      <c r="C58" s="51">
        <v>10343000</v>
      </c>
      <c r="D58" s="51">
        <v>460000</v>
      </c>
      <c r="E58" s="51">
        <v>785000</v>
      </c>
      <c r="F58" s="54">
        <f t="shared" si="0"/>
        <v>11588000</v>
      </c>
    </row>
    <row r="59" spans="1:6" x14ac:dyDescent="0.25">
      <c r="A59" s="51"/>
      <c r="B59" s="51" t="s">
        <v>52</v>
      </c>
      <c r="C59" s="51">
        <v>9094783</v>
      </c>
      <c r="D59" s="51"/>
      <c r="E59" s="51"/>
      <c r="F59" s="51">
        <f t="shared" si="0"/>
        <v>9094783</v>
      </c>
    </row>
    <row r="60" spans="1:6" x14ac:dyDescent="0.25">
      <c r="A60" s="51"/>
      <c r="B60" s="51"/>
      <c r="C60" s="51"/>
      <c r="D60" s="51"/>
      <c r="E60" s="51"/>
      <c r="F60" s="51">
        <f t="shared" si="0"/>
        <v>0</v>
      </c>
    </row>
    <row r="61" spans="1:6" x14ac:dyDescent="0.25">
      <c r="A61" s="22" t="s">
        <v>53</v>
      </c>
      <c r="B61" s="22" t="s">
        <v>54</v>
      </c>
      <c r="C61" s="51">
        <v>0</v>
      </c>
      <c r="D61" s="51"/>
      <c r="E61" s="51">
        <v>0</v>
      </c>
      <c r="F61" s="51">
        <f t="shared" si="0"/>
        <v>0</v>
      </c>
    </row>
    <row r="62" spans="1:6" x14ac:dyDescent="0.25">
      <c r="A62" s="51"/>
      <c r="B62" s="51" t="s">
        <v>55</v>
      </c>
      <c r="C62" s="51">
        <v>0</v>
      </c>
      <c r="D62" s="51"/>
      <c r="E62" s="51">
        <v>0</v>
      </c>
      <c r="F62" s="51">
        <v>0</v>
      </c>
    </row>
    <row r="63" spans="1:6" x14ac:dyDescent="0.25">
      <c r="A63" s="51"/>
      <c r="B63" s="51"/>
      <c r="C63" s="51"/>
      <c r="D63" s="51"/>
      <c r="E63" s="51"/>
      <c r="F63" s="51">
        <f t="shared" si="0"/>
        <v>0</v>
      </c>
    </row>
    <row r="64" spans="1:6" x14ac:dyDescent="0.25">
      <c r="A64" s="22" t="s">
        <v>56</v>
      </c>
      <c r="B64" s="22" t="s">
        <v>57</v>
      </c>
      <c r="C64" s="22">
        <f>SUM(C65)</f>
        <v>11547241</v>
      </c>
      <c r="D64" s="51"/>
      <c r="E64" s="51">
        <v>0</v>
      </c>
      <c r="F64" s="22">
        <f t="shared" si="0"/>
        <v>11547241</v>
      </c>
    </row>
    <row r="65" spans="1:6" x14ac:dyDescent="0.25">
      <c r="A65" s="51"/>
      <c r="B65" s="51" t="s">
        <v>58</v>
      </c>
      <c r="C65" s="51">
        <v>11547241</v>
      </c>
      <c r="D65" s="51"/>
      <c r="E65" s="51">
        <v>0</v>
      </c>
      <c r="F65" s="54">
        <f t="shared" si="0"/>
        <v>11547241</v>
      </c>
    </row>
    <row r="66" spans="1:6" x14ac:dyDescent="0.25">
      <c r="A66" s="51"/>
      <c r="B66" s="51" t="s">
        <v>59</v>
      </c>
      <c r="C66" s="51"/>
      <c r="D66" s="51"/>
      <c r="E66" s="51"/>
      <c r="F66" s="51">
        <f t="shared" si="0"/>
        <v>0</v>
      </c>
    </row>
    <row r="67" spans="1:6" x14ac:dyDescent="0.25">
      <c r="A67" s="51"/>
      <c r="B67" s="51"/>
      <c r="C67" s="51"/>
      <c r="D67" s="51"/>
      <c r="E67" s="51"/>
      <c r="F67" s="51">
        <f t="shared" si="0"/>
        <v>0</v>
      </c>
    </row>
    <row r="68" spans="1:6" x14ac:dyDescent="0.25">
      <c r="A68" s="22" t="s">
        <v>60</v>
      </c>
      <c r="B68" s="22" t="s">
        <v>61</v>
      </c>
      <c r="C68" s="22">
        <f>C69+C71+C70</f>
        <v>136045760</v>
      </c>
      <c r="D68" s="51"/>
      <c r="E68" s="51">
        <v>0</v>
      </c>
      <c r="F68" s="22">
        <f t="shared" si="0"/>
        <v>136045760</v>
      </c>
    </row>
    <row r="69" spans="1:6" s="67" customFormat="1" x14ac:dyDescent="0.25">
      <c r="A69" s="54"/>
      <c r="B69" s="54" t="s">
        <v>146</v>
      </c>
      <c r="C69" s="54">
        <v>20000000</v>
      </c>
      <c r="D69" s="51"/>
      <c r="E69" s="51"/>
      <c r="F69" s="22">
        <f t="shared" si="0"/>
        <v>20000000</v>
      </c>
    </row>
    <row r="70" spans="1:6" x14ac:dyDescent="0.25">
      <c r="A70" s="51"/>
      <c r="B70" s="51" t="s">
        <v>62</v>
      </c>
      <c r="C70" s="51">
        <v>109672180</v>
      </c>
      <c r="D70" s="51"/>
      <c r="E70" s="51">
        <v>0</v>
      </c>
      <c r="F70" s="51">
        <f t="shared" si="0"/>
        <v>109672180</v>
      </c>
    </row>
    <row r="71" spans="1:6" x14ac:dyDescent="0.25">
      <c r="A71" s="51"/>
      <c r="B71" s="51" t="s">
        <v>110</v>
      </c>
      <c r="C71" s="51">
        <v>6373580</v>
      </c>
      <c r="D71" s="51"/>
      <c r="E71" s="51">
        <v>0</v>
      </c>
      <c r="F71" s="51">
        <f t="shared" si="0"/>
        <v>6373580</v>
      </c>
    </row>
    <row r="72" spans="1:6" x14ac:dyDescent="0.25">
      <c r="A72" s="51"/>
      <c r="B72" s="51"/>
      <c r="C72" s="51"/>
      <c r="D72" s="51"/>
      <c r="E72" s="51"/>
      <c r="F72" s="51"/>
    </row>
    <row r="73" spans="1:6" x14ac:dyDescent="0.25">
      <c r="A73" s="22" t="s">
        <v>63</v>
      </c>
      <c r="B73" s="22" t="s">
        <v>64</v>
      </c>
      <c r="C73" s="22">
        <f>C50+C57+C61+C64+C68</f>
        <v>283725617</v>
      </c>
      <c r="D73" s="22">
        <f>D50+D57+D61+D64+D68</f>
        <v>42643917</v>
      </c>
      <c r="E73" s="22">
        <f>E50+E57+E61+E64+E68</f>
        <v>72683908</v>
      </c>
      <c r="F73" s="22">
        <f>SUM(C73:E73)-F70</f>
        <v>289381262</v>
      </c>
    </row>
  </sheetData>
  <mergeCells count="5">
    <mergeCell ref="A1:B1"/>
    <mergeCell ref="A2:B2"/>
    <mergeCell ref="B4:C4"/>
    <mergeCell ref="B5:C5"/>
    <mergeCell ref="B6:C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workbookViewId="0">
      <selection sqref="A1:B1"/>
    </sheetView>
  </sheetViews>
  <sheetFormatPr defaultRowHeight="15" x14ac:dyDescent="0.25"/>
  <cols>
    <col min="1" max="1" width="26" customWidth="1"/>
    <col min="2" max="2" width="10.28515625" customWidth="1"/>
    <col min="3" max="3" width="13.7109375" customWidth="1"/>
    <col min="5" max="5" width="21.5703125" customWidth="1"/>
    <col min="6" max="6" width="10" customWidth="1"/>
    <col min="7" max="7" width="12.7109375" customWidth="1"/>
  </cols>
  <sheetData>
    <row r="1" spans="1:8" x14ac:dyDescent="0.25">
      <c r="A1" s="73" t="s">
        <v>151</v>
      </c>
      <c r="B1" s="73"/>
    </row>
    <row r="2" spans="1:8" x14ac:dyDescent="0.25">
      <c r="A2" s="74" t="s">
        <v>143</v>
      </c>
      <c r="B2" s="74"/>
    </row>
    <row r="4" spans="1:8" x14ac:dyDescent="0.25">
      <c r="B4" s="75" t="s">
        <v>112</v>
      </c>
      <c r="C4" s="75"/>
      <c r="D4" s="75"/>
      <c r="E4" s="75"/>
      <c r="F4" s="75"/>
      <c r="G4" s="75"/>
    </row>
    <row r="5" spans="1:8" x14ac:dyDescent="0.25">
      <c r="E5" s="68">
        <v>42947</v>
      </c>
    </row>
    <row r="6" spans="1:8" x14ac:dyDescent="0.25">
      <c r="G6" s="76"/>
      <c r="H6" s="77"/>
    </row>
    <row r="7" spans="1:8" x14ac:dyDescent="0.25">
      <c r="A7" s="63"/>
      <c r="B7" s="63"/>
      <c r="C7" s="63"/>
      <c r="D7" s="63"/>
      <c r="E7" s="63"/>
      <c r="F7" s="63"/>
      <c r="G7" s="63"/>
      <c r="H7" s="63"/>
    </row>
    <row r="8" spans="1:8" x14ac:dyDescent="0.25">
      <c r="A8" s="64"/>
      <c r="B8" s="64" t="s">
        <v>113</v>
      </c>
      <c r="C8" s="64" t="s">
        <v>114</v>
      </c>
      <c r="D8" s="64" t="s">
        <v>115</v>
      </c>
      <c r="E8" s="64"/>
      <c r="F8" s="64" t="s">
        <v>102</v>
      </c>
      <c r="G8" s="64" t="s">
        <v>75</v>
      </c>
      <c r="H8" s="64" t="s">
        <v>115</v>
      </c>
    </row>
    <row r="9" spans="1:8" x14ac:dyDescent="0.25">
      <c r="A9" s="64" t="s">
        <v>8</v>
      </c>
      <c r="B9" s="64"/>
      <c r="C9" s="64"/>
      <c r="D9" s="64"/>
      <c r="E9" s="64" t="s">
        <v>41</v>
      </c>
      <c r="F9" s="64"/>
      <c r="G9" s="64"/>
      <c r="H9" s="64"/>
    </row>
    <row r="10" spans="1:8" x14ac:dyDescent="0.25">
      <c r="A10" s="63"/>
      <c r="B10" s="63"/>
      <c r="C10" s="63"/>
      <c r="D10" s="63"/>
      <c r="E10" s="63"/>
      <c r="F10" s="63"/>
      <c r="G10" s="63"/>
      <c r="H10" s="63"/>
    </row>
    <row r="11" spans="1:8" x14ac:dyDescent="0.25">
      <c r="A11" s="65" t="s">
        <v>116</v>
      </c>
      <c r="B11" s="63">
        <v>25447000</v>
      </c>
      <c r="C11" s="63">
        <v>28495500</v>
      </c>
      <c r="D11" s="63"/>
      <c r="E11" s="65" t="s">
        <v>117</v>
      </c>
      <c r="F11" s="63">
        <v>93110597</v>
      </c>
      <c r="G11" s="63">
        <v>102701102</v>
      </c>
      <c r="H11" s="63"/>
    </row>
    <row r="12" spans="1:8" x14ac:dyDescent="0.25">
      <c r="A12" s="65" t="s">
        <v>23</v>
      </c>
      <c r="B12" s="63">
        <v>26130000</v>
      </c>
      <c r="C12" s="63">
        <v>26130000</v>
      </c>
      <c r="D12" s="63"/>
      <c r="E12" s="65" t="s">
        <v>118</v>
      </c>
      <c r="F12" s="63">
        <v>20199000</v>
      </c>
      <c r="G12" s="63">
        <v>21933682</v>
      </c>
      <c r="H12" s="63"/>
    </row>
    <row r="13" spans="1:8" x14ac:dyDescent="0.25">
      <c r="A13" s="65" t="s">
        <v>119</v>
      </c>
      <c r="B13" s="63">
        <v>5500000</v>
      </c>
      <c r="C13" s="63">
        <v>5500000</v>
      </c>
      <c r="D13" s="63"/>
      <c r="E13" s="65" t="s">
        <v>120</v>
      </c>
      <c r="F13" s="63">
        <v>78619000</v>
      </c>
      <c r="G13" s="63">
        <v>92997874</v>
      </c>
      <c r="H13" s="63"/>
    </row>
    <row r="14" spans="1:8" x14ac:dyDescent="0.25">
      <c r="A14" s="65" t="s">
        <v>121</v>
      </c>
      <c r="B14" s="63">
        <v>146135597</v>
      </c>
      <c r="C14" s="63">
        <v>150373519</v>
      </c>
      <c r="D14" s="63"/>
      <c r="E14" s="65" t="s">
        <v>122</v>
      </c>
      <c r="F14" s="63">
        <v>8200000</v>
      </c>
      <c r="G14" s="63">
        <v>8733400</v>
      </c>
      <c r="H14" s="63"/>
    </row>
    <row r="15" spans="1:8" x14ac:dyDescent="0.25">
      <c r="A15" s="65" t="s">
        <v>123</v>
      </c>
      <c r="B15" s="63">
        <v>5000000</v>
      </c>
      <c r="C15" s="63">
        <v>12505567</v>
      </c>
      <c r="D15" s="63"/>
      <c r="E15" s="65" t="s">
        <v>124</v>
      </c>
      <c r="F15" s="63">
        <v>4000000</v>
      </c>
      <c r="G15" s="63">
        <v>4411600</v>
      </c>
      <c r="H15" s="63"/>
    </row>
    <row r="16" spans="1:8" x14ac:dyDescent="0.25">
      <c r="A16" s="65" t="s">
        <v>125</v>
      </c>
      <c r="B16" s="63">
        <v>700000</v>
      </c>
      <c r="C16" s="63">
        <v>1820000</v>
      </c>
      <c r="D16" s="63"/>
      <c r="E16" s="63"/>
      <c r="F16" s="63"/>
      <c r="G16" s="63"/>
      <c r="H16" s="63"/>
    </row>
    <row r="17" spans="1:8" x14ac:dyDescent="0.25">
      <c r="A17" s="64" t="s">
        <v>126</v>
      </c>
      <c r="B17" s="64">
        <f>SUM(B11:B16)</f>
        <v>208912597</v>
      </c>
      <c r="C17" s="64">
        <f>SUM(C11:C16)</f>
        <v>224824586</v>
      </c>
      <c r="D17" s="64"/>
      <c r="E17" s="64" t="s">
        <v>127</v>
      </c>
      <c r="F17" s="64">
        <f>SUM(F11:F16)</f>
        <v>204128597</v>
      </c>
      <c r="G17" s="64">
        <f>SUM(G11:G16)</f>
        <v>230777658</v>
      </c>
      <c r="H17" s="64"/>
    </row>
    <row r="18" spans="1:8" x14ac:dyDescent="0.25">
      <c r="A18" s="63"/>
      <c r="B18" s="63"/>
      <c r="C18" s="63"/>
      <c r="D18" s="63"/>
      <c r="E18" s="63"/>
      <c r="F18" s="63"/>
      <c r="G18" s="63"/>
      <c r="H18" s="63"/>
    </row>
    <row r="19" spans="1:8" x14ac:dyDescent="0.25">
      <c r="A19" s="65" t="s">
        <v>128</v>
      </c>
      <c r="B19" s="63">
        <v>1000000</v>
      </c>
      <c r="C19" s="63">
        <v>1000000</v>
      </c>
      <c r="D19" s="63"/>
      <c r="E19" s="65" t="s">
        <v>129</v>
      </c>
      <c r="F19" s="63">
        <v>9858000</v>
      </c>
      <c r="G19" s="63">
        <v>11588000</v>
      </c>
      <c r="H19" s="63"/>
    </row>
    <row r="20" spans="1:8" x14ac:dyDescent="0.25">
      <c r="A20" s="65" t="s">
        <v>130</v>
      </c>
      <c r="B20" s="63">
        <v>0</v>
      </c>
      <c r="C20" s="63">
        <v>0</v>
      </c>
      <c r="D20" s="63"/>
      <c r="E20" s="65" t="s">
        <v>100</v>
      </c>
      <c r="F20" s="63">
        <v>4950000</v>
      </c>
      <c r="G20" s="63">
        <v>9094783</v>
      </c>
      <c r="H20" s="63"/>
    </row>
    <row r="21" spans="1:8" x14ac:dyDescent="0.25">
      <c r="A21" s="64" t="s">
        <v>131</v>
      </c>
      <c r="B21" s="64">
        <f>SUM(B19:B20)</f>
        <v>1000000</v>
      </c>
      <c r="C21" s="64">
        <f>SUM(C19:C20)</f>
        <v>1000000</v>
      </c>
      <c r="D21" s="64"/>
      <c r="E21" s="64" t="s">
        <v>132</v>
      </c>
      <c r="F21" s="64">
        <f>SUM(F19:F20)</f>
        <v>14808000</v>
      </c>
      <c r="G21" s="64">
        <f>SUM(G19:G20)</f>
        <v>20682783</v>
      </c>
      <c r="H21" s="64"/>
    </row>
    <row r="22" spans="1:8" x14ac:dyDescent="0.25">
      <c r="A22" s="64"/>
      <c r="B22" s="64"/>
      <c r="C22" s="64"/>
      <c r="D22" s="64"/>
      <c r="E22" s="64"/>
      <c r="F22" s="64"/>
      <c r="G22" s="64"/>
      <c r="H22" s="64"/>
    </row>
    <row r="23" spans="1:8" x14ac:dyDescent="0.25">
      <c r="A23" s="64" t="s">
        <v>133</v>
      </c>
      <c r="B23" s="64">
        <v>13000000</v>
      </c>
      <c r="C23" s="64">
        <v>63556676</v>
      </c>
      <c r="D23" s="64"/>
      <c r="E23" s="64" t="s">
        <v>137</v>
      </c>
      <c r="F23" s="64">
        <v>0</v>
      </c>
      <c r="G23" s="64">
        <v>26373580</v>
      </c>
      <c r="H23" s="64"/>
    </row>
    <row r="24" spans="1:8" x14ac:dyDescent="0.25">
      <c r="A24" s="63"/>
      <c r="B24" s="63"/>
      <c r="C24" s="63"/>
      <c r="D24" s="63"/>
      <c r="E24" s="63"/>
      <c r="F24" s="63"/>
      <c r="G24" s="63"/>
      <c r="H24" s="63"/>
    </row>
    <row r="25" spans="1:8" x14ac:dyDescent="0.25">
      <c r="A25" s="65"/>
      <c r="B25" s="63"/>
      <c r="C25" s="63"/>
      <c r="D25" s="63"/>
      <c r="E25" s="64" t="s">
        <v>134</v>
      </c>
      <c r="F25" s="66">
        <v>3976000</v>
      </c>
      <c r="G25" s="66">
        <v>11547241</v>
      </c>
      <c r="H25" s="63"/>
    </row>
    <row r="26" spans="1:8" x14ac:dyDescent="0.25">
      <c r="A26" s="63"/>
      <c r="B26" s="63"/>
      <c r="C26" s="63"/>
      <c r="D26" s="63"/>
      <c r="E26" s="63"/>
      <c r="F26" s="63"/>
      <c r="G26" s="63"/>
      <c r="H26" s="63"/>
    </row>
    <row r="27" spans="1:8" x14ac:dyDescent="0.25">
      <c r="A27" s="64" t="s">
        <v>135</v>
      </c>
      <c r="B27" s="64">
        <f>B17+B21+B25+B23</f>
        <v>222912597</v>
      </c>
      <c r="C27" s="64">
        <f>C17+C21+C25+C23</f>
        <v>289381262</v>
      </c>
      <c r="D27" s="63"/>
      <c r="E27" s="64" t="s">
        <v>136</v>
      </c>
      <c r="F27" s="64">
        <f>F17+F21+F23+F25</f>
        <v>222912597</v>
      </c>
      <c r="G27" s="64">
        <f>G17+G21+G23+G25</f>
        <v>289381262</v>
      </c>
      <c r="H27" s="63"/>
    </row>
  </sheetData>
  <mergeCells count="4">
    <mergeCell ref="A1:B1"/>
    <mergeCell ref="B4:G4"/>
    <mergeCell ref="G6:H6"/>
    <mergeCell ref="A2:B2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1"/>
  <sheetViews>
    <sheetView workbookViewId="0">
      <selection activeCell="B9" sqref="B9"/>
    </sheetView>
  </sheetViews>
  <sheetFormatPr defaultRowHeight="15" x14ac:dyDescent="0.25"/>
  <cols>
    <col min="1" max="1" width="7.7109375" style="2" customWidth="1"/>
    <col min="2" max="2" width="33.7109375" style="2" customWidth="1"/>
    <col min="3" max="3" width="10.42578125" style="2" customWidth="1"/>
    <col min="4" max="4" width="10.85546875" style="2" customWidth="1"/>
    <col min="5" max="5" width="12" style="2" customWidth="1"/>
    <col min="6" max="16384" width="9.140625" style="2"/>
  </cols>
  <sheetData>
    <row r="1" spans="1:5" x14ac:dyDescent="0.25">
      <c r="A1" s="73" t="s">
        <v>152</v>
      </c>
      <c r="B1" s="73"/>
    </row>
    <row r="2" spans="1:5" x14ac:dyDescent="0.25">
      <c r="A2" s="74" t="s">
        <v>139</v>
      </c>
      <c r="B2" s="74"/>
    </row>
    <row r="3" spans="1:5" x14ac:dyDescent="0.25">
      <c r="A3" s="48"/>
      <c r="B3" s="48"/>
    </row>
    <row r="4" spans="1:5" x14ac:dyDescent="0.25">
      <c r="A4" s="48"/>
      <c r="B4" s="48"/>
    </row>
    <row r="5" spans="1:5" ht="15.75" x14ac:dyDescent="0.25">
      <c r="A5" s="21"/>
      <c r="B5" s="19" t="s">
        <v>65</v>
      </c>
    </row>
    <row r="6" spans="1:5" ht="15.75" x14ac:dyDescent="0.25">
      <c r="A6" s="21"/>
      <c r="B6" s="19" t="s">
        <v>80</v>
      </c>
    </row>
    <row r="7" spans="1:5" ht="15.75" x14ac:dyDescent="0.25">
      <c r="A7" s="29"/>
      <c r="B7" s="20">
        <v>42947</v>
      </c>
      <c r="C7" s="28"/>
      <c r="D7" s="28"/>
      <c r="E7" s="28"/>
    </row>
    <row r="8" spans="1:5" x14ac:dyDescent="0.25">
      <c r="A8" s="29"/>
      <c r="B8" s="21"/>
      <c r="C8" s="62"/>
      <c r="D8" s="28"/>
      <c r="E8" s="28"/>
    </row>
    <row r="9" spans="1:5" ht="30" x14ac:dyDescent="0.25">
      <c r="A9" s="4" t="s">
        <v>2</v>
      </c>
      <c r="B9" s="4" t="s">
        <v>3</v>
      </c>
      <c r="C9" s="22" t="s">
        <v>66</v>
      </c>
      <c r="D9" s="47" t="s">
        <v>74</v>
      </c>
      <c r="E9" s="47" t="s">
        <v>75</v>
      </c>
    </row>
    <row r="10" spans="1:5" x14ac:dyDescent="0.25">
      <c r="A10" s="7"/>
      <c r="B10" s="8"/>
      <c r="C10" s="1"/>
      <c r="D10" s="1"/>
      <c r="E10" s="1"/>
    </row>
    <row r="11" spans="1:5" x14ac:dyDescent="0.25">
      <c r="A11" s="23"/>
      <c r="B11" s="10" t="s">
        <v>8</v>
      </c>
      <c r="C11" s="1"/>
      <c r="D11" s="1"/>
      <c r="E11" s="1"/>
    </row>
    <row r="12" spans="1:5" ht="25.5" x14ac:dyDescent="0.25">
      <c r="A12" s="23">
        <v>1</v>
      </c>
      <c r="B12" s="9" t="s">
        <v>9</v>
      </c>
      <c r="C12" s="1">
        <v>0</v>
      </c>
      <c r="D12" s="1">
        <f>E12-C12</f>
        <v>0</v>
      </c>
      <c r="E12" s="1">
        <v>0</v>
      </c>
    </row>
    <row r="13" spans="1:5" x14ac:dyDescent="0.25">
      <c r="A13" s="23">
        <v>2</v>
      </c>
      <c r="B13" s="9" t="s">
        <v>10</v>
      </c>
      <c r="C13" s="1">
        <v>0</v>
      </c>
      <c r="D13" s="1">
        <f t="shared" ref="D13:D69" si="0">E13-C13</f>
        <v>0</v>
      </c>
      <c r="E13" s="1">
        <v>0</v>
      </c>
    </row>
    <row r="14" spans="1:5" ht="25.5" x14ac:dyDescent="0.25">
      <c r="A14" s="23">
        <v>3</v>
      </c>
      <c r="B14" s="9" t="s">
        <v>11</v>
      </c>
      <c r="C14" s="1">
        <v>0</v>
      </c>
      <c r="D14" s="1">
        <f t="shared" si="0"/>
        <v>0</v>
      </c>
      <c r="E14" s="1">
        <v>0</v>
      </c>
    </row>
    <row r="15" spans="1:5" x14ac:dyDescent="0.25">
      <c r="A15" s="23">
        <v>4</v>
      </c>
      <c r="B15" s="9" t="s">
        <v>12</v>
      </c>
      <c r="C15" s="1">
        <v>0</v>
      </c>
      <c r="D15" s="1">
        <f t="shared" si="0"/>
        <v>0</v>
      </c>
      <c r="E15" s="1">
        <v>0</v>
      </c>
    </row>
    <row r="16" spans="1:5" x14ac:dyDescent="0.25">
      <c r="A16" s="23">
        <v>5</v>
      </c>
      <c r="B16" s="9" t="s">
        <v>13</v>
      </c>
      <c r="C16" s="1">
        <v>0</v>
      </c>
      <c r="D16" s="1">
        <f t="shared" si="0"/>
        <v>0</v>
      </c>
      <c r="E16" s="1">
        <v>0</v>
      </c>
    </row>
    <row r="17" spans="1:5" x14ac:dyDescent="0.25">
      <c r="A17" s="23">
        <v>6</v>
      </c>
      <c r="B17" s="9" t="s">
        <v>14</v>
      </c>
      <c r="C17" s="1">
        <v>0</v>
      </c>
      <c r="D17" s="1">
        <f t="shared" si="0"/>
        <v>0</v>
      </c>
      <c r="E17" s="1">
        <v>0</v>
      </c>
    </row>
    <row r="18" spans="1:5" x14ac:dyDescent="0.25">
      <c r="A18" s="23">
        <v>7</v>
      </c>
      <c r="B18" s="11" t="s">
        <v>15</v>
      </c>
      <c r="C18" s="1">
        <v>0</v>
      </c>
      <c r="D18" s="1">
        <f t="shared" si="0"/>
        <v>0</v>
      </c>
      <c r="E18" s="1">
        <v>0</v>
      </c>
    </row>
    <row r="19" spans="1:5" ht="25.5" x14ac:dyDescent="0.25">
      <c r="A19" s="23">
        <v>8</v>
      </c>
      <c r="B19" s="9" t="s">
        <v>16</v>
      </c>
      <c r="C19" s="1">
        <v>0</v>
      </c>
      <c r="D19" s="1">
        <f t="shared" si="0"/>
        <v>0</v>
      </c>
      <c r="E19" s="1">
        <v>0</v>
      </c>
    </row>
    <row r="20" spans="1:5" x14ac:dyDescent="0.25">
      <c r="A20" s="23">
        <v>9</v>
      </c>
      <c r="B20" s="11" t="s">
        <v>17</v>
      </c>
      <c r="C20" s="1">
        <v>0</v>
      </c>
      <c r="D20" s="1">
        <f t="shared" si="0"/>
        <v>0</v>
      </c>
      <c r="E20" s="1">
        <v>0</v>
      </c>
    </row>
    <row r="21" spans="1:5" ht="25.5" x14ac:dyDescent="0.25">
      <c r="A21" s="23">
        <v>10</v>
      </c>
      <c r="B21" s="9" t="s">
        <v>18</v>
      </c>
      <c r="C21" s="1">
        <v>0</v>
      </c>
      <c r="D21" s="1">
        <f t="shared" si="0"/>
        <v>0</v>
      </c>
      <c r="E21" s="1">
        <v>0</v>
      </c>
    </row>
    <row r="22" spans="1:5" ht="25.5" x14ac:dyDescent="0.25">
      <c r="A22" s="23">
        <v>11</v>
      </c>
      <c r="B22" s="9" t="s">
        <v>19</v>
      </c>
      <c r="C22" s="1">
        <v>0</v>
      </c>
      <c r="D22" s="1">
        <f t="shared" si="0"/>
        <v>0</v>
      </c>
      <c r="E22" s="1">
        <v>0</v>
      </c>
    </row>
    <row r="23" spans="1:5" x14ac:dyDescent="0.25">
      <c r="A23" s="23">
        <v>12</v>
      </c>
      <c r="B23" s="9" t="s">
        <v>20</v>
      </c>
      <c r="C23" s="1">
        <v>0</v>
      </c>
      <c r="D23" s="1">
        <f t="shared" si="0"/>
        <v>0</v>
      </c>
      <c r="E23" s="1">
        <v>0</v>
      </c>
    </row>
    <row r="24" spans="1:5" x14ac:dyDescent="0.25">
      <c r="A24" s="23">
        <v>13</v>
      </c>
      <c r="B24" s="11" t="s">
        <v>67</v>
      </c>
      <c r="C24" s="1">
        <v>0</v>
      </c>
      <c r="D24" s="1">
        <f t="shared" si="0"/>
        <v>0</v>
      </c>
      <c r="E24" s="1">
        <v>0</v>
      </c>
    </row>
    <row r="25" spans="1:5" ht="25.5" x14ac:dyDescent="0.25">
      <c r="A25" s="23">
        <v>14</v>
      </c>
      <c r="B25" s="9" t="s">
        <v>21</v>
      </c>
      <c r="C25" s="1">
        <v>30000</v>
      </c>
      <c r="D25" s="1">
        <f t="shared" si="0"/>
        <v>0</v>
      </c>
      <c r="E25" s="1">
        <v>30000</v>
      </c>
    </row>
    <row r="26" spans="1:5" x14ac:dyDescent="0.25">
      <c r="A26" s="23">
        <v>15</v>
      </c>
      <c r="B26" s="11" t="s">
        <v>23</v>
      </c>
      <c r="C26" s="14">
        <v>30000</v>
      </c>
      <c r="D26" s="14">
        <v>0</v>
      </c>
      <c r="E26" s="14">
        <v>30000</v>
      </c>
    </row>
    <row r="27" spans="1:5" x14ac:dyDescent="0.25">
      <c r="A27" s="23">
        <v>16</v>
      </c>
      <c r="B27" s="9" t="s">
        <v>68</v>
      </c>
      <c r="C27" s="1">
        <v>0</v>
      </c>
      <c r="D27" s="1">
        <f t="shared" si="0"/>
        <v>0</v>
      </c>
      <c r="E27" s="1">
        <v>0</v>
      </c>
    </row>
    <row r="28" spans="1:5" ht="25.5" x14ac:dyDescent="0.25">
      <c r="A28" s="23">
        <v>17</v>
      </c>
      <c r="B28" s="9" t="s">
        <v>24</v>
      </c>
      <c r="C28" s="1">
        <v>130000</v>
      </c>
      <c r="D28" s="1">
        <f t="shared" si="0"/>
        <v>0</v>
      </c>
      <c r="E28" s="1">
        <v>130000</v>
      </c>
    </row>
    <row r="29" spans="1:5" ht="38.25" x14ac:dyDescent="0.25">
      <c r="A29" s="23">
        <v>18</v>
      </c>
      <c r="B29" s="9" t="s">
        <v>25</v>
      </c>
      <c r="C29" s="1">
        <v>200000</v>
      </c>
      <c r="D29" s="1">
        <f t="shared" si="0"/>
        <v>0</v>
      </c>
      <c r="E29" s="1">
        <v>200000</v>
      </c>
    </row>
    <row r="30" spans="1:5" x14ac:dyDescent="0.25">
      <c r="A30" s="23">
        <v>19</v>
      </c>
      <c r="B30" s="9" t="s">
        <v>78</v>
      </c>
      <c r="C30" s="1">
        <v>0</v>
      </c>
      <c r="D30" s="1">
        <f t="shared" si="0"/>
        <v>0</v>
      </c>
      <c r="E30" s="1">
        <v>0</v>
      </c>
    </row>
    <row r="31" spans="1:5" ht="25.5" x14ac:dyDescent="0.25">
      <c r="A31" s="23">
        <v>20</v>
      </c>
      <c r="B31" s="9" t="s">
        <v>26</v>
      </c>
      <c r="C31" s="1">
        <v>0</v>
      </c>
      <c r="D31" s="1">
        <f t="shared" si="0"/>
        <v>0</v>
      </c>
      <c r="E31" s="1">
        <v>0</v>
      </c>
    </row>
    <row r="32" spans="1:5" ht="25.5" x14ac:dyDescent="0.25">
      <c r="A32" s="23">
        <v>21</v>
      </c>
      <c r="B32" s="9" t="s">
        <v>27</v>
      </c>
      <c r="C32" s="1">
        <v>50000</v>
      </c>
      <c r="D32" s="1">
        <f t="shared" si="0"/>
        <v>0</v>
      </c>
      <c r="E32" s="1">
        <v>50000</v>
      </c>
    </row>
    <row r="33" spans="1:5" x14ac:dyDescent="0.25">
      <c r="A33" s="23">
        <v>22</v>
      </c>
      <c r="B33" s="9" t="s">
        <v>109</v>
      </c>
      <c r="C33" s="1">
        <v>0</v>
      </c>
      <c r="D33" s="1">
        <f t="shared" si="0"/>
        <v>67000</v>
      </c>
      <c r="E33" s="1">
        <v>67000</v>
      </c>
    </row>
    <row r="34" spans="1:5" ht="25.5" x14ac:dyDescent="0.25">
      <c r="A34" s="23">
        <v>23</v>
      </c>
      <c r="B34" s="9" t="s">
        <v>69</v>
      </c>
      <c r="C34" s="1">
        <v>0</v>
      </c>
      <c r="D34" s="1">
        <f t="shared" si="0"/>
        <v>0</v>
      </c>
      <c r="E34" s="1">
        <v>0</v>
      </c>
    </row>
    <row r="35" spans="1:5" x14ac:dyDescent="0.25">
      <c r="A35" s="23">
        <v>24</v>
      </c>
      <c r="B35" s="11" t="s">
        <v>29</v>
      </c>
      <c r="C35" s="14">
        <v>380000</v>
      </c>
      <c r="D35" s="1">
        <f t="shared" si="0"/>
        <v>67000</v>
      </c>
      <c r="E35" s="1">
        <f>SUM(E27:E34)</f>
        <v>447000</v>
      </c>
    </row>
    <row r="36" spans="1:5" ht="51" x14ac:dyDescent="0.25">
      <c r="A36" s="23">
        <v>25</v>
      </c>
      <c r="B36" s="9" t="s">
        <v>31</v>
      </c>
      <c r="C36" s="1">
        <v>0</v>
      </c>
      <c r="D36" s="1">
        <f t="shared" si="0"/>
        <v>0</v>
      </c>
      <c r="E36" s="1">
        <v>0</v>
      </c>
    </row>
    <row r="37" spans="1:5" x14ac:dyDescent="0.25">
      <c r="A37" s="23">
        <v>26</v>
      </c>
      <c r="B37" s="11" t="s">
        <v>32</v>
      </c>
      <c r="C37" s="1">
        <v>0</v>
      </c>
      <c r="D37" s="1">
        <f t="shared" si="0"/>
        <v>0</v>
      </c>
      <c r="E37" s="1">
        <v>0</v>
      </c>
    </row>
    <row r="38" spans="1:5" ht="25.5" x14ac:dyDescent="0.25">
      <c r="A38" s="23">
        <v>27</v>
      </c>
      <c r="B38" s="9" t="s">
        <v>70</v>
      </c>
      <c r="C38" s="1">
        <v>0</v>
      </c>
      <c r="D38" s="1">
        <f t="shared" si="0"/>
        <v>0</v>
      </c>
      <c r="E38" s="1">
        <v>0</v>
      </c>
    </row>
    <row r="39" spans="1:5" ht="25.5" x14ac:dyDescent="0.25">
      <c r="A39" s="23">
        <v>28</v>
      </c>
      <c r="B39" s="11" t="s">
        <v>34</v>
      </c>
      <c r="C39" s="1">
        <v>0</v>
      </c>
      <c r="D39" s="1">
        <f t="shared" si="0"/>
        <v>0</v>
      </c>
      <c r="E39" s="1">
        <v>0</v>
      </c>
    </row>
    <row r="40" spans="1:5" x14ac:dyDescent="0.25">
      <c r="A40" s="23">
        <v>29</v>
      </c>
      <c r="B40" s="15" t="s">
        <v>35</v>
      </c>
      <c r="C40" s="24">
        <v>410000</v>
      </c>
      <c r="D40" s="1">
        <f t="shared" si="0"/>
        <v>67000</v>
      </c>
      <c r="E40" s="1">
        <f>E26+E35</f>
        <v>477000</v>
      </c>
    </row>
    <row r="41" spans="1:5" x14ac:dyDescent="0.25">
      <c r="A41" s="23">
        <v>30</v>
      </c>
      <c r="B41" s="9" t="s">
        <v>37</v>
      </c>
      <c r="C41" s="1">
        <v>0</v>
      </c>
      <c r="D41" s="1">
        <f t="shared" si="0"/>
        <v>219654</v>
      </c>
      <c r="E41" s="1">
        <v>219654</v>
      </c>
    </row>
    <row r="42" spans="1:5" x14ac:dyDescent="0.25">
      <c r="A42" s="23">
        <v>31</v>
      </c>
      <c r="B42" s="9" t="s">
        <v>38</v>
      </c>
      <c r="C42" s="1">
        <v>41605000</v>
      </c>
      <c r="D42" s="1">
        <f t="shared" si="0"/>
        <v>342263</v>
      </c>
      <c r="E42" s="1">
        <v>41947263</v>
      </c>
    </row>
    <row r="43" spans="1:5" x14ac:dyDescent="0.25">
      <c r="A43" s="23">
        <v>32</v>
      </c>
      <c r="B43" s="15" t="s">
        <v>39</v>
      </c>
      <c r="C43" s="16">
        <f>SUM(C41:C42)</f>
        <v>41605000</v>
      </c>
      <c r="D43" s="16">
        <f t="shared" ref="D43:E43" si="1">SUM(D41:D42)</f>
        <v>561917</v>
      </c>
      <c r="E43" s="16">
        <f t="shared" si="1"/>
        <v>42166917</v>
      </c>
    </row>
    <row r="44" spans="1:5" x14ac:dyDescent="0.25">
      <c r="A44" s="23">
        <v>33</v>
      </c>
      <c r="B44" s="15"/>
      <c r="C44" s="1"/>
      <c r="D44" s="1"/>
      <c r="E44" s="1"/>
    </row>
    <row r="45" spans="1:5" x14ac:dyDescent="0.25">
      <c r="A45" s="23">
        <v>34</v>
      </c>
      <c r="B45" s="10" t="s">
        <v>40</v>
      </c>
      <c r="C45" s="17">
        <f>C40+C43</f>
        <v>42015000</v>
      </c>
      <c r="D45" s="17">
        <f t="shared" ref="D45:E45" si="2">D40+D43</f>
        <v>628917</v>
      </c>
      <c r="E45" s="17">
        <f t="shared" si="2"/>
        <v>42643917</v>
      </c>
    </row>
    <row r="46" spans="1:5" x14ac:dyDescent="0.25">
      <c r="A46" s="25"/>
      <c r="B46" s="10"/>
      <c r="C46" s="1"/>
      <c r="D46" s="1"/>
      <c r="E46" s="1"/>
    </row>
    <row r="47" spans="1:5" x14ac:dyDescent="0.25">
      <c r="A47" s="25"/>
      <c r="B47" s="10"/>
      <c r="C47" s="1"/>
      <c r="D47" s="1"/>
      <c r="E47" s="1"/>
    </row>
    <row r="48" spans="1:5" x14ac:dyDescent="0.25">
      <c r="B48" s="1"/>
      <c r="C48" s="1"/>
      <c r="D48" s="1"/>
      <c r="E48" s="1"/>
    </row>
    <row r="49" spans="1:5" x14ac:dyDescent="0.25">
      <c r="A49" s="26"/>
      <c r="B49" s="6" t="s">
        <v>41</v>
      </c>
      <c r="C49" s="1"/>
      <c r="D49" s="1"/>
      <c r="E49" s="1"/>
    </row>
    <row r="50" spans="1:5" x14ac:dyDescent="0.25">
      <c r="A50" s="27" t="s">
        <v>42</v>
      </c>
      <c r="B50" s="6" t="s">
        <v>43</v>
      </c>
      <c r="C50" s="6">
        <f>SUM(C51:C54)</f>
        <v>41685000</v>
      </c>
      <c r="D50" s="6">
        <f t="shared" ref="D50:E50" si="3">SUM(D51:D54)</f>
        <v>498917</v>
      </c>
      <c r="E50" s="6">
        <f t="shared" si="3"/>
        <v>42183917</v>
      </c>
    </row>
    <row r="51" spans="1:5" x14ac:dyDescent="0.25">
      <c r="A51" s="26"/>
      <c r="B51" s="1" t="s">
        <v>44</v>
      </c>
      <c r="C51" s="1">
        <v>27020000</v>
      </c>
      <c r="D51" s="1">
        <f t="shared" si="0"/>
        <v>-141100</v>
      </c>
      <c r="E51" s="1">
        <v>26878900</v>
      </c>
    </row>
    <row r="52" spans="1:5" x14ac:dyDescent="0.25">
      <c r="A52" s="26"/>
      <c r="B52" s="1" t="s">
        <v>45</v>
      </c>
      <c r="C52" s="1">
        <v>5590000</v>
      </c>
      <c r="D52" s="1">
        <f t="shared" si="0"/>
        <v>475363</v>
      </c>
      <c r="E52" s="1">
        <v>6065363</v>
      </c>
    </row>
    <row r="53" spans="1:5" x14ac:dyDescent="0.25">
      <c r="A53" s="26"/>
      <c r="B53" s="1" t="s">
        <v>46</v>
      </c>
      <c r="C53" s="1">
        <v>9075000</v>
      </c>
      <c r="D53" s="1">
        <f t="shared" si="0"/>
        <v>164654</v>
      </c>
      <c r="E53" s="1">
        <v>9239654</v>
      </c>
    </row>
    <row r="54" spans="1:5" x14ac:dyDescent="0.25">
      <c r="A54" s="26"/>
      <c r="B54" s="1" t="s">
        <v>47</v>
      </c>
      <c r="C54" s="1">
        <v>0</v>
      </c>
      <c r="D54" s="1">
        <f t="shared" si="0"/>
        <v>0</v>
      </c>
      <c r="E54" s="1">
        <v>0</v>
      </c>
    </row>
    <row r="55" spans="1:5" x14ac:dyDescent="0.25">
      <c r="A55" s="26"/>
      <c r="B55" s="1" t="s">
        <v>48</v>
      </c>
      <c r="C55" s="1">
        <v>0</v>
      </c>
      <c r="D55" s="1">
        <f t="shared" si="0"/>
        <v>0</v>
      </c>
      <c r="E55" s="1">
        <v>0</v>
      </c>
    </row>
    <row r="56" spans="1:5" x14ac:dyDescent="0.25">
      <c r="A56" s="26"/>
      <c r="B56" s="1"/>
      <c r="C56" s="1"/>
      <c r="D56" s="1"/>
      <c r="E56" s="1"/>
    </row>
    <row r="57" spans="1:5" x14ac:dyDescent="0.25">
      <c r="A57" s="27" t="s">
        <v>49</v>
      </c>
      <c r="B57" s="6" t="s">
        <v>50</v>
      </c>
      <c r="C57" s="6">
        <f>SUM(C58:C59)</f>
        <v>330000</v>
      </c>
      <c r="D57" s="1">
        <f t="shared" si="0"/>
        <v>130000</v>
      </c>
      <c r="E57" s="1">
        <v>460000</v>
      </c>
    </row>
    <row r="58" spans="1:5" x14ac:dyDescent="0.25">
      <c r="A58" s="26"/>
      <c r="B58" s="1" t="s">
        <v>51</v>
      </c>
      <c r="C58" s="1">
        <v>330000</v>
      </c>
      <c r="D58" s="1">
        <f t="shared" si="0"/>
        <v>130000</v>
      </c>
      <c r="E58" s="1">
        <v>460000</v>
      </c>
    </row>
    <row r="59" spans="1:5" x14ac:dyDescent="0.25">
      <c r="A59" s="26"/>
      <c r="B59" s="1" t="s">
        <v>52</v>
      </c>
      <c r="C59" s="1">
        <v>0</v>
      </c>
      <c r="D59" s="1">
        <f t="shared" si="0"/>
        <v>0</v>
      </c>
      <c r="E59" s="1">
        <v>0</v>
      </c>
    </row>
    <row r="60" spans="1:5" x14ac:dyDescent="0.25">
      <c r="A60" s="26"/>
      <c r="B60" s="1"/>
      <c r="C60" s="1"/>
      <c r="D60" s="1"/>
      <c r="E60" s="1"/>
    </row>
    <row r="61" spans="1:5" x14ac:dyDescent="0.25">
      <c r="A61" s="27" t="s">
        <v>53</v>
      </c>
      <c r="B61" s="6" t="s">
        <v>71</v>
      </c>
      <c r="C61" s="1">
        <v>0</v>
      </c>
      <c r="D61" s="1">
        <f t="shared" si="0"/>
        <v>0</v>
      </c>
      <c r="E61" s="1">
        <v>0</v>
      </c>
    </row>
    <row r="62" spans="1:5" x14ac:dyDescent="0.25">
      <c r="A62" s="26"/>
      <c r="B62" s="1"/>
      <c r="C62" s="1"/>
      <c r="D62" s="1"/>
      <c r="E62" s="1"/>
    </row>
    <row r="63" spans="1:5" x14ac:dyDescent="0.25">
      <c r="A63" s="26"/>
      <c r="B63" s="1"/>
      <c r="C63" s="1"/>
      <c r="D63" s="1"/>
      <c r="E63" s="1"/>
    </row>
    <row r="64" spans="1:5" x14ac:dyDescent="0.25">
      <c r="A64" s="27" t="s">
        <v>56</v>
      </c>
      <c r="B64" s="6" t="s">
        <v>57</v>
      </c>
      <c r="C64" s="1">
        <v>0</v>
      </c>
      <c r="D64" s="1">
        <f t="shared" si="0"/>
        <v>0</v>
      </c>
      <c r="E64" s="1">
        <v>0</v>
      </c>
    </row>
    <row r="65" spans="1:5" x14ac:dyDescent="0.25">
      <c r="A65" s="26"/>
      <c r="B65" s="1" t="s">
        <v>58</v>
      </c>
      <c r="C65" s="1">
        <v>0</v>
      </c>
      <c r="D65" s="1">
        <f t="shared" si="0"/>
        <v>0</v>
      </c>
      <c r="E65" s="1">
        <v>0</v>
      </c>
    </row>
    <row r="66" spans="1:5" x14ac:dyDescent="0.25">
      <c r="A66" s="26"/>
      <c r="B66" s="1" t="s">
        <v>59</v>
      </c>
      <c r="C66" s="1">
        <v>0</v>
      </c>
      <c r="D66" s="1">
        <f t="shared" si="0"/>
        <v>0</v>
      </c>
      <c r="E66" s="1">
        <v>0</v>
      </c>
    </row>
    <row r="67" spans="1:5" x14ac:dyDescent="0.25">
      <c r="A67" s="26"/>
      <c r="B67" s="1"/>
      <c r="C67" s="1"/>
      <c r="D67" s="1"/>
      <c r="E67" s="1"/>
    </row>
    <row r="68" spans="1:5" x14ac:dyDescent="0.25">
      <c r="A68" s="27" t="s">
        <v>60</v>
      </c>
      <c r="B68" s="6" t="s">
        <v>72</v>
      </c>
      <c r="C68" s="1">
        <v>0</v>
      </c>
      <c r="D68" s="1">
        <f t="shared" si="0"/>
        <v>0</v>
      </c>
      <c r="E68" s="1">
        <v>0</v>
      </c>
    </row>
    <row r="69" spans="1:5" x14ac:dyDescent="0.25">
      <c r="A69" s="27"/>
      <c r="B69" s="13" t="s">
        <v>73</v>
      </c>
      <c r="C69" s="1">
        <v>0</v>
      </c>
      <c r="D69" s="1">
        <f t="shared" si="0"/>
        <v>0</v>
      </c>
      <c r="E69" s="1">
        <v>0</v>
      </c>
    </row>
    <row r="70" spans="1:5" x14ac:dyDescent="0.25">
      <c r="A70" s="26"/>
      <c r="B70" s="1"/>
      <c r="C70" s="1"/>
      <c r="D70" s="1"/>
      <c r="E70" s="1"/>
    </row>
    <row r="71" spans="1:5" x14ac:dyDescent="0.25">
      <c r="A71" s="27" t="s">
        <v>63</v>
      </c>
      <c r="B71" s="6" t="s">
        <v>64</v>
      </c>
      <c r="C71" s="6">
        <f>C50+C57+C61+C64+C68</f>
        <v>42015000</v>
      </c>
      <c r="D71" s="6">
        <f t="shared" ref="D71:E71" si="4">D50+D57+D61+D64+D68</f>
        <v>628917</v>
      </c>
      <c r="E71" s="6">
        <f t="shared" si="4"/>
        <v>42643917</v>
      </c>
    </row>
  </sheetData>
  <mergeCells count="2">
    <mergeCell ref="A1:B1"/>
    <mergeCell ref="A2:B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8"/>
  <sheetViews>
    <sheetView workbookViewId="0">
      <selection activeCell="C6" sqref="C6"/>
    </sheetView>
  </sheetViews>
  <sheetFormatPr defaultRowHeight="15" x14ac:dyDescent="0.25"/>
  <cols>
    <col min="1" max="1" width="7.140625" style="2" customWidth="1"/>
    <col min="2" max="2" width="37.42578125" style="2" customWidth="1"/>
    <col min="3" max="3" width="10.85546875" style="2" customWidth="1"/>
    <col min="4" max="4" width="10.5703125" style="2" customWidth="1"/>
    <col min="5" max="5" width="11.28515625" style="2" customWidth="1"/>
    <col min="6" max="16384" width="9.140625" style="2"/>
  </cols>
  <sheetData>
    <row r="1" spans="1:5" x14ac:dyDescent="0.25">
      <c r="A1" s="73" t="s">
        <v>153</v>
      </c>
      <c r="B1" s="73"/>
      <c r="C1" s="28"/>
    </row>
    <row r="2" spans="1:5" x14ac:dyDescent="0.25">
      <c r="A2" s="74" t="s">
        <v>140</v>
      </c>
      <c r="B2" s="74"/>
      <c r="C2" s="28"/>
    </row>
    <row r="3" spans="1:5" x14ac:dyDescent="0.25">
      <c r="A3" s="30"/>
      <c r="B3" s="30"/>
      <c r="C3" s="28"/>
    </row>
    <row r="4" spans="1:5" ht="31.5" x14ac:dyDescent="0.25">
      <c r="A4" s="21"/>
      <c r="B4" s="19" t="s">
        <v>76</v>
      </c>
      <c r="C4" s="28"/>
    </row>
    <row r="5" spans="1:5" ht="15.75" x14ac:dyDescent="0.25">
      <c r="A5" s="21"/>
      <c r="B5" s="19" t="s">
        <v>80</v>
      </c>
      <c r="C5" s="28"/>
    </row>
    <row r="6" spans="1:5" ht="15.75" x14ac:dyDescent="0.25">
      <c r="A6" s="29"/>
      <c r="B6" s="20">
        <v>42947</v>
      </c>
      <c r="C6" s="28"/>
    </row>
    <row r="7" spans="1:5" x14ac:dyDescent="0.25">
      <c r="A7" s="29"/>
      <c r="B7" s="21"/>
      <c r="C7" s="28"/>
    </row>
    <row r="8" spans="1:5" x14ac:dyDescent="0.25">
      <c r="A8" s="29"/>
      <c r="B8" s="21"/>
      <c r="C8" s="28"/>
      <c r="D8" s="28"/>
      <c r="E8" s="28"/>
    </row>
    <row r="9" spans="1:5" ht="30" x14ac:dyDescent="0.25">
      <c r="A9" s="4" t="s">
        <v>2</v>
      </c>
      <c r="B9" s="4" t="s">
        <v>3</v>
      </c>
      <c r="C9" s="22" t="s">
        <v>66</v>
      </c>
      <c r="D9" s="47" t="s">
        <v>74</v>
      </c>
      <c r="E9" s="47" t="s">
        <v>75</v>
      </c>
    </row>
    <row r="10" spans="1:5" x14ac:dyDescent="0.25">
      <c r="A10" s="7"/>
      <c r="B10" s="13"/>
      <c r="C10" s="1"/>
      <c r="D10" s="1"/>
      <c r="E10" s="1"/>
    </row>
    <row r="11" spans="1:5" x14ac:dyDescent="0.25">
      <c r="A11" s="9"/>
      <c r="B11" s="10" t="s">
        <v>8</v>
      </c>
      <c r="C11" s="1"/>
      <c r="D11" s="1"/>
      <c r="E11" s="1"/>
    </row>
    <row r="12" spans="1:5" x14ac:dyDescent="0.25">
      <c r="A12" s="9">
        <v>1</v>
      </c>
      <c r="B12" s="11" t="s">
        <v>15</v>
      </c>
      <c r="C12" s="1">
        <v>0</v>
      </c>
      <c r="D12" s="1">
        <f>E12-C12</f>
        <v>0</v>
      </c>
      <c r="E12" s="1">
        <v>0</v>
      </c>
    </row>
    <row r="13" spans="1:5" ht="25.5" x14ac:dyDescent="0.25">
      <c r="A13" s="9">
        <v>2</v>
      </c>
      <c r="B13" s="9" t="s">
        <v>77</v>
      </c>
      <c r="C13" s="1">
        <v>0</v>
      </c>
      <c r="D13" s="1">
        <f t="shared" ref="D13:D56" si="0">E13-C13</f>
        <v>0</v>
      </c>
      <c r="E13" s="1">
        <v>0</v>
      </c>
    </row>
    <row r="14" spans="1:5" x14ac:dyDescent="0.25">
      <c r="A14" s="9">
        <v>3</v>
      </c>
      <c r="B14" s="11" t="s">
        <v>17</v>
      </c>
      <c r="C14" s="1">
        <v>0</v>
      </c>
      <c r="D14" s="1">
        <f t="shared" si="0"/>
        <v>0</v>
      </c>
      <c r="E14" s="1">
        <v>0</v>
      </c>
    </row>
    <row r="15" spans="1:5" x14ac:dyDescent="0.25">
      <c r="A15" s="9">
        <v>4</v>
      </c>
      <c r="B15" s="11" t="s">
        <v>23</v>
      </c>
      <c r="C15" s="1">
        <v>0</v>
      </c>
      <c r="D15" s="1">
        <f t="shared" si="0"/>
        <v>0</v>
      </c>
      <c r="E15" s="1">
        <v>0</v>
      </c>
    </row>
    <row r="16" spans="1:5" x14ac:dyDescent="0.25">
      <c r="A16" s="9">
        <v>5</v>
      </c>
      <c r="B16" s="9" t="s">
        <v>68</v>
      </c>
      <c r="C16" s="1">
        <v>0</v>
      </c>
      <c r="D16" s="1">
        <f t="shared" si="0"/>
        <v>0</v>
      </c>
      <c r="E16" s="1">
        <v>0</v>
      </c>
    </row>
    <row r="17" spans="1:5" ht="25.5" x14ac:dyDescent="0.25">
      <c r="A17" s="9">
        <v>6</v>
      </c>
      <c r="B17" s="9" t="s">
        <v>24</v>
      </c>
      <c r="C17" s="1">
        <v>0</v>
      </c>
      <c r="D17" s="1">
        <f t="shared" si="0"/>
        <v>0</v>
      </c>
      <c r="E17" s="1">
        <v>0</v>
      </c>
    </row>
    <row r="18" spans="1:5" ht="38.25" x14ac:dyDescent="0.25">
      <c r="A18" s="9">
        <v>7</v>
      </c>
      <c r="B18" s="9" t="s">
        <v>25</v>
      </c>
      <c r="C18" s="1">
        <v>0</v>
      </c>
      <c r="D18" s="1">
        <f t="shared" si="0"/>
        <v>0</v>
      </c>
      <c r="E18" s="1">
        <v>0</v>
      </c>
    </row>
    <row r="19" spans="1:5" x14ac:dyDescent="0.25">
      <c r="A19" s="9">
        <v>8</v>
      </c>
      <c r="B19" s="9" t="s">
        <v>78</v>
      </c>
      <c r="C19" s="1">
        <v>0</v>
      </c>
      <c r="D19" s="1">
        <f t="shared" si="0"/>
        <v>0</v>
      </c>
      <c r="E19" s="1">
        <v>0</v>
      </c>
    </row>
    <row r="20" spans="1:5" ht="25.5" x14ac:dyDescent="0.25">
      <c r="A20" s="9">
        <v>9</v>
      </c>
      <c r="B20" s="9" t="s">
        <v>26</v>
      </c>
      <c r="C20" s="1">
        <v>2550000</v>
      </c>
      <c r="D20" s="1">
        <f t="shared" si="0"/>
        <v>0</v>
      </c>
      <c r="E20" s="1">
        <v>2550000</v>
      </c>
    </row>
    <row r="21" spans="1:5" ht="25.5" x14ac:dyDescent="0.25">
      <c r="A21" s="9">
        <v>10</v>
      </c>
      <c r="B21" s="9" t="s">
        <v>27</v>
      </c>
      <c r="C21" s="1">
        <v>825000</v>
      </c>
      <c r="D21" s="1">
        <f t="shared" si="0"/>
        <v>0</v>
      </c>
      <c r="E21" s="1">
        <v>825000</v>
      </c>
    </row>
    <row r="22" spans="1:5" x14ac:dyDescent="0.25">
      <c r="A22" s="9">
        <v>11</v>
      </c>
      <c r="B22" s="9" t="s">
        <v>109</v>
      </c>
      <c r="C22" s="1">
        <v>0</v>
      </c>
      <c r="D22" s="1">
        <f t="shared" si="0"/>
        <v>824000</v>
      </c>
      <c r="E22" s="1">
        <v>824000</v>
      </c>
    </row>
    <row r="23" spans="1:5" ht="25.5" x14ac:dyDescent="0.25">
      <c r="A23" s="9">
        <v>12</v>
      </c>
      <c r="B23" s="9" t="s">
        <v>69</v>
      </c>
      <c r="C23" s="1">
        <v>500000</v>
      </c>
      <c r="D23" s="1">
        <f t="shared" si="0"/>
        <v>0</v>
      </c>
      <c r="E23" s="1">
        <v>500000</v>
      </c>
    </row>
    <row r="24" spans="1:5" x14ac:dyDescent="0.25">
      <c r="A24" s="9">
        <v>13</v>
      </c>
      <c r="B24" s="11" t="s">
        <v>29</v>
      </c>
      <c r="C24" s="12">
        <f>SUM(C16:C23)</f>
        <v>3875000</v>
      </c>
      <c r="D24" s="12">
        <f t="shared" ref="D24:E24" si="1">SUM(D16:D23)</f>
        <v>824000</v>
      </c>
      <c r="E24" s="12">
        <f t="shared" si="1"/>
        <v>4699000</v>
      </c>
    </row>
    <row r="25" spans="1:5" ht="38.25" x14ac:dyDescent="0.25">
      <c r="A25" s="9">
        <v>14</v>
      </c>
      <c r="B25" s="9" t="s">
        <v>31</v>
      </c>
      <c r="C25" s="1">
        <v>0</v>
      </c>
      <c r="D25" s="1">
        <f t="shared" si="0"/>
        <v>0</v>
      </c>
      <c r="E25" s="1">
        <v>0</v>
      </c>
    </row>
    <row r="26" spans="1:5" x14ac:dyDescent="0.25">
      <c r="A26" s="9">
        <v>15</v>
      </c>
      <c r="B26" s="11" t="s">
        <v>32</v>
      </c>
      <c r="C26" s="1">
        <v>0</v>
      </c>
      <c r="D26" s="1">
        <f t="shared" si="0"/>
        <v>0</v>
      </c>
      <c r="E26" s="1">
        <v>0</v>
      </c>
    </row>
    <row r="27" spans="1:5" x14ac:dyDescent="0.25">
      <c r="A27" s="9">
        <v>16</v>
      </c>
      <c r="B27" s="9" t="s">
        <v>79</v>
      </c>
      <c r="C27" s="1">
        <v>0</v>
      </c>
      <c r="D27" s="1">
        <f t="shared" si="0"/>
        <v>0</v>
      </c>
      <c r="E27" s="1">
        <v>0</v>
      </c>
    </row>
    <row r="28" spans="1:5" x14ac:dyDescent="0.25">
      <c r="A28" s="9">
        <v>17</v>
      </c>
      <c r="B28" s="11" t="s">
        <v>34</v>
      </c>
      <c r="C28" s="1">
        <v>0</v>
      </c>
      <c r="D28" s="1">
        <f t="shared" si="0"/>
        <v>0</v>
      </c>
      <c r="E28" s="1">
        <v>0</v>
      </c>
    </row>
    <row r="29" spans="1:5" x14ac:dyDescent="0.25">
      <c r="A29" s="9">
        <v>18</v>
      </c>
      <c r="B29" s="15" t="s">
        <v>35</v>
      </c>
      <c r="C29" s="16">
        <f>C14+C15+C24+C26+C28</f>
        <v>3875000</v>
      </c>
      <c r="D29" s="16">
        <f t="shared" ref="D29:E29" si="2">D14+D15+D24+D26+D28</f>
        <v>824000</v>
      </c>
      <c r="E29" s="16">
        <f t="shared" si="2"/>
        <v>4699000</v>
      </c>
    </row>
    <row r="30" spans="1:5" x14ac:dyDescent="0.25">
      <c r="A30" s="9">
        <v>19</v>
      </c>
      <c r="B30" s="9" t="s">
        <v>37</v>
      </c>
      <c r="C30" s="1">
        <v>0</v>
      </c>
      <c r="D30" s="1">
        <f t="shared" si="0"/>
        <v>259991</v>
      </c>
      <c r="E30" s="1">
        <v>259991</v>
      </c>
    </row>
    <row r="31" spans="1:5" x14ac:dyDescent="0.25">
      <c r="A31" s="9">
        <v>20</v>
      </c>
      <c r="B31" s="9" t="s">
        <v>38</v>
      </c>
      <c r="C31" s="1">
        <v>67721000</v>
      </c>
      <c r="D31" s="1">
        <f t="shared" si="0"/>
        <v>3917</v>
      </c>
      <c r="E31" s="1">
        <v>67724917</v>
      </c>
    </row>
    <row r="32" spans="1:5" x14ac:dyDescent="0.25">
      <c r="A32" s="9">
        <v>21</v>
      </c>
      <c r="B32" s="15" t="s">
        <v>39</v>
      </c>
      <c r="C32" s="16">
        <f>SUM(C30:C31)</f>
        <v>67721000</v>
      </c>
      <c r="D32" s="16">
        <f t="shared" ref="D32:E32" si="3">SUM(D30:D31)</f>
        <v>263908</v>
      </c>
      <c r="E32" s="16">
        <f t="shared" si="3"/>
        <v>67984908</v>
      </c>
    </row>
    <row r="33" spans="1:5" x14ac:dyDescent="0.25">
      <c r="A33" s="9">
        <v>22</v>
      </c>
      <c r="B33" s="15"/>
      <c r="C33" s="1"/>
      <c r="D33" s="1"/>
      <c r="E33" s="1"/>
    </row>
    <row r="34" spans="1:5" x14ac:dyDescent="0.25">
      <c r="A34" s="9">
        <v>23</v>
      </c>
      <c r="B34" s="10" t="s">
        <v>40</v>
      </c>
      <c r="C34" s="17">
        <f>C29+C32</f>
        <v>71596000</v>
      </c>
      <c r="D34" s="17">
        <f t="shared" ref="D34:E34" si="4">D29+D32</f>
        <v>1087908</v>
      </c>
      <c r="E34" s="17">
        <f t="shared" si="4"/>
        <v>72683908</v>
      </c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6" t="s">
        <v>41</v>
      </c>
      <c r="C36" s="1"/>
      <c r="D36" s="1"/>
      <c r="E36" s="1"/>
    </row>
    <row r="37" spans="1:5" x14ac:dyDescent="0.25">
      <c r="A37" s="6" t="s">
        <v>42</v>
      </c>
      <c r="B37" s="6" t="s">
        <v>43</v>
      </c>
      <c r="C37" s="6">
        <f>SUM(C38:C42)</f>
        <v>70811000</v>
      </c>
      <c r="D37" s="6">
        <f t="shared" ref="D37:E37" si="5">SUM(D38:D42)</f>
        <v>1087908</v>
      </c>
      <c r="E37" s="6">
        <f t="shared" si="5"/>
        <v>71898908</v>
      </c>
    </row>
    <row r="38" spans="1:5" x14ac:dyDescent="0.25">
      <c r="A38" s="1"/>
      <c r="B38" s="1" t="s">
        <v>44</v>
      </c>
      <c r="C38" s="1">
        <v>40310000</v>
      </c>
      <c r="D38" s="1">
        <f t="shared" si="0"/>
        <v>14100</v>
      </c>
      <c r="E38" s="1">
        <v>40324100</v>
      </c>
    </row>
    <row r="39" spans="1:5" x14ac:dyDescent="0.25">
      <c r="A39" s="1"/>
      <c r="B39" s="1" t="s">
        <v>45</v>
      </c>
      <c r="C39" s="1">
        <v>9134000</v>
      </c>
      <c r="D39" s="1">
        <f t="shared" si="0"/>
        <v>-10183</v>
      </c>
      <c r="E39" s="1">
        <v>9123817</v>
      </c>
    </row>
    <row r="40" spans="1:5" x14ac:dyDescent="0.25">
      <c r="A40" s="1"/>
      <c r="B40" s="1" t="s">
        <v>46</v>
      </c>
      <c r="C40" s="1">
        <v>21367000</v>
      </c>
      <c r="D40" s="1">
        <f t="shared" si="0"/>
        <v>1083991</v>
      </c>
      <c r="E40" s="1">
        <v>22450991</v>
      </c>
    </row>
    <row r="41" spans="1:5" x14ac:dyDescent="0.25">
      <c r="A41" s="1"/>
      <c r="B41" s="1" t="s">
        <v>47</v>
      </c>
      <c r="C41" s="1">
        <v>0</v>
      </c>
      <c r="D41" s="1">
        <f t="shared" si="0"/>
        <v>0</v>
      </c>
      <c r="E41" s="1">
        <v>0</v>
      </c>
    </row>
    <row r="42" spans="1:5" x14ac:dyDescent="0.25">
      <c r="A42" s="1"/>
      <c r="B42" s="1" t="s">
        <v>48</v>
      </c>
      <c r="C42" s="1">
        <v>0</v>
      </c>
      <c r="D42" s="1">
        <f t="shared" si="0"/>
        <v>0</v>
      </c>
      <c r="E42" s="1">
        <v>0</v>
      </c>
    </row>
    <row r="43" spans="1:5" x14ac:dyDescent="0.25">
      <c r="A43" s="1"/>
      <c r="B43" s="1"/>
      <c r="C43" s="1"/>
      <c r="D43" s="1"/>
      <c r="E43" s="1"/>
    </row>
    <row r="44" spans="1:5" x14ac:dyDescent="0.25">
      <c r="A44" s="6" t="s">
        <v>49</v>
      </c>
      <c r="B44" s="6" t="s">
        <v>50</v>
      </c>
      <c r="C44" s="6">
        <f>SUM(C45:C46)</f>
        <v>785000</v>
      </c>
      <c r="D44" s="6">
        <f t="shared" ref="D44:E44" si="6">SUM(D45:D46)</f>
        <v>0</v>
      </c>
      <c r="E44" s="6">
        <f t="shared" si="6"/>
        <v>785000</v>
      </c>
    </row>
    <row r="45" spans="1:5" x14ac:dyDescent="0.25">
      <c r="A45" s="1"/>
      <c r="B45" s="1" t="s">
        <v>51</v>
      </c>
      <c r="C45" s="1">
        <v>785000</v>
      </c>
      <c r="D45" s="1">
        <f t="shared" si="0"/>
        <v>0</v>
      </c>
      <c r="E45" s="1">
        <v>785000</v>
      </c>
    </row>
    <row r="46" spans="1:5" x14ac:dyDescent="0.25">
      <c r="A46" s="1"/>
      <c r="B46" s="1" t="s">
        <v>52</v>
      </c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6" t="s">
        <v>53</v>
      </c>
      <c r="B48" s="6" t="s">
        <v>54</v>
      </c>
      <c r="C48" s="1">
        <v>0</v>
      </c>
      <c r="D48" s="1">
        <f t="shared" si="0"/>
        <v>0</v>
      </c>
      <c r="E48" s="1">
        <v>0</v>
      </c>
    </row>
    <row r="49" spans="1:5" x14ac:dyDescent="0.25">
      <c r="A49" s="1"/>
      <c r="B49" s="1" t="s">
        <v>55</v>
      </c>
      <c r="C49" s="1">
        <v>0</v>
      </c>
      <c r="D49" s="1">
        <f t="shared" si="0"/>
        <v>0</v>
      </c>
      <c r="E49" s="1">
        <v>0</v>
      </c>
    </row>
    <row r="50" spans="1:5" x14ac:dyDescent="0.25">
      <c r="A50" s="1"/>
      <c r="B50" s="1"/>
      <c r="C50" s="1"/>
      <c r="D50" s="1"/>
      <c r="E50" s="1"/>
    </row>
    <row r="51" spans="1:5" x14ac:dyDescent="0.25">
      <c r="A51" s="6" t="s">
        <v>56</v>
      </c>
      <c r="B51" s="6" t="s">
        <v>57</v>
      </c>
      <c r="C51" s="1">
        <v>0</v>
      </c>
      <c r="D51" s="1">
        <f t="shared" si="0"/>
        <v>0</v>
      </c>
      <c r="E51" s="1">
        <v>0</v>
      </c>
    </row>
    <row r="52" spans="1:5" x14ac:dyDescent="0.25">
      <c r="A52" s="1"/>
      <c r="B52" s="1" t="s">
        <v>58</v>
      </c>
      <c r="C52" s="1">
        <v>0</v>
      </c>
      <c r="D52" s="1">
        <f t="shared" si="0"/>
        <v>0</v>
      </c>
      <c r="E52" s="1">
        <v>0</v>
      </c>
    </row>
    <row r="53" spans="1:5" x14ac:dyDescent="0.25">
      <c r="A53" s="1"/>
      <c r="B53" s="1" t="s">
        <v>59</v>
      </c>
      <c r="C53" s="1">
        <v>0</v>
      </c>
      <c r="D53" s="1">
        <f t="shared" si="0"/>
        <v>0</v>
      </c>
      <c r="E53" s="1">
        <v>0</v>
      </c>
    </row>
    <row r="54" spans="1:5" x14ac:dyDescent="0.25">
      <c r="A54" s="1"/>
      <c r="B54" s="1"/>
      <c r="C54" s="1"/>
      <c r="D54" s="1"/>
      <c r="E54" s="1"/>
    </row>
    <row r="55" spans="1:5" x14ac:dyDescent="0.25">
      <c r="A55" s="6" t="s">
        <v>60</v>
      </c>
      <c r="B55" s="6" t="s">
        <v>61</v>
      </c>
      <c r="C55" s="1">
        <v>0</v>
      </c>
      <c r="D55" s="1">
        <f t="shared" si="0"/>
        <v>0</v>
      </c>
      <c r="E55" s="1">
        <v>0</v>
      </c>
    </row>
    <row r="56" spans="1:5" x14ac:dyDescent="0.25">
      <c r="A56" s="1"/>
      <c r="B56" s="1" t="s">
        <v>62</v>
      </c>
      <c r="C56" s="1">
        <v>0</v>
      </c>
      <c r="D56" s="1">
        <f t="shared" si="0"/>
        <v>0</v>
      </c>
      <c r="E56" s="1">
        <v>0</v>
      </c>
    </row>
    <row r="57" spans="1:5" x14ac:dyDescent="0.25">
      <c r="A57" s="1"/>
      <c r="B57" s="1"/>
      <c r="C57" s="1"/>
      <c r="D57" s="1"/>
      <c r="E57" s="1"/>
    </row>
    <row r="58" spans="1:5" x14ac:dyDescent="0.25">
      <c r="A58" s="6" t="s">
        <v>63</v>
      </c>
      <c r="B58" s="6" t="s">
        <v>64</v>
      </c>
      <c r="C58" s="6">
        <f>C37+C44+C48+C51+C55</f>
        <v>71596000</v>
      </c>
      <c r="D58" s="6">
        <f t="shared" ref="D58:E58" si="7">D37+D44+D48+D51+D55</f>
        <v>1087908</v>
      </c>
      <c r="E58" s="6">
        <f t="shared" si="7"/>
        <v>72683908</v>
      </c>
    </row>
  </sheetData>
  <mergeCells count="2">
    <mergeCell ref="A1:B1"/>
    <mergeCell ref="A2:B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6"/>
  <sheetViews>
    <sheetView topLeftCell="A52" workbookViewId="0">
      <selection activeCell="C4" sqref="C4"/>
    </sheetView>
  </sheetViews>
  <sheetFormatPr defaultRowHeight="15" x14ac:dyDescent="0.25"/>
  <cols>
    <col min="1" max="1" width="8.28515625" style="2" customWidth="1"/>
    <col min="2" max="2" width="38" style="2" customWidth="1"/>
    <col min="3" max="3" width="11.7109375" style="2" customWidth="1"/>
    <col min="4" max="4" width="11.28515625" style="2" customWidth="1"/>
    <col min="5" max="5" width="13.85546875" style="2" customWidth="1"/>
    <col min="6" max="16384" width="9.140625" style="2"/>
  </cols>
  <sheetData>
    <row r="1" spans="1:5" x14ac:dyDescent="0.25">
      <c r="A1" s="73" t="s">
        <v>154</v>
      </c>
      <c r="B1" s="73"/>
      <c r="C1" s="28"/>
    </row>
    <row r="2" spans="1:5" x14ac:dyDescent="0.25">
      <c r="A2" s="74" t="s">
        <v>138</v>
      </c>
      <c r="B2" s="74"/>
      <c r="C2" s="28"/>
    </row>
    <row r="3" spans="1:5" x14ac:dyDescent="0.25">
      <c r="A3" s="30"/>
      <c r="B3" s="30"/>
      <c r="C3" s="28"/>
    </row>
    <row r="4" spans="1:5" ht="15.75" customHeight="1" x14ac:dyDescent="0.25">
      <c r="A4" s="21"/>
      <c r="B4" s="19" t="s">
        <v>0</v>
      </c>
      <c r="C4" s="28"/>
    </row>
    <row r="5" spans="1:5" ht="15.75" customHeight="1" x14ac:dyDescent="0.25">
      <c r="A5" s="21"/>
      <c r="B5" s="19" t="s">
        <v>86</v>
      </c>
      <c r="C5" s="28"/>
    </row>
    <row r="6" spans="1:5" ht="15.75" x14ac:dyDescent="0.25">
      <c r="A6" s="29"/>
      <c r="B6" s="20">
        <v>42947</v>
      </c>
      <c r="C6" s="28"/>
    </row>
    <row r="7" spans="1:5" x14ac:dyDescent="0.25">
      <c r="A7" s="29"/>
      <c r="B7" s="21"/>
      <c r="C7" s="28"/>
    </row>
    <row r="8" spans="1:5" x14ac:dyDescent="0.25">
      <c r="A8" s="29"/>
      <c r="B8" s="21"/>
      <c r="C8" s="28"/>
      <c r="D8" s="28"/>
      <c r="E8" s="28"/>
    </row>
    <row r="9" spans="1:5" ht="24.75" x14ac:dyDescent="0.25">
      <c r="A9" s="4" t="s">
        <v>2</v>
      </c>
      <c r="B9" s="4" t="s">
        <v>3</v>
      </c>
      <c r="C9" s="22" t="s">
        <v>66</v>
      </c>
      <c r="D9" s="47" t="s">
        <v>74</v>
      </c>
      <c r="E9" s="47" t="s">
        <v>75</v>
      </c>
    </row>
    <row r="10" spans="1:5" x14ac:dyDescent="0.25">
      <c r="A10" s="7"/>
      <c r="B10" s="13"/>
      <c r="C10" s="1"/>
      <c r="D10" s="1"/>
      <c r="E10" s="1"/>
    </row>
    <row r="11" spans="1:5" x14ac:dyDescent="0.25">
      <c r="A11" s="9"/>
      <c r="B11" s="10" t="s">
        <v>8</v>
      </c>
      <c r="C11" s="1"/>
      <c r="D11" s="1"/>
      <c r="E11" s="1"/>
    </row>
    <row r="12" spans="1:5" x14ac:dyDescent="0.25">
      <c r="A12" s="9">
        <v>1</v>
      </c>
      <c r="B12" s="9" t="s">
        <v>9</v>
      </c>
      <c r="C12" s="1">
        <v>63072345</v>
      </c>
      <c r="D12" s="1">
        <f>E12-C12</f>
        <v>102743</v>
      </c>
      <c r="E12" s="1">
        <v>63175088</v>
      </c>
    </row>
    <row r="13" spans="1:5" x14ac:dyDescent="0.25">
      <c r="A13" s="9">
        <v>2</v>
      </c>
      <c r="B13" s="9" t="s">
        <v>10</v>
      </c>
      <c r="C13" s="1">
        <v>36017303</v>
      </c>
      <c r="D13" s="1">
        <f t="shared" ref="D13:D74" si="0">E13-C13</f>
        <v>1318174</v>
      </c>
      <c r="E13" s="1">
        <v>37335477</v>
      </c>
    </row>
    <row r="14" spans="1:5" ht="25.5" x14ac:dyDescent="0.25">
      <c r="A14" s="9">
        <v>3</v>
      </c>
      <c r="B14" s="9" t="s">
        <v>11</v>
      </c>
      <c r="C14" s="1">
        <v>44297409</v>
      </c>
      <c r="D14" s="1">
        <f t="shared" si="0"/>
        <v>678851</v>
      </c>
      <c r="E14" s="1">
        <v>44976260</v>
      </c>
    </row>
    <row r="15" spans="1:5" x14ac:dyDescent="0.25">
      <c r="A15" s="9">
        <v>4</v>
      </c>
      <c r="B15" s="9" t="s">
        <v>12</v>
      </c>
      <c r="C15" s="1">
        <v>2748540</v>
      </c>
      <c r="D15" s="1">
        <f t="shared" si="0"/>
        <v>68320</v>
      </c>
      <c r="E15" s="1">
        <v>2816860</v>
      </c>
    </row>
    <row r="16" spans="1:5" x14ac:dyDescent="0.25">
      <c r="A16" s="9">
        <v>5</v>
      </c>
      <c r="B16" s="9" t="s">
        <v>13</v>
      </c>
      <c r="C16" s="1">
        <v>0</v>
      </c>
      <c r="D16" s="1">
        <f t="shared" si="0"/>
        <v>1606721</v>
      </c>
      <c r="E16" s="1">
        <v>1606721</v>
      </c>
    </row>
    <row r="17" spans="1:5" x14ac:dyDescent="0.25">
      <c r="A17" s="9">
        <v>6</v>
      </c>
      <c r="B17" s="9" t="s">
        <v>14</v>
      </c>
      <c r="C17" s="1">
        <v>0</v>
      </c>
      <c r="D17" s="1">
        <f t="shared" si="0"/>
        <v>463113</v>
      </c>
      <c r="E17" s="1">
        <v>463113</v>
      </c>
    </row>
    <row r="18" spans="1:5" x14ac:dyDescent="0.25">
      <c r="A18" s="9">
        <v>7</v>
      </c>
      <c r="B18" s="11" t="s">
        <v>15</v>
      </c>
      <c r="C18" s="12">
        <f>SUM(C12:C17)</f>
        <v>146135597</v>
      </c>
      <c r="D18" s="12">
        <f t="shared" ref="D18:E18" si="1">SUM(D12:D17)</f>
        <v>4237922</v>
      </c>
      <c r="E18" s="12">
        <f t="shared" si="1"/>
        <v>150373519</v>
      </c>
    </row>
    <row r="19" spans="1:5" ht="25.5" x14ac:dyDescent="0.25">
      <c r="A19" s="9">
        <v>8</v>
      </c>
      <c r="B19" s="9" t="s">
        <v>16</v>
      </c>
      <c r="C19" s="1">
        <v>5000000</v>
      </c>
      <c r="D19" s="1">
        <f t="shared" si="0"/>
        <v>7505567</v>
      </c>
      <c r="E19" s="1">
        <v>12505567</v>
      </c>
    </row>
    <row r="20" spans="1:5" x14ac:dyDescent="0.25">
      <c r="A20" s="9">
        <v>9</v>
      </c>
      <c r="B20" s="11" t="s">
        <v>17</v>
      </c>
      <c r="C20" s="12">
        <f>SUM(C18:C19)</f>
        <v>151135597</v>
      </c>
      <c r="D20" s="12">
        <f t="shared" ref="D20:E20" si="2">SUM(D18:D19)</f>
        <v>11743489</v>
      </c>
      <c r="E20" s="12">
        <f t="shared" si="2"/>
        <v>162879086</v>
      </c>
    </row>
    <row r="21" spans="1:5" ht="25.5" x14ac:dyDescent="0.25">
      <c r="A21" s="9">
        <v>10</v>
      </c>
      <c r="B21" s="9" t="s">
        <v>18</v>
      </c>
      <c r="C21" s="1">
        <v>6000000</v>
      </c>
      <c r="D21" s="1">
        <f t="shared" si="0"/>
        <v>0</v>
      </c>
      <c r="E21" s="1">
        <v>6000000</v>
      </c>
    </row>
    <row r="22" spans="1:5" ht="25.5" x14ac:dyDescent="0.25">
      <c r="A22" s="9">
        <v>11</v>
      </c>
      <c r="B22" s="9" t="s">
        <v>19</v>
      </c>
      <c r="C22" s="1">
        <v>18000000</v>
      </c>
      <c r="D22" s="1">
        <f t="shared" si="0"/>
        <v>0</v>
      </c>
      <c r="E22" s="1">
        <v>18000000</v>
      </c>
    </row>
    <row r="23" spans="1:5" x14ac:dyDescent="0.25">
      <c r="A23" s="9">
        <v>12</v>
      </c>
      <c r="B23" s="9" t="s">
        <v>20</v>
      </c>
      <c r="C23" s="1">
        <v>5500000</v>
      </c>
      <c r="D23" s="1">
        <f t="shared" si="0"/>
        <v>0</v>
      </c>
      <c r="E23" s="1">
        <v>5500000</v>
      </c>
    </row>
    <row r="24" spans="1:5" x14ac:dyDescent="0.25">
      <c r="A24" s="9">
        <v>13</v>
      </c>
      <c r="B24" s="9" t="s">
        <v>81</v>
      </c>
      <c r="C24" s="1">
        <v>0</v>
      </c>
      <c r="D24" s="1">
        <f t="shared" si="0"/>
        <v>0</v>
      </c>
      <c r="E24" s="1">
        <v>0</v>
      </c>
    </row>
    <row r="25" spans="1:5" x14ac:dyDescent="0.25">
      <c r="A25" s="9">
        <v>14</v>
      </c>
      <c r="B25" s="11" t="s">
        <v>67</v>
      </c>
      <c r="C25" s="12">
        <f>SUM(C22:C24)</f>
        <v>23500000</v>
      </c>
      <c r="D25" s="12">
        <f t="shared" ref="D25:E25" si="3">SUM(D22:D24)</f>
        <v>0</v>
      </c>
      <c r="E25" s="12">
        <f t="shared" si="3"/>
        <v>23500000</v>
      </c>
    </row>
    <row r="26" spans="1:5" x14ac:dyDescent="0.25">
      <c r="A26" s="9">
        <v>15</v>
      </c>
      <c r="B26" s="9" t="s">
        <v>21</v>
      </c>
      <c r="C26" s="1">
        <v>1100000</v>
      </c>
      <c r="D26" s="1">
        <f t="shared" si="0"/>
        <v>0</v>
      </c>
      <c r="E26" s="1">
        <v>1100000</v>
      </c>
    </row>
    <row r="27" spans="1:5" ht="25.5" x14ac:dyDescent="0.25">
      <c r="A27" s="9">
        <v>16</v>
      </c>
      <c r="B27" s="9" t="s">
        <v>82</v>
      </c>
      <c r="C27" s="1">
        <v>1000000</v>
      </c>
      <c r="D27" s="1">
        <f t="shared" si="0"/>
        <v>0</v>
      </c>
      <c r="E27" s="1">
        <v>1000000</v>
      </c>
    </row>
    <row r="28" spans="1:5" x14ac:dyDescent="0.25">
      <c r="A28" s="9">
        <v>17</v>
      </c>
      <c r="B28" s="11" t="s">
        <v>23</v>
      </c>
      <c r="C28" s="12">
        <f>SUM(C25+C26+C21+C27)</f>
        <v>31600000</v>
      </c>
      <c r="D28" s="12">
        <f t="shared" ref="D28:E28" si="4">SUM(D25+D26+D21+D27)</f>
        <v>0</v>
      </c>
      <c r="E28" s="12">
        <f t="shared" si="4"/>
        <v>31600000</v>
      </c>
    </row>
    <row r="29" spans="1:5" x14ac:dyDescent="0.25">
      <c r="A29" s="9">
        <v>18</v>
      </c>
      <c r="B29" s="9" t="s">
        <v>68</v>
      </c>
      <c r="C29" s="1">
        <v>0</v>
      </c>
      <c r="D29" s="1">
        <f t="shared" si="0"/>
        <v>0</v>
      </c>
      <c r="E29" s="1">
        <v>0</v>
      </c>
    </row>
    <row r="30" spans="1:5" x14ac:dyDescent="0.25">
      <c r="A30" s="9">
        <v>19</v>
      </c>
      <c r="B30" s="9" t="s">
        <v>24</v>
      </c>
      <c r="C30" s="1">
        <v>2670000</v>
      </c>
      <c r="D30" s="1">
        <f t="shared" si="0"/>
        <v>550000</v>
      </c>
      <c r="E30" s="1">
        <v>3220000</v>
      </c>
    </row>
    <row r="31" spans="1:5" ht="38.25" x14ac:dyDescent="0.25">
      <c r="A31" s="9">
        <v>20</v>
      </c>
      <c r="B31" s="9" t="s">
        <v>25</v>
      </c>
      <c r="C31" s="1">
        <v>9400000</v>
      </c>
      <c r="D31" s="1">
        <f t="shared" si="0"/>
        <v>400000</v>
      </c>
      <c r="E31" s="1">
        <v>9800000</v>
      </c>
    </row>
    <row r="32" spans="1:5" x14ac:dyDescent="0.25">
      <c r="A32" s="9">
        <v>21</v>
      </c>
      <c r="B32" s="9" t="s">
        <v>78</v>
      </c>
      <c r="C32" s="1">
        <v>1500000</v>
      </c>
      <c r="D32" s="1">
        <f t="shared" si="0"/>
        <v>0</v>
      </c>
      <c r="E32" s="1">
        <v>1500000</v>
      </c>
    </row>
    <row r="33" spans="1:5" ht="25.5" x14ac:dyDescent="0.25">
      <c r="A33" s="9">
        <v>22</v>
      </c>
      <c r="B33" s="9" t="s">
        <v>26</v>
      </c>
      <c r="C33" s="1">
        <v>2800000</v>
      </c>
      <c r="D33" s="1">
        <f t="shared" si="0"/>
        <v>0</v>
      </c>
      <c r="E33" s="1">
        <v>2800000</v>
      </c>
    </row>
    <row r="34" spans="1:5" ht="25.5" x14ac:dyDescent="0.25">
      <c r="A34" s="9">
        <v>23</v>
      </c>
      <c r="B34" s="9" t="s">
        <v>103</v>
      </c>
      <c r="C34" s="1">
        <v>3522000</v>
      </c>
      <c r="D34" s="1">
        <f t="shared" si="0"/>
        <v>147500</v>
      </c>
      <c r="E34" s="1">
        <v>3669500</v>
      </c>
    </row>
    <row r="35" spans="1:5" x14ac:dyDescent="0.25">
      <c r="A35" s="9">
        <v>24</v>
      </c>
      <c r="B35" s="9" t="s">
        <v>104</v>
      </c>
      <c r="C35" s="1">
        <v>0</v>
      </c>
      <c r="D35" s="1">
        <f t="shared" si="0"/>
        <v>1060000</v>
      </c>
      <c r="E35" s="1">
        <v>1060000</v>
      </c>
    </row>
    <row r="36" spans="1:5" ht="25.5" x14ac:dyDescent="0.25">
      <c r="A36" s="9">
        <v>25</v>
      </c>
      <c r="B36" s="9" t="s">
        <v>28</v>
      </c>
      <c r="C36" s="1">
        <v>1300000</v>
      </c>
      <c r="D36" s="1">
        <f t="shared" si="0"/>
        <v>0</v>
      </c>
      <c r="E36" s="1">
        <v>1300000</v>
      </c>
    </row>
    <row r="37" spans="1:5" x14ac:dyDescent="0.25">
      <c r="A37" s="9">
        <v>26</v>
      </c>
      <c r="B37" s="11" t="s">
        <v>29</v>
      </c>
      <c r="C37" s="12">
        <f>SUM(C29:C36)</f>
        <v>21192000</v>
      </c>
      <c r="D37" s="12">
        <f t="shared" ref="D37:E37" si="5">SUM(D29:D36)</f>
        <v>2157500</v>
      </c>
      <c r="E37" s="12">
        <f t="shared" si="5"/>
        <v>23349500</v>
      </c>
    </row>
    <row r="38" spans="1:5" x14ac:dyDescent="0.25">
      <c r="A38" s="9">
        <v>27</v>
      </c>
      <c r="B38" s="9" t="s">
        <v>83</v>
      </c>
      <c r="C38" s="3">
        <v>0</v>
      </c>
      <c r="D38" s="1">
        <f t="shared" si="0"/>
        <v>0</v>
      </c>
      <c r="E38" s="1">
        <v>0</v>
      </c>
    </row>
    <row r="39" spans="1:5" x14ac:dyDescent="0.25">
      <c r="A39" s="9">
        <v>28</v>
      </c>
      <c r="B39" s="11" t="s">
        <v>84</v>
      </c>
      <c r="C39" s="12">
        <f>C38</f>
        <v>0</v>
      </c>
      <c r="D39" s="1">
        <f t="shared" si="0"/>
        <v>0</v>
      </c>
      <c r="E39" s="1">
        <v>0</v>
      </c>
    </row>
    <row r="40" spans="1:5" ht="38.25" x14ac:dyDescent="0.25">
      <c r="A40" s="9">
        <v>29</v>
      </c>
      <c r="B40" s="9" t="s">
        <v>85</v>
      </c>
      <c r="C40" s="1">
        <v>700000</v>
      </c>
      <c r="D40" s="1">
        <f t="shared" si="0"/>
        <v>1120000</v>
      </c>
      <c r="E40" s="1">
        <v>1820000</v>
      </c>
    </row>
    <row r="41" spans="1:5" x14ac:dyDescent="0.25">
      <c r="A41" s="9">
        <v>30</v>
      </c>
      <c r="B41" s="11" t="s">
        <v>32</v>
      </c>
      <c r="C41" s="14">
        <f>SUM(C40)</f>
        <v>700000</v>
      </c>
      <c r="D41" s="14">
        <f t="shared" ref="D41:E41" si="6">SUM(D40)</f>
        <v>1120000</v>
      </c>
      <c r="E41" s="14">
        <f t="shared" si="6"/>
        <v>1820000</v>
      </c>
    </row>
    <row r="42" spans="1:5" ht="25.5" x14ac:dyDescent="0.25">
      <c r="A42" s="9">
        <v>31</v>
      </c>
      <c r="B42" s="9" t="s">
        <v>33</v>
      </c>
      <c r="C42" s="1">
        <v>1000000</v>
      </c>
      <c r="D42" s="1">
        <f t="shared" si="0"/>
        <v>0</v>
      </c>
      <c r="E42" s="1">
        <v>1000000</v>
      </c>
    </row>
    <row r="43" spans="1:5" x14ac:dyDescent="0.25">
      <c r="A43" s="9">
        <v>32</v>
      </c>
      <c r="B43" s="11" t="s">
        <v>34</v>
      </c>
      <c r="C43" s="12">
        <f>SUM(C42)</f>
        <v>1000000</v>
      </c>
      <c r="D43" s="12">
        <f t="shared" ref="D43:E43" si="7">SUM(D42)</f>
        <v>0</v>
      </c>
      <c r="E43" s="12">
        <f t="shared" si="7"/>
        <v>1000000</v>
      </c>
    </row>
    <row r="44" spans="1:5" x14ac:dyDescent="0.25">
      <c r="A44" s="9">
        <v>33</v>
      </c>
      <c r="B44" s="15" t="s">
        <v>35</v>
      </c>
      <c r="C44" s="16">
        <f>C20+C28+C37+C41+C43+C39</f>
        <v>205627597</v>
      </c>
      <c r="D44" s="16">
        <f t="shared" ref="D44:E44" si="8">D20+D28+D37+D41+D43+D39</f>
        <v>15020989</v>
      </c>
      <c r="E44" s="16">
        <f t="shared" si="8"/>
        <v>220648586</v>
      </c>
    </row>
    <row r="45" spans="1:5" x14ac:dyDescent="0.25">
      <c r="A45" s="9">
        <v>34</v>
      </c>
      <c r="B45" s="9" t="s">
        <v>37</v>
      </c>
      <c r="C45" s="1">
        <v>13000000</v>
      </c>
      <c r="D45" s="1">
        <f t="shared" si="0"/>
        <v>49033300</v>
      </c>
      <c r="E45" s="1">
        <v>62033300</v>
      </c>
    </row>
    <row r="46" spans="1:5" x14ac:dyDescent="0.25">
      <c r="A46" s="9">
        <v>35</v>
      </c>
      <c r="B46" s="9" t="s">
        <v>144</v>
      </c>
      <c r="C46" s="1">
        <v>0</v>
      </c>
      <c r="D46" s="1">
        <f t="shared" si="0"/>
        <v>1043731</v>
      </c>
      <c r="E46" s="1">
        <v>1043731</v>
      </c>
    </row>
    <row r="47" spans="1:5" x14ac:dyDescent="0.25">
      <c r="A47" s="9">
        <v>36</v>
      </c>
      <c r="B47" s="9" t="s">
        <v>106</v>
      </c>
      <c r="C47" s="1">
        <v>0</v>
      </c>
      <c r="D47" s="1">
        <f t="shared" si="0"/>
        <v>0</v>
      </c>
      <c r="E47" s="1">
        <v>0</v>
      </c>
    </row>
    <row r="48" spans="1:5" x14ac:dyDescent="0.25">
      <c r="A48" s="9">
        <v>37</v>
      </c>
      <c r="B48" s="15" t="s">
        <v>39</v>
      </c>
      <c r="C48" s="16">
        <f>SUM(C45:C47)</f>
        <v>13000000</v>
      </c>
      <c r="D48" s="16">
        <f t="shared" ref="D48:E48" si="9">SUM(D45:D47)</f>
        <v>50077031</v>
      </c>
      <c r="E48" s="16">
        <f t="shared" si="9"/>
        <v>63077031</v>
      </c>
    </row>
    <row r="49" spans="1:5" x14ac:dyDescent="0.25">
      <c r="A49" s="9">
        <v>38</v>
      </c>
      <c r="B49" s="15"/>
      <c r="C49" s="1"/>
      <c r="D49" s="1"/>
      <c r="E49" s="1"/>
    </row>
    <row r="50" spans="1:5" x14ac:dyDescent="0.25">
      <c r="A50" s="9">
        <v>39</v>
      </c>
      <c r="B50" s="10" t="s">
        <v>40</v>
      </c>
      <c r="C50" s="17">
        <f>C44+C48</f>
        <v>218627597</v>
      </c>
      <c r="D50" s="17">
        <f t="shared" ref="D50:E50" si="10">D44+D48</f>
        <v>65098020</v>
      </c>
      <c r="E50" s="17">
        <f t="shared" si="10"/>
        <v>283725617</v>
      </c>
    </row>
    <row r="51" spans="1:5" x14ac:dyDescent="0.25">
      <c r="A51" s="1"/>
      <c r="B51" s="1"/>
      <c r="C51" s="1"/>
      <c r="D51" s="1"/>
      <c r="E51" s="1"/>
    </row>
    <row r="52" spans="1:5" x14ac:dyDescent="0.25">
      <c r="A52" s="1"/>
      <c r="B52" s="6" t="s">
        <v>41</v>
      </c>
      <c r="C52" s="1"/>
      <c r="D52" s="1"/>
      <c r="E52" s="1"/>
    </row>
    <row r="53" spans="1:5" x14ac:dyDescent="0.25">
      <c r="A53" s="6" t="s">
        <v>42</v>
      </c>
      <c r="B53" s="6" t="s">
        <v>43</v>
      </c>
      <c r="C53" s="6">
        <f>SUM(C54:C58)</f>
        <v>91632597</v>
      </c>
      <c r="D53" s="6">
        <f t="shared" ref="D53:E53" si="11">SUM(D54:D58)</f>
        <v>25062236</v>
      </c>
      <c r="E53" s="6">
        <f t="shared" si="11"/>
        <v>116694833</v>
      </c>
    </row>
    <row r="54" spans="1:5" x14ac:dyDescent="0.25">
      <c r="A54" s="1"/>
      <c r="B54" s="1" t="s">
        <v>44</v>
      </c>
      <c r="C54" s="1">
        <v>25780597</v>
      </c>
      <c r="D54" s="1">
        <f t="shared" si="0"/>
        <v>9717505</v>
      </c>
      <c r="E54" s="1">
        <v>35498102</v>
      </c>
    </row>
    <row r="55" spans="1:5" x14ac:dyDescent="0.25">
      <c r="A55" s="1"/>
      <c r="B55" s="1" t="s">
        <v>45</v>
      </c>
      <c r="C55" s="1">
        <v>5475000</v>
      </c>
      <c r="D55" s="1">
        <f t="shared" si="0"/>
        <v>1269502</v>
      </c>
      <c r="E55" s="1">
        <v>6744502</v>
      </c>
    </row>
    <row r="56" spans="1:5" x14ac:dyDescent="0.25">
      <c r="A56" s="1"/>
      <c r="B56" s="1" t="s">
        <v>46</v>
      </c>
      <c r="C56" s="1">
        <v>48177000</v>
      </c>
      <c r="D56" s="1">
        <f t="shared" si="0"/>
        <v>13130229</v>
      </c>
      <c r="E56" s="1">
        <v>61307229</v>
      </c>
    </row>
    <row r="57" spans="1:5" x14ac:dyDescent="0.25">
      <c r="A57" s="1"/>
      <c r="B57" s="1" t="s">
        <v>47</v>
      </c>
      <c r="C57" s="1">
        <v>8200000</v>
      </c>
      <c r="D57" s="1">
        <f t="shared" si="0"/>
        <v>533400</v>
      </c>
      <c r="E57" s="1">
        <v>8733400</v>
      </c>
    </row>
    <row r="58" spans="1:5" x14ac:dyDescent="0.25">
      <c r="A58" s="1"/>
      <c r="B58" s="1" t="s">
        <v>48</v>
      </c>
      <c r="C58" s="1">
        <v>4000000</v>
      </c>
      <c r="D58" s="1">
        <f t="shared" si="0"/>
        <v>411600</v>
      </c>
      <c r="E58" s="1">
        <v>4411600</v>
      </c>
    </row>
    <row r="59" spans="1:5" x14ac:dyDescent="0.25">
      <c r="A59" s="1"/>
      <c r="B59" s="1"/>
      <c r="C59" s="1"/>
      <c r="D59" s="1"/>
      <c r="E59" s="1"/>
    </row>
    <row r="60" spans="1:5" x14ac:dyDescent="0.25">
      <c r="A60" s="6" t="s">
        <v>49</v>
      </c>
      <c r="B60" s="6" t="s">
        <v>50</v>
      </c>
      <c r="C60" s="6">
        <f>SUM(C61:C62)</f>
        <v>13693000</v>
      </c>
      <c r="D60" s="6">
        <f t="shared" ref="D60:E60" si="12">SUM(D61:D62)</f>
        <v>5744783</v>
      </c>
      <c r="E60" s="6">
        <f t="shared" si="12"/>
        <v>19437783</v>
      </c>
    </row>
    <row r="61" spans="1:5" x14ac:dyDescent="0.25">
      <c r="A61" s="1"/>
      <c r="B61" s="1" t="s">
        <v>51</v>
      </c>
      <c r="C61" s="1">
        <v>8743000</v>
      </c>
      <c r="D61" s="1">
        <f t="shared" si="0"/>
        <v>1600000</v>
      </c>
      <c r="E61" s="1">
        <v>10343000</v>
      </c>
    </row>
    <row r="62" spans="1:5" x14ac:dyDescent="0.25">
      <c r="A62" s="1"/>
      <c r="B62" s="1" t="s">
        <v>52</v>
      </c>
      <c r="C62" s="1">
        <v>4950000</v>
      </c>
      <c r="D62" s="1">
        <f t="shared" si="0"/>
        <v>4144783</v>
      </c>
      <c r="E62" s="1">
        <v>9094783</v>
      </c>
    </row>
    <row r="63" spans="1:5" x14ac:dyDescent="0.25">
      <c r="A63" s="1"/>
      <c r="B63" s="1"/>
      <c r="C63" s="1"/>
      <c r="D63" s="1"/>
      <c r="E63" s="1"/>
    </row>
    <row r="64" spans="1:5" x14ac:dyDescent="0.25">
      <c r="A64" s="6" t="s">
        <v>53</v>
      </c>
      <c r="B64" s="6" t="s">
        <v>54</v>
      </c>
      <c r="C64" s="1">
        <v>0</v>
      </c>
      <c r="D64" s="1">
        <f t="shared" si="0"/>
        <v>0</v>
      </c>
      <c r="E64" s="1">
        <v>0</v>
      </c>
    </row>
    <row r="65" spans="1:5" x14ac:dyDescent="0.25">
      <c r="A65" s="1"/>
      <c r="B65" s="1" t="s">
        <v>55</v>
      </c>
      <c r="C65" s="1">
        <v>0</v>
      </c>
      <c r="D65" s="1">
        <f t="shared" si="0"/>
        <v>0</v>
      </c>
      <c r="E65" s="1">
        <v>0</v>
      </c>
    </row>
    <row r="66" spans="1:5" x14ac:dyDescent="0.25">
      <c r="A66" s="1"/>
      <c r="B66" s="1"/>
      <c r="C66" s="1"/>
      <c r="D66" s="1"/>
      <c r="E66" s="1"/>
    </row>
    <row r="67" spans="1:5" x14ac:dyDescent="0.25">
      <c r="A67" s="6" t="s">
        <v>56</v>
      </c>
      <c r="B67" s="6" t="s">
        <v>57</v>
      </c>
      <c r="C67" s="6">
        <f>SUM(C68)</f>
        <v>3976000</v>
      </c>
      <c r="D67" s="6">
        <f t="shared" ref="D67:E67" si="13">SUM(D68)</f>
        <v>7571241</v>
      </c>
      <c r="E67" s="6">
        <f t="shared" si="13"/>
        <v>11547241</v>
      </c>
    </row>
    <row r="68" spans="1:5" x14ac:dyDescent="0.25">
      <c r="A68" s="1"/>
      <c r="B68" s="1" t="s">
        <v>58</v>
      </c>
      <c r="C68" s="1">
        <v>3976000</v>
      </c>
      <c r="D68" s="1">
        <f t="shared" si="0"/>
        <v>7571241</v>
      </c>
      <c r="E68" s="1">
        <v>11547241</v>
      </c>
    </row>
    <row r="69" spans="1:5" x14ac:dyDescent="0.25">
      <c r="A69" s="1"/>
      <c r="B69" s="1" t="s">
        <v>59</v>
      </c>
      <c r="C69" s="1"/>
      <c r="D69" s="1">
        <f t="shared" si="0"/>
        <v>0</v>
      </c>
      <c r="E69" s="1"/>
    </row>
    <row r="70" spans="1:5" x14ac:dyDescent="0.25">
      <c r="A70" s="1"/>
      <c r="B70" s="1"/>
      <c r="C70" s="1"/>
      <c r="D70" s="1">
        <f t="shared" si="0"/>
        <v>0</v>
      </c>
      <c r="E70" s="1"/>
    </row>
    <row r="71" spans="1:5" x14ac:dyDescent="0.25">
      <c r="A71" s="6" t="s">
        <v>60</v>
      </c>
      <c r="B71" s="6" t="s">
        <v>61</v>
      </c>
      <c r="C71" s="6">
        <f>SUM(C73:C74)</f>
        <v>109326000</v>
      </c>
      <c r="D71" s="6">
        <f>SUM(D72:D74)</f>
        <v>26719760</v>
      </c>
      <c r="E71" s="6">
        <f>SUM(E72:E74)</f>
        <v>136045760</v>
      </c>
    </row>
    <row r="72" spans="1:5" s="67" customFormat="1" x14ac:dyDescent="0.25">
      <c r="A72" s="13"/>
      <c r="B72" s="13" t="s">
        <v>145</v>
      </c>
      <c r="C72" s="13">
        <v>0</v>
      </c>
      <c r="D72" s="13">
        <f>E72-C72</f>
        <v>20000000</v>
      </c>
      <c r="E72" s="13">
        <v>20000000</v>
      </c>
    </row>
    <row r="73" spans="1:5" x14ac:dyDescent="0.25">
      <c r="A73" s="1"/>
      <c r="B73" s="1" t="s">
        <v>62</v>
      </c>
      <c r="C73" s="1">
        <v>109326000</v>
      </c>
      <c r="D73" s="1">
        <f t="shared" si="0"/>
        <v>346180</v>
      </c>
      <c r="E73" s="1">
        <v>109672180</v>
      </c>
    </row>
    <row r="74" spans="1:5" x14ac:dyDescent="0.25">
      <c r="A74" s="1"/>
      <c r="B74" s="1" t="s">
        <v>105</v>
      </c>
      <c r="C74" s="1">
        <v>0</v>
      </c>
      <c r="D74" s="1">
        <f t="shared" si="0"/>
        <v>6373580</v>
      </c>
      <c r="E74" s="1">
        <v>6373580</v>
      </c>
    </row>
    <row r="75" spans="1:5" x14ac:dyDescent="0.25">
      <c r="A75" s="1"/>
      <c r="B75" s="1"/>
      <c r="C75" s="1"/>
      <c r="D75" s="1"/>
      <c r="E75" s="1"/>
    </row>
    <row r="76" spans="1:5" x14ac:dyDescent="0.25">
      <c r="A76" s="6" t="s">
        <v>63</v>
      </c>
      <c r="B76" s="6" t="s">
        <v>64</v>
      </c>
      <c r="C76" s="6">
        <f>C53+C60+C64+C67+C71</f>
        <v>218627597</v>
      </c>
      <c r="D76" s="6">
        <f t="shared" ref="D76:E76" si="14">D53+D60+D64+D67+D71</f>
        <v>65098020</v>
      </c>
      <c r="E76" s="6">
        <f t="shared" si="14"/>
        <v>283725617</v>
      </c>
    </row>
  </sheetData>
  <mergeCells count="2">
    <mergeCell ref="A1:B1"/>
    <mergeCell ref="A2:B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tabSelected="1" topLeftCell="A7" workbookViewId="0">
      <selection activeCell="A3" sqref="A3:XFD3"/>
    </sheetView>
  </sheetViews>
  <sheetFormatPr defaultRowHeight="15" x14ac:dyDescent="0.25"/>
  <cols>
    <col min="1" max="1" width="24" customWidth="1"/>
    <col min="8" max="8" width="10.42578125" customWidth="1"/>
    <col min="9" max="9" width="12.7109375" customWidth="1"/>
  </cols>
  <sheetData>
    <row r="1" spans="1:10" x14ac:dyDescent="0.25">
      <c r="A1" s="73" t="s">
        <v>155</v>
      </c>
      <c r="B1" s="73"/>
    </row>
    <row r="2" spans="1:10" x14ac:dyDescent="0.25">
      <c r="A2" s="74" t="s">
        <v>142</v>
      </c>
      <c r="B2" s="74"/>
    </row>
    <row r="3" spans="1:10" x14ac:dyDescent="0.25">
      <c r="A3" s="75" t="s">
        <v>87</v>
      </c>
      <c r="B3" s="75"/>
      <c r="C3" s="75"/>
      <c r="D3" s="75"/>
      <c r="E3" s="75"/>
      <c r="F3" s="75"/>
      <c r="G3" s="75"/>
      <c r="H3" s="75"/>
      <c r="I3" s="75"/>
      <c r="J3" s="75"/>
    </row>
    <row r="4" spans="1:10" x14ac:dyDescent="0.25">
      <c r="B4" s="31"/>
      <c r="C4" s="31"/>
      <c r="D4" s="31"/>
      <c r="E4" s="78">
        <v>42947</v>
      </c>
      <c r="F4" s="75"/>
      <c r="G4" s="31"/>
      <c r="H4" s="31"/>
      <c r="I4" s="31"/>
      <c r="J4" s="31"/>
    </row>
    <row r="5" spans="1:10" x14ac:dyDescent="0.25">
      <c r="B5" s="32"/>
      <c r="C5" s="33"/>
      <c r="D5" s="33"/>
      <c r="E5" s="33"/>
      <c r="F5" s="33"/>
      <c r="G5" s="33"/>
      <c r="H5" s="33"/>
      <c r="I5" s="33"/>
      <c r="J5" s="34"/>
    </row>
    <row r="6" spans="1:10" x14ac:dyDescent="0.25">
      <c r="B6" s="32"/>
      <c r="C6" s="33"/>
      <c r="D6" s="33"/>
      <c r="E6" s="33"/>
      <c r="F6" s="33"/>
      <c r="G6" s="33"/>
      <c r="H6" s="46" t="s">
        <v>102</v>
      </c>
      <c r="I6" s="46" t="s">
        <v>75</v>
      </c>
      <c r="J6" s="34"/>
    </row>
    <row r="7" spans="1:10" x14ac:dyDescent="0.25">
      <c r="A7" s="35" t="s">
        <v>88</v>
      </c>
      <c r="B7" s="18"/>
      <c r="C7" s="36"/>
      <c r="D7" s="36"/>
      <c r="E7" s="36"/>
      <c r="F7" s="36"/>
      <c r="G7" s="36"/>
      <c r="H7" s="36"/>
      <c r="I7" s="36"/>
      <c r="J7" s="36"/>
    </row>
    <row r="8" spans="1:10" x14ac:dyDescent="0.25">
      <c r="A8" s="35"/>
      <c r="B8" s="18"/>
      <c r="C8" s="36"/>
      <c r="D8" s="36"/>
      <c r="E8" s="36"/>
      <c r="F8" s="36"/>
      <c r="G8" s="36"/>
      <c r="H8" s="36"/>
      <c r="I8" s="36"/>
      <c r="J8" s="36"/>
    </row>
    <row r="9" spans="1:10" x14ac:dyDescent="0.25">
      <c r="A9" s="37" t="s">
        <v>89</v>
      </c>
      <c r="B9" s="38"/>
      <c r="C9" s="38"/>
      <c r="D9" s="38"/>
      <c r="E9" s="38"/>
      <c r="F9" s="38"/>
      <c r="G9" s="38"/>
      <c r="H9" s="38"/>
      <c r="I9" s="38"/>
      <c r="J9" s="38"/>
    </row>
    <row r="10" spans="1:10" x14ac:dyDescent="0.25">
      <c r="A10" s="39" t="s">
        <v>90</v>
      </c>
      <c r="B10" s="40" t="s">
        <v>91</v>
      </c>
      <c r="C10" s="40"/>
      <c r="D10" s="40"/>
      <c r="E10" s="38"/>
      <c r="F10" s="38"/>
      <c r="G10" s="38"/>
      <c r="H10" s="38">
        <v>785000</v>
      </c>
      <c r="I10" s="38">
        <v>785000</v>
      </c>
      <c r="J10" s="38"/>
    </row>
    <row r="11" spans="1:10" x14ac:dyDescent="0.25">
      <c r="A11" s="39"/>
      <c r="B11" s="40"/>
      <c r="C11" s="40"/>
      <c r="D11" s="40"/>
      <c r="E11" s="38"/>
      <c r="F11" s="38"/>
      <c r="G11" s="38"/>
      <c r="H11" s="38"/>
      <c r="I11" s="38"/>
      <c r="J11" s="38"/>
    </row>
    <row r="12" spans="1:10" x14ac:dyDescent="0.25">
      <c r="A12" s="41" t="s">
        <v>92</v>
      </c>
      <c r="B12" s="40"/>
      <c r="C12" s="40"/>
      <c r="D12" s="40"/>
      <c r="E12" s="38"/>
      <c r="F12" s="38"/>
      <c r="G12" s="38"/>
      <c r="H12" s="38"/>
      <c r="I12" s="38"/>
      <c r="J12" s="38"/>
    </row>
    <row r="13" spans="1:10" x14ac:dyDescent="0.25">
      <c r="A13" s="39" t="s">
        <v>93</v>
      </c>
      <c r="B13" s="40"/>
      <c r="C13" s="38"/>
      <c r="D13" s="38"/>
      <c r="E13" s="38"/>
      <c r="F13" s="38"/>
      <c r="G13" s="38"/>
      <c r="H13" s="38">
        <v>330000</v>
      </c>
      <c r="I13" s="38">
        <v>330000</v>
      </c>
      <c r="J13" s="38"/>
    </row>
    <row r="14" spans="1:10" x14ac:dyDescent="0.25">
      <c r="A14" s="39" t="s">
        <v>108</v>
      </c>
      <c r="B14" s="40"/>
      <c r="C14" s="38"/>
      <c r="D14" s="38"/>
      <c r="E14" s="38"/>
      <c r="F14" s="38"/>
      <c r="G14" s="38"/>
      <c r="H14" s="38">
        <v>0</v>
      </c>
      <c r="I14" s="38">
        <v>130000</v>
      </c>
      <c r="J14" s="38"/>
    </row>
    <row r="15" spans="1:10" x14ac:dyDescent="0.25">
      <c r="A15" s="39"/>
      <c r="B15" s="40"/>
      <c r="C15" s="38"/>
      <c r="D15" s="38"/>
      <c r="E15" s="38"/>
      <c r="F15" s="38"/>
      <c r="G15" s="38"/>
      <c r="H15" s="38"/>
      <c r="I15" s="38"/>
      <c r="J15" s="38"/>
    </row>
    <row r="16" spans="1:10" x14ac:dyDescent="0.25">
      <c r="A16" s="41" t="s">
        <v>94</v>
      </c>
      <c r="B16" s="42"/>
      <c r="C16" s="37"/>
      <c r="D16" s="37"/>
      <c r="E16" s="37"/>
      <c r="F16" s="37"/>
      <c r="G16" s="37"/>
      <c r="H16" s="37"/>
      <c r="I16" s="37"/>
      <c r="J16" s="37"/>
    </row>
    <row r="17" spans="1:10" x14ac:dyDescent="0.25">
      <c r="A17" s="43" t="s">
        <v>95</v>
      </c>
      <c r="B17" s="38"/>
      <c r="C17" s="38"/>
      <c r="D17" s="38"/>
      <c r="E17" s="38"/>
      <c r="F17" s="38"/>
      <c r="G17" s="38"/>
      <c r="H17" s="38">
        <v>5017000</v>
      </c>
      <c r="I17" s="38">
        <v>5017000</v>
      </c>
      <c r="J17" s="38"/>
    </row>
    <row r="18" spans="1:10" x14ac:dyDescent="0.25">
      <c r="A18" s="43" t="s">
        <v>96</v>
      </c>
      <c r="B18" s="38"/>
      <c r="C18" s="38"/>
      <c r="D18" s="38"/>
      <c r="E18" s="38"/>
      <c r="F18" s="38"/>
      <c r="G18" s="38"/>
      <c r="H18" s="38">
        <v>3500000</v>
      </c>
      <c r="I18" s="38">
        <v>3500000</v>
      </c>
      <c r="J18" s="38"/>
    </row>
    <row r="19" spans="1:10" x14ac:dyDescent="0.25">
      <c r="A19" s="43" t="s">
        <v>97</v>
      </c>
      <c r="B19" s="38"/>
      <c r="C19" s="38"/>
      <c r="D19" s="38"/>
      <c r="E19" s="38"/>
      <c r="F19" s="38"/>
      <c r="G19" s="38"/>
      <c r="H19" s="44">
        <v>26000</v>
      </c>
      <c r="I19" s="44">
        <v>26000</v>
      </c>
      <c r="J19" s="38"/>
    </row>
    <row r="20" spans="1:10" x14ac:dyDescent="0.25">
      <c r="A20" s="43" t="s">
        <v>98</v>
      </c>
      <c r="B20" s="38" t="s">
        <v>99</v>
      </c>
      <c r="C20" s="38"/>
      <c r="D20" s="38"/>
      <c r="E20" s="38"/>
      <c r="F20" s="38"/>
      <c r="G20" s="38"/>
      <c r="H20" s="44">
        <v>200000</v>
      </c>
      <c r="I20" s="44">
        <v>200000</v>
      </c>
      <c r="J20" s="38"/>
    </row>
    <row r="21" spans="1:10" x14ac:dyDescent="0.25">
      <c r="A21" s="43" t="s">
        <v>147</v>
      </c>
      <c r="B21" s="38"/>
      <c r="C21" s="38"/>
      <c r="D21" s="38"/>
      <c r="E21" s="38"/>
      <c r="F21" s="38"/>
      <c r="G21" s="38"/>
      <c r="H21" s="44">
        <v>0</v>
      </c>
      <c r="I21" s="44">
        <v>600000</v>
      </c>
      <c r="J21" s="38"/>
    </row>
    <row r="22" spans="1:10" x14ac:dyDescent="0.25">
      <c r="A22" s="43" t="s">
        <v>149</v>
      </c>
      <c r="B22" s="38"/>
      <c r="C22" s="38"/>
      <c r="D22" s="38"/>
      <c r="E22" s="38"/>
      <c r="F22" s="38"/>
      <c r="G22" s="38"/>
      <c r="H22" s="44">
        <v>0</v>
      </c>
      <c r="I22" s="44">
        <v>1000000</v>
      </c>
      <c r="J22" s="38"/>
    </row>
    <row r="23" spans="1:10" x14ac:dyDescent="0.25">
      <c r="A23" s="43"/>
      <c r="B23" s="38"/>
      <c r="C23" s="38"/>
      <c r="D23" s="38"/>
      <c r="E23" s="38"/>
      <c r="F23" s="38"/>
      <c r="G23" s="38"/>
      <c r="H23" s="44"/>
      <c r="I23" s="44"/>
      <c r="J23" s="38"/>
    </row>
    <row r="24" spans="1:10" s="69" customFormat="1" x14ac:dyDescent="0.25">
      <c r="A24" s="70" t="s">
        <v>7</v>
      </c>
      <c r="B24" s="71"/>
      <c r="C24" s="71"/>
      <c r="D24" s="71"/>
      <c r="E24" s="71"/>
      <c r="F24" s="71"/>
      <c r="G24" s="71"/>
      <c r="H24" s="71">
        <f>SUM(H10:H22)</f>
        <v>9858000</v>
      </c>
      <c r="I24" s="71">
        <f>SUM(I10:I22)</f>
        <v>11588000</v>
      </c>
      <c r="J24" s="71"/>
    </row>
    <row r="25" spans="1:10" x14ac:dyDescent="0.25">
      <c r="A25" s="38"/>
      <c r="B25" s="38"/>
      <c r="C25" s="38"/>
      <c r="D25" s="38"/>
      <c r="E25" s="38"/>
      <c r="F25" s="38"/>
      <c r="G25" s="38"/>
      <c r="H25" s="38"/>
      <c r="I25" s="38"/>
      <c r="J25" s="38"/>
    </row>
    <row r="26" spans="1:10" x14ac:dyDescent="0.25">
      <c r="A26" s="35" t="s">
        <v>100</v>
      </c>
      <c r="B26" s="38"/>
      <c r="C26" s="38"/>
      <c r="D26" s="38"/>
      <c r="E26" s="38"/>
      <c r="F26" s="38"/>
      <c r="G26" s="38"/>
      <c r="H26" s="38"/>
      <c r="I26" s="38"/>
      <c r="J26" s="38"/>
    </row>
    <row r="27" spans="1:10" x14ac:dyDescent="0.25">
      <c r="A27" s="35"/>
      <c r="B27" s="38"/>
      <c r="C27" s="38"/>
      <c r="D27" s="38"/>
      <c r="E27" s="38"/>
      <c r="F27" s="38"/>
      <c r="G27" s="38"/>
      <c r="H27" s="38"/>
      <c r="I27" s="38"/>
      <c r="J27" s="38"/>
    </row>
    <row r="28" spans="1:10" x14ac:dyDescent="0.25">
      <c r="A28" s="41" t="s">
        <v>94</v>
      </c>
      <c r="B28" s="40"/>
      <c r="C28" s="38"/>
      <c r="D28" s="38"/>
      <c r="E28" s="38"/>
      <c r="F28" s="38"/>
      <c r="G28" s="38"/>
      <c r="H28" s="38"/>
      <c r="I28" s="38"/>
      <c r="J28" s="38"/>
    </row>
    <row r="29" spans="1:10" x14ac:dyDescent="0.25">
      <c r="A29" s="45" t="s">
        <v>101</v>
      </c>
      <c r="H29" s="44">
        <v>4950000</v>
      </c>
      <c r="I29">
        <v>7519783</v>
      </c>
    </row>
    <row r="30" spans="1:10" x14ac:dyDescent="0.25">
      <c r="A30" t="s">
        <v>107</v>
      </c>
      <c r="H30">
        <v>0</v>
      </c>
      <c r="I30">
        <v>1290000</v>
      </c>
    </row>
    <row r="31" spans="1:10" x14ac:dyDescent="0.25">
      <c r="A31" t="s">
        <v>148</v>
      </c>
      <c r="H31">
        <v>0</v>
      </c>
      <c r="I31">
        <v>285000</v>
      </c>
    </row>
    <row r="33" spans="1:9" s="69" customFormat="1" x14ac:dyDescent="0.25">
      <c r="A33" s="69" t="s">
        <v>7</v>
      </c>
      <c r="H33" s="69">
        <f>SUM(H28:H30)</f>
        <v>4950000</v>
      </c>
      <c r="I33" s="69">
        <f>SUM(I28:I31)</f>
        <v>9094783</v>
      </c>
    </row>
  </sheetData>
  <mergeCells count="4">
    <mergeCell ref="A3:J3"/>
    <mergeCell ref="E4:F4"/>
    <mergeCell ref="A1:B1"/>
    <mergeCell ref="A2:B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6</vt:i4>
      </vt:variant>
    </vt:vector>
  </HeadingPairs>
  <TitlesOfParts>
    <vt:vector size="6" baseType="lpstr">
      <vt:lpstr>összesítő</vt:lpstr>
      <vt:lpstr>mérleg</vt:lpstr>
      <vt:lpstr>hivatal</vt:lpstr>
      <vt:lpstr>óvoda</vt:lpstr>
      <vt:lpstr>önkorm</vt:lpstr>
      <vt:lpstr>beruházás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Rácz Sándorné</dc:creator>
  <cp:lastModifiedBy>Rádóczki Lászlóné</cp:lastModifiedBy>
  <cp:lastPrinted>2017-09-21T09:16:28Z</cp:lastPrinted>
  <dcterms:created xsi:type="dcterms:W3CDTF">2017-05-10T08:48:36Z</dcterms:created>
  <dcterms:modified xsi:type="dcterms:W3CDTF">2017-09-21T09:16:53Z</dcterms:modified>
</cp:coreProperties>
</file>