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kiemelt ei" sheetId="1" r:id="rId1"/>
    <sheet name="kiadások önkorm" sheetId="2" r:id="rId2"/>
    <sheet name="kiadások kv szerv" sheetId="3" r:id="rId3"/>
    <sheet name="kiadások összetolt" sheetId="4" r:id="rId4"/>
    <sheet name="bevételek önkormányzat" sheetId="5" r:id="rId5"/>
    <sheet name="bevételek kv szerv" sheetId="6" r:id="rId6"/>
    <sheet name="bevételek összetolt" sheetId="7" r:id="rId7"/>
    <sheet name="hitelek" sheetId="8" r:id="rId8"/>
    <sheet name="létszám" sheetId="9" r:id="rId9"/>
    <sheet name="átvett" sheetId="10" r:id="rId10"/>
    <sheet name="helyi adók" sheetId="11" r:id="rId11"/>
    <sheet name="átadott" sheetId="12" r:id="rId12"/>
    <sheet name="beruházások felújítások" sheetId="13" r:id="rId13"/>
    <sheet name="EU projektek" sheetId="14" r:id="rId14"/>
    <sheet name="stabilitási 2" sheetId="15" r:id="rId15"/>
    <sheet name="tartalékok" sheetId="16" r:id="rId16"/>
    <sheet name="szociális kiadások" sheetId="17" r:id="rId17"/>
    <sheet name="finanszírozás" sheetId="18" r:id="rId18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2'!#REF!</definedName>
    <definedName name="_xlnm.Print_Titles" localSheetId="11">'átadott'!$5:$5</definedName>
    <definedName name="_xlnm.Print_Titles" localSheetId="5">'bevételek kv szerv'!$5:$5</definedName>
    <definedName name="_xlnm.Print_Titles" localSheetId="4">'bevételek önkormányzat'!$5:$5</definedName>
    <definedName name="_xlnm.Print_Titles" localSheetId="6">'bevételek összetolt'!$5:$5</definedName>
    <definedName name="_xlnm.Print_Titles" localSheetId="2">'kiadások kv szerv'!$5:$5</definedName>
    <definedName name="_xlnm.Print_Titles" localSheetId="1">'kiadások önkorm'!$5:$5</definedName>
    <definedName name="_xlnm.Print_Titles" localSheetId="3">'kiadások összetolt'!$5:$5</definedName>
    <definedName name="_xlnm.Print_Area" localSheetId="11">'átadott'!$A$1:$C$119</definedName>
    <definedName name="_xlnm.Print_Area" localSheetId="9">'átvett'!$A$1:$C$116</definedName>
    <definedName name="_xlnm.Print_Area" localSheetId="12">'beruházások felújítások'!$A$1:$E$54</definedName>
    <definedName name="_xlnm.Print_Area" localSheetId="5">'bevételek kv szerv'!$A$1:$F$97</definedName>
    <definedName name="_xlnm.Print_Area" localSheetId="4">'bevételek önkormányzat'!$A$1:$F$97</definedName>
    <definedName name="_xlnm.Print_Area" localSheetId="6">'bevételek összetolt'!$A$1:$F$97</definedName>
    <definedName name="_xlnm.Print_Area" localSheetId="13">'EU projektek'!$A$1:$B$28</definedName>
    <definedName name="_xlnm.Print_Area" localSheetId="17">'finanszírozás'!$A$1:$D$11</definedName>
    <definedName name="_xlnm.Print_Area" localSheetId="7">'hitelek'!$A$1:$D$70</definedName>
    <definedName name="_xlnm.Print_Area" localSheetId="2">'kiadások kv szerv'!$A$1:$F$124</definedName>
    <definedName name="_xlnm.Print_Area" localSheetId="1">'kiadások önkorm'!$A$1:$F$124</definedName>
    <definedName name="_xlnm.Print_Area" localSheetId="3">'kiadások összetolt'!$A$1:$F$124</definedName>
    <definedName name="_xlnm.Print_Area" localSheetId="0">'kiemelt ei'!$A$2:$A$29</definedName>
    <definedName name="_xlnm.Print_Area" localSheetId="8">'létszám'!$A$1:$D$34</definedName>
    <definedName name="_xlnm.Print_Area" localSheetId="14">'stabilitási 2'!$A$1:$F$38</definedName>
    <definedName name="_xlnm.Print_Area" localSheetId="16">'szociális kiadások'!$A$1:$C$48</definedName>
    <definedName name="_xlnm.Print_Area" localSheetId="15">'tartalékok'!$A$1:$E$16</definedName>
    <definedName name="pr10" localSheetId="14">'stabilitási 2'!#REF!</definedName>
    <definedName name="pr11" localSheetId="14">'stabilitási 2'!#REF!</definedName>
    <definedName name="pr12" localSheetId="14">'stabilitási 2'!#REF!</definedName>
    <definedName name="pr7" localSheetId="14">'stabilitási 2'!#REF!</definedName>
    <definedName name="pr8" localSheetId="14">'stabilitási 2'!#REF!</definedName>
    <definedName name="pr9" localSheetId="14">'stabilitási 2'!#REF!</definedName>
  </definedNames>
  <calcPr fullCalcOnLoad="1"/>
</workbook>
</file>

<file path=xl/sharedStrings.xml><?xml version="1.0" encoding="utf-8"?>
<sst xmlns="http://schemas.openxmlformats.org/spreadsheetml/2006/main" count="2299" uniqueCount="693">
  <si>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</si>
  <si>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</si>
  <si>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</si>
  <si>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</si>
  <si>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</si>
  <si>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</si>
  <si>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</si>
  <si>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</si>
  <si>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</si>
  <si>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</si>
  <si>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</si>
  <si>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</si>
  <si>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</si>
  <si>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</si>
  <si>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</si>
  <si>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</si>
  <si>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</si>
  <si>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</si>
  <si>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</si>
  <si>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</si>
  <si>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</si>
  <si>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</si>
  <si>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</si>
  <si>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</si>
  <si>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</si>
  <si>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</si>
  <si>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</si>
  <si>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Összesen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</si>
  <si>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</si>
  <si>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</si>
  <si>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</si>
  <si>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</si>
  <si>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</si>
  <si>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</si>
  <si>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</si>
  <si>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</si>
  <si>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</si>
  <si>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</si>
  <si>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</si>
  <si>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</si>
  <si>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</si>
  <si>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</si>
  <si>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</si>
  <si>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</si>
  <si>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</si>
  <si>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</si>
  <si>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</si>
  <si>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</si>
  <si>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</si>
  <si>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</si>
  <si>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</si>
  <si>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</si>
  <si>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</si>
  <si>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</si>
  <si>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</si>
  <si>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</si>
  <si>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</si>
  <si>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</si>
  <si>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</si>
  <si>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</si>
  <si>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</si>
  <si>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</si>
  <si>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</si>
  <si>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</si>
  <si>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</si>
  <si>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</si>
  <si>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</si>
  <si>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</si>
  <si>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</si>
  <si>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</si>
  <si>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</si>
  <si>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</si>
  <si>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</si>
  <si>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</si>
  <si>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</si>
  <si>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</si>
  <si>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</si>
  <si>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</si>
  <si>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</si>
  <si>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</si>
  <si>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</si>
  <si>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</si>
  <si>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</si>
  <si>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</si>
  <si>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</si>
  <si>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</si>
  <si>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</si>
  <si>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</si>
  <si>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</si>
  <si>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</si>
  <si>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</si>
  <si>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</si>
  <si>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</si>
  <si>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</si>
  <si>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</si>
  <si>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</si>
  <si>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</si>
  <si>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</si>
  <si>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</si>
  <si>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</si>
  <si>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</si>
  <si>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</si>
  <si>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</si>
  <si>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</si>
  <si>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</si>
  <si>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</si>
  <si>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</si>
  <si>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</si>
  <si>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</si>
  <si>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</si>
  <si>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</si>
  <si>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</si>
  <si>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</si>
  <si>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</si>
  <si>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</si>
  <si>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</si>
  <si>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</si>
  <si>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</si>
  <si>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</si>
  <si>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</si>
  <si>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</si>
  <si>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</si>
  <si>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</si>
  <si>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</si>
  <si>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</si>
  <si>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</si>
  <si>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</si>
  <si>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</si>
  <si>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</si>
  <si>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</si>
  <si>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</si>
  <si>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</si>
  <si>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</si>
  <si>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</si>
  <si>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</si>
  <si>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</si>
  <si>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</si>
  <si>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</si>
  <si>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</si>
  <si>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</si>
  <si>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</si>
  <si>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</si>
  <si>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</si>
  <si>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</si>
  <si>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</si>
  <si>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</si>
  <si>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</si>
  <si>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</si>
  <si>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</si>
  <si>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</si>
  <si>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</si>
  <si>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</si>
  <si>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</si>
  <si>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</si>
  <si>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</si>
  <si>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</si>
  <si>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</si>
  <si>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</si>
  <si>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</si>
  <si>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</si>
  <si>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</si>
  <si>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</si>
  <si>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</si>
  <si>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</si>
  <si>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</si>
  <si>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</si>
  <si>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</si>
  <si>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</si>
  <si>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</si>
  <si>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</si>
  <si>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</si>
  <si>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</si>
  <si>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</si>
  <si>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</si>
  <si>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</si>
  <si>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</si>
  <si>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</si>
  <si>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</si>
  <si>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</si>
  <si>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</si>
  <si>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</si>
  <si>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</si>
  <si>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</si>
  <si>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</si>
  <si>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</si>
  <si>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</si>
  <si>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</si>
  <si>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</si>
  <si>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</si>
  <si>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</si>
  <si>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</si>
  <si>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</si>
  <si>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</si>
  <si>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</si>
  <si>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</si>
  <si>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</si>
  <si>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</si>
  <si>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</si>
  <si>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</si>
  <si>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</si>
  <si>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</si>
  <si>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</si>
  <si>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</si>
  <si>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</si>
  <si>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</si>
  <si>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</si>
  <si>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</si>
  <si>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</si>
  <si>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</si>
  <si>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</si>
  <si>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</si>
  <si>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</si>
  <si>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</si>
  <si>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</si>
  <si>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</si>
  <si>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</si>
  <si>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</si>
  <si>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</si>
  <si>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</si>
  <si>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</si>
  <si>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</si>
  <si>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</si>
  <si>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</si>
  <si>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</si>
  <si>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</si>
  <si>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</si>
  <si>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</si>
  <si>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</si>
  <si>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</si>
  <si>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</si>
  <si>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</si>
  <si>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</si>
  <si>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</si>
  <si>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</si>
  <si>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</si>
  <si>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</si>
  <si>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</si>
  <si>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</si>
  <si>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</si>
  <si>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</si>
  <si>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</si>
  <si>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</si>
  <si>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</si>
  <si>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</si>
  <si>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</si>
  <si>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</si>
  <si>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</si>
  <si>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</si>
  <si>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</si>
  <si>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</si>
  <si>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</si>
  <si>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</si>
  <si>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</si>
  <si>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</si>
  <si>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</si>
  <si>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</si>
  <si>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</si>
  <si>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</si>
  <si>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</si>
  <si>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</si>
  <si>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</si>
  <si>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</si>
  <si>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</si>
  <si>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</si>
  <si>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</si>
  <si>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</si>
  <si>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</si>
  <si>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</si>
  <si>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</si>
  <si>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</si>
  <si>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</si>
  <si>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</si>
  <si>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</si>
  <si>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</si>
  <si>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</si>
  <si>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</si>
  <si>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</si>
  <si>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</si>
  <si>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</si>
  <si>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</si>
  <si>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</si>
  <si>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</si>
  <si>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</si>
  <si>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</si>
  <si>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</si>
  <si>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</si>
  <si>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</si>
  <si>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</si>
  <si>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</si>
  <si>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</si>
  <si>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</si>
  <si>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</si>
  <si>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</si>
  <si>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</si>
  <si>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</si>
  <si>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</si>
  <si>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</si>
  <si>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</si>
  <si>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</si>
  <si>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</si>
  <si>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</si>
  <si>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</si>
  <si>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</si>
  <si>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</si>
  <si>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</si>
  <si>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</si>
  <si>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</si>
  <si>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</si>
  <si>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</si>
  <si>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</si>
  <si>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</si>
  <si>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</si>
  <si>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</si>
  <si>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</si>
  <si>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</si>
  <si>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</si>
  <si>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</si>
  <si>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</si>
  <si>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</si>
  <si>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</si>
  <si>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</si>
  <si>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</si>
  <si>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</si>
  <si>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</si>
  <si>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</si>
  <si>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</si>
  <si>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</si>
  <si>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</si>
  <si>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</si>
  <si>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</si>
  <si>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</si>
  <si>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</si>
  <si>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</si>
  <si>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</si>
  <si>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</si>
  <si>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</si>
  <si>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</si>
  <si>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</si>
  <si>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</si>
  <si>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</si>
  <si>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</si>
  <si>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</si>
  <si>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</si>
  <si>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</si>
  <si>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</si>
  <si>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</si>
  <si>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</si>
  <si>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</si>
  <si>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</si>
  <si>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</si>
  <si>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</si>
  <si>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</si>
  <si>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</si>
  <si>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</si>
  <si>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</si>
  <si>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</si>
  <si>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</si>
  <si>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</si>
  <si>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</si>
  <si>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</si>
  <si>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</si>
  <si>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</si>
  <si>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</si>
  <si>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</si>
  <si>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</si>
  <si>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</si>
  <si>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</si>
  <si>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</si>
  <si>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</si>
  <si>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</si>
  <si>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</si>
  <si>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</si>
  <si>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</si>
  <si>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</si>
  <si>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</si>
  <si>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</si>
  <si>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</si>
  <si>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</si>
  <si>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</si>
  <si>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</si>
  <si>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</si>
  <si>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</si>
  <si>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</si>
  <si>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</si>
  <si>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</si>
  <si>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</si>
  <si>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</si>
  <si>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</si>
  <si>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</si>
  <si>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</si>
  <si>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</si>
  <si>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</si>
  <si>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</si>
  <si>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</si>
  <si>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</si>
  <si>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</si>
  <si>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</si>
  <si>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</si>
  <si>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</si>
  <si>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</si>
  <si>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</si>
  <si>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</si>
  <si>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</si>
  <si>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</si>
  <si>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</si>
  <si>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</si>
  <si>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</si>
  <si>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</si>
  <si>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</si>
  <si>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</si>
  <si>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</si>
  <si>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</si>
  <si>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</si>
  <si>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</si>
  <si>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</si>
  <si>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</si>
  <si>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</si>
  <si>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</si>
  <si>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</si>
  <si>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</si>
  <si>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</si>
  <si>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</si>
  <si>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</si>
  <si>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</si>
  <si>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</si>
  <si>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</si>
  <si>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</si>
  <si>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</si>
  <si>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</si>
  <si>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</si>
  <si>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</si>
  <si>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</si>
  <si>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</si>
  <si>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</si>
  <si>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</si>
  <si>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</si>
  <si>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</si>
  <si>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</si>
  <si>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</si>
  <si>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</si>
  <si>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</si>
  <si>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</si>
  <si>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</si>
  <si>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</si>
  <si>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</si>
  <si>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</si>
  <si>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</si>
  <si>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</si>
  <si>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</si>
  <si>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</si>
  <si>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</si>
  <si>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</si>
  <si>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</si>
  <si>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</si>
  <si>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</si>
  <si>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</si>
  <si>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</si>
  <si>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</si>
  <si>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</si>
  <si>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</si>
  <si>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</si>
  <si>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</si>
  <si>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</si>
  <si>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</si>
  <si>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</si>
  <si>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</si>
  <si>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</si>
  <si>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</si>
  <si>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</si>
  <si>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</si>
  <si>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</si>
  <si>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</si>
  <si>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</si>
  <si>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</si>
  <si>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</si>
  <si>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</si>
  <si>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</si>
  <si>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</si>
  <si>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</si>
  <si>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</si>
  <si>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</si>
  <si>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</si>
  <si>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</si>
  <si>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</si>
  <si>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</si>
  <si>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</si>
  <si>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</si>
  <si>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</si>
  <si>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</si>
  <si>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</si>
  <si>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</si>
  <si>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</si>
  <si>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</si>
  <si>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</si>
  <si>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</si>
  <si>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</si>
  <si>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</si>
  <si>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</si>
  <si>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</si>
  <si>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</si>
  <si>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</si>
  <si>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</si>
  <si>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</si>
  <si>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</si>
  <si>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</si>
  <si>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</si>
  <si>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</si>
  <si>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</si>
  <si>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</si>
  <si>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</si>
  <si>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</si>
  <si>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</si>
  <si>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</si>
  <si>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</si>
  <si>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</si>
  <si>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</si>
  <si>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</si>
  <si>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</si>
  <si>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</si>
  <si>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</si>
  <si>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</si>
  <si>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</si>
  <si>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</si>
  <si>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</si>
  <si>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</si>
  <si>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</si>
  <si>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</si>
  <si>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</si>
  <si>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</si>
  <si>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</si>
  <si>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</si>
  <si>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</si>
  <si>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</si>
  <si>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</si>
  <si>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</si>
  <si>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</si>
  <si>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</si>
  <si>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</si>
  <si>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</si>
  <si>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</si>
  <si>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</si>
  <si>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</si>
  <si>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</si>
  <si>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</si>
  <si>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</si>
  <si>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</si>
  <si>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</si>
  <si>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</si>
  <si>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</si>
  <si>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</si>
  <si>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</si>
  <si>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</si>
  <si>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</si>
  <si>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</si>
  <si>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</si>
  <si>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</si>
  <si>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</si>
  <si>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</si>
  <si>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</si>
  <si>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</si>
  <si>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</si>
  <si>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</si>
  <si>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</si>
  <si>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</si>
  <si>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</si>
  <si>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</si>
  <si>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</si>
  <si>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</si>
  <si>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</si>
  <si>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</si>
  <si>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</si>
  <si>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</si>
  <si>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</si>
  <si>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</si>
  <si>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</si>
  <si>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</si>
  <si>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</si>
  <si>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</si>
  <si>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</si>
  <si>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</si>
  <si>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</si>
  <si>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</si>
  <si>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</si>
  <si>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</si>
  <si>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</si>
  <si>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</si>
  <si>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</si>
  <si>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</si>
  <si>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</si>
  <si>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</si>
  <si>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</si>
  <si>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</si>
  <si>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</si>
  <si>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</si>
  <si>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</si>
  <si>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</si>
  <si>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</si>
  <si>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</si>
  <si>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</si>
  <si>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</si>
  <si>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</si>
  <si>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</si>
  <si>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</si>
  <si>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</si>
  <si>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</si>
  <si>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</si>
  <si>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</si>
  <si>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</si>
  <si>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</si>
  <si>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</si>
  <si>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</si>
  <si>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</si>
  <si>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</si>
  <si>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</si>
  <si>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</si>
  <si>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</si>
  <si>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</si>
  <si>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</si>
  <si>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</si>
  <si>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</si>
  <si>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</si>
  <si>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</si>
  <si>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Céltartalékok-</t>
  </si>
  <si>
    <t>Általános tartalékok</t>
  </si>
  <si>
    <t>Megnevezés</t>
  </si>
  <si>
    <t>nettó</t>
  </si>
  <si>
    <t>áfa</t>
  </si>
  <si>
    <t>bruttó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</si>
  <si>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</si>
  <si>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</si>
  <si>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</si>
  <si>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Csörötneki Közös Önkormányzati Hivatal (költségvetési szerv) ELŐIRÁNYZATAI</t>
  </si>
  <si>
    <t>Csörötneki Közös Önkormányzati Hivatal (költségvetési szerv)  ELŐIRÁNYZATOK</t>
  </si>
  <si>
    <t>ÖNKORMÁNYZAT ÉS KÖLTSÉGVETÉSI SZERV ELŐIRÁNYZATA MINDÖSSZESEN</t>
  </si>
  <si>
    <t>Beruházások, felújítások összesen:</t>
  </si>
  <si>
    <t>ELŐIRÁNYZATOK</t>
  </si>
  <si>
    <t>Önkormányzat</t>
  </si>
  <si>
    <t>önkormányzat</t>
  </si>
  <si>
    <t>KÖH</t>
  </si>
  <si>
    <t>non profit gazdasági társaságok</t>
  </si>
  <si>
    <t>A fenti előirányzatokból a  költségvetési év azon fejlesztési céljai, amelyek megvalósításához a Gst. 3. § (1) bekezdése szerinti adósságot keletkeztető ügylet megkötése válik vagy válhat szükségessé nincs .( - E Ft)</t>
  </si>
  <si>
    <t>Csörötneki Közös Önkormányzati Hivatal</t>
  </si>
  <si>
    <t>Közhatalmi bevételek</t>
  </si>
  <si>
    <t>Kiadások ( Ft)</t>
  </si>
  <si>
    <t>(adatok Ft-ban)</t>
  </si>
  <si>
    <t>Kiadások (Ft)</t>
  </si>
  <si>
    <t>Tartalékok</t>
  </si>
  <si>
    <t>Egyéb működési célú támogatások az Európai Uniónak</t>
  </si>
  <si>
    <t>K513</t>
  </si>
  <si>
    <t>Egyéb felhalmozási célú támogatások az Európai Uniónak</t>
  </si>
  <si>
    <t>K89</t>
  </si>
  <si>
    <t>Bevételek (Ft)</t>
  </si>
  <si>
    <t>Kamatbevételek és más nyereségjellegű bevételek</t>
  </si>
  <si>
    <t>Támogatások, kölcsönök bevételei (Ft)</t>
  </si>
  <si>
    <t>Helyi adó és egyéb közhatalmi bevételek (Ft)</t>
  </si>
  <si>
    <t>Támogatások, kölcsönök nyújtása és törlesztése (Ft)</t>
  </si>
  <si>
    <t>Beruházások és felújítások (Ft)</t>
  </si>
  <si>
    <t>Ingatlanok beszerzése, létesítése (szennyvíz és ivóvízhálózat)</t>
  </si>
  <si>
    <t>Az európai uniós forrásból finanszírozott támogatással megvalósuló programok, projektek kiadásai, bevételei, valamint a helyi önkormányzat ilyen projektekhez történő hozzájárulásai (Ft)</t>
  </si>
  <si>
    <t>saját bevételek 2019.</t>
  </si>
  <si>
    <t>Általános- és céltartalékok (Ft)</t>
  </si>
  <si>
    <t>Lakosságnak juttatott támogatások, szociális, rászorultsági jellegű ellátások (Ft)</t>
  </si>
  <si>
    <r>
      <t xml:space="preserve">Települési támogatás </t>
    </r>
    <r>
      <rPr>
        <sz val="10"/>
        <rFont val="Calibri"/>
        <family val="2"/>
      </rPr>
      <t>[Szoctv. 45.§.]</t>
    </r>
  </si>
  <si>
    <t>Irányító szervi támogatások folyósítása (Ft)</t>
  </si>
  <si>
    <t>Működési célú költségvetési támogatások és kiegészítő támogatások</t>
  </si>
  <si>
    <t>Elszámolásból származó bevételek</t>
  </si>
  <si>
    <t>Csörötnek Község Önkormányzata 2017. évi költségvetése</t>
  </si>
  <si>
    <t>Csörötnek Község Önkormányzata  2017. évi költségvetése</t>
  </si>
  <si>
    <t>Önkormányzat 2017. évi költségvetése</t>
  </si>
  <si>
    <t>Ingatlanok beszerzése, létesítése (Tanyafejlesztési Program)</t>
  </si>
  <si>
    <t>Informatikai eszközök beszerzése (ASP)</t>
  </si>
  <si>
    <t>Egyéb tárgyi eszközök beszerzése (fogászat)</t>
  </si>
  <si>
    <t>Egyéb tárgyi eszközök beszerzése (Tanyafejlesztési Program)</t>
  </si>
  <si>
    <t xml:space="preserve">Egyéb tárgyi eszközök beszerzése </t>
  </si>
  <si>
    <t xml:space="preserve">Ingatlanok felújítása </t>
  </si>
  <si>
    <t>saját bevételek 2020.</t>
  </si>
  <si>
    <t>A költségvetési hiány külső finanszírozására vagy a költségvetési többlet felhasználására szolgáló finanszírozási bevételek és kiadások működési és felhalmozási cél szerinti tagolásban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</si>
  <si>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</si>
  <si>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szakmai alkalmazott</t>
  </si>
  <si>
    <t>Ingatlanok beszerzése, létesítése (Csörötnek 344. hrsz)</t>
  </si>
  <si>
    <t>Ingatlanok beszerzése, létesítése (TOP csapadékvíz)</t>
  </si>
  <si>
    <t>Egyéb tárgyi eszközök beszerzése (Színpad borítás)</t>
  </si>
  <si>
    <t>Egyéb tárgyi eszközök beszerzése (vonalzókocsi)</t>
  </si>
  <si>
    <t>Egyéb tárgyi eszközök beszerzése (kisértékű egyéb)</t>
  </si>
  <si>
    <t>Ingatlanok felújítása (szennyvízcsatorna hálózat)</t>
  </si>
  <si>
    <t>Ingatlanok felújítása (ivővízhálózat)</t>
  </si>
  <si>
    <t>Ingatlanok felújítása (iskola TOP)</t>
  </si>
  <si>
    <t>EU Projekt megnevezése:  "Szentgotthárd és Térsége Iskola Magyarlak-Csörötnek Általános Iskolája energetikai korszerűsítése"</t>
  </si>
  <si>
    <t>EU Projekt megnevezése:  "Települési környezetvédelmi infrastuktúra-fejlesztések a Rába-völgyében, Csörötnek, Magyarlak és Rábagyarmat községek területén"</t>
  </si>
  <si>
    <t>Projekt azonosító: TOP-3.2.1-VS1-2016-00009</t>
  </si>
  <si>
    <t>Projekt azonosító: TOP-2.1.3-15-VS1-2016/00010</t>
  </si>
  <si>
    <t>ebből: egyéb, pénzbeli és természetbeni gyerekvédelmi támogatások</t>
  </si>
  <si>
    <t>Pénbeli kárpótlások, kártérítések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</si>
</sst>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8"/>
      <name val="Bookman Old Styl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14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7" borderId="7" applyNumberFormat="0" applyFont="0" applyAlignment="0" applyProtection="0"/>
    <xf numFmtId="0" fontId="71" fillId="28" borderId="0" applyNumberFormat="0" applyBorder="0" applyAlignment="0" applyProtection="0"/>
    <xf numFmtId="0" fontId="72" fillId="29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3" fillId="0" borderId="0">
      <alignment/>
      <protection/>
    </xf>
    <xf numFmtId="0" fontId="7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29" borderId="1" applyNumberFormat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22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5" fillId="0" borderId="0" xfId="0" applyFont="1" applyAlignment="1">
      <alignment/>
    </xf>
    <xf numFmtId="0" fontId="11" fillId="34" borderId="10" xfId="0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22" fillId="38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75" fillId="0" borderId="0" xfId="0" applyFont="1" applyBorder="1" applyAlignment="1">
      <alignment/>
    </xf>
    <xf numFmtId="0" fontId="75" fillId="0" borderId="0" xfId="0" applyFont="1" applyFill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165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65" fontId="25" fillId="0" borderId="10" xfId="0" applyNumberFormat="1" applyFont="1" applyFill="1" applyBorder="1" applyAlignment="1">
      <alignment vertical="center"/>
    </xf>
    <xf numFmtId="0" fontId="83" fillId="0" borderId="0" xfId="0" applyFont="1" applyAlignment="1">
      <alignment/>
    </xf>
    <xf numFmtId="0" fontId="12" fillId="0" borderId="0" xfId="0" applyFont="1" applyAlignment="1">
      <alignment/>
    </xf>
    <xf numFmtId="0" fontId="83" fillId="0" borderId="10" xfId="0" applyFont="1" applyBorder="1" applyAlignment="1">
      <alignment/>
    </xf>
    <xf numFmtId="0" fontId="84" fillId="0" borderId="0" xfId="0" applyFont="1" applyAlignment="1">
      <alignment/>
    </xf>
    <xf numFmtId="0" fontId="85" fillId="0" borderId="10" xfId="0" applyFont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3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4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5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87" fillId="0" borderId="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24" fillId="35" borderId="10" xfId="0" applyFont="1" applyFill="1" applyBorder="1" applyAlignment="1">
      <alignment horizontal="left" vertical="center"/>
    </xf>
    <xf numFmtId="0" fontId="25" fillId="35" borderId="10" xfId="0" applyFont="1" applyFill="1" applyBorder="1" applyAlignment="1">
      <alignment horizontal="left" vertical="center"/>
    </xf>
    <xf numFmtId="0" fontId="88" fillId="0" borderId="0" xfId="0" applyFont="1" applyAlignment="1">
      <alignment/>
    </xf>
    <xf numFmtId="0" fontId="8" fillId="0" borderId="10" xfId="56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left" vertical="center"/>
    </xf>
    <xf numFmtId="0" fontId="83" fillId="0" borderId="0" xfId="0" applyFont="1" applyAlignment="1">
      <alignment horizontal="center" wrapText="1"/>
    </xf>
    <xf numFmtId="3" fontId="83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83" fillId="0" borderId="10" xfId="0" applyNumberFormat="1" applyFont="1" applyBorder="1" applyAlignment="1">
      <alignment/>
    </xf>
    <xf numFmtId="3" fontId="85" fillId="0" borderId="10" xfId="0" applyNumberFormat="1" applyFont="1" applyBorder="1" applyAlignment="1">
      <alignment/>
    </xf>
    <xf numFmtId="3" fontId="87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83" fillId="0" borderId="0" xfId="0" applyNumberFormat="1" applyFont="1" applyAlignment="1">
      <alignment/>
    </xf>
    <xf numFmtId="3" fontId="8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8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8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83" fillId="0" borderId="0" xfId="0" applyNumberFormat="1" applyFont="1" applyBorder="1" applyAlignment="1">
      <alignment/>
    </xf>
    <xf numFmtId="3" fontId="88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75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center" wrapText="1"/>
    </xf>
    <xf numFmtId="0" fontId="89" fillId="0" borderId="0" xfId="0" applyFont="1" applyAlignment="1">
      <alignment horizontal="center"/>
    </xf>
    <xf numFmtId="0" fontId="33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5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wrapText="1"/>
    </xf>
    <xf numFmtId="3" fontId="24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right" vertical="center" wrapText="1"/>
    </xf>
    <xf numFmtId="3" fontId="27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75" fillId="0" borderId="10" xfId="0" applyNumberFormat="1" applyFont="1" applyBorder="1" applyAlignment="1">
      <alignment/>
    </xf>
    <xf numFmtId="0" fontId="8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3" fontId="18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90" fillId="0" borderId="0" xfId="0" applyFont="1" applyAlignment="1">
      <alignment horizontal="left" wrapText="1"/>
    </xf>
    <xf numFmtId="0" fontId="33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view="pageLayout" workbookViewId="0" topLeftCell="A1">
      <selection activeCell="B28" sqref="A1:B28"/>
    </sheetView>
  </sheetViews>
  <sheetFormatPr defaultColWidth="9.140625" defaultRowHeight="15"/>
  <cols>
    <col min="1" max="1" width="90.140625" style="0" customWidth="1"/>
    <col min="2" max="2" width="19.7109375" style="94" customWidth="1"/>
    <col min="3" max="3" width="16.00390625" style="94" hidden="1" customWidth="1"/>
    <col min="4" max="4" width="12.140625" style="94" hidden="1" customWidth="1"/>
    <col min="5" max="5" width="12.00390625" style="0" hidden="1" customWidth="1"/>
  </cols>
  <sheetData>
    <row r="2" spans="1:2" ht="50.25" customHeight="1">
      <c r="A2" s="213" t="s">
        <v>666</v>
      </c>
      <c r="B2" s="211"/>
    </row>
    <row r="3" spans="1:2" ht="21" customHeight="1">
      <c r="A3" s="212" t="s">
        <v>498</v>
      </c>
      <c r="B3" s="211"/>
    </row>
    <row r="6" spans="1:9" ht="15">
      <c r="A6" s="211" t="s">
        <v>644</v>
      </c>
      <c r="B6" s="211"/>
      <c r="C6" s="95"/>
      <c r="D6" s="95"/>
      <c r="E6" s="4"/>
      <c r="F6" s="4"/>
      <c r="G6" s="4"/>
      <c r="H6" s="4"/>
      <c r="I6" s="4"/>
    </row>
    <row r="7" spans="2:9" ht="15">
      <c r="B7" s="95"/>
      <c r="C7" s="157" t="s">
        <v>637</v>
      </c>
      <c r="D7" s="157" t="s">
        <v>638</v>
      </c>
      <c r="E7" s="4"/>
      <c r="F7" s="4"/>
      <c r="G7" s="4"/>
      <c r="H7" s="4"/>
      <c r="I7" s="4"/>
    </row>
    <row r="8" spans="1:9" ht="15">
      <c r="A8" s="44" t="s">
        <v>47</v>
      </c>
      <c r="B8" s="96">
        <v>53827538</v>
      </c>
      <c r="C8" s="95">
        <v>21459</v>
      </c>
      <c r="D8" s="95">
        <v>20565</v>
      </c>
      <c r="E8" s="95">
        <f>C8+D8</f>
        <v>42024</v>
      </c>
      <c r="F8" s="4"/>
      <c r="G8" s="4"/>
      <c r="H8" s="4"/>
      <c r="I8" s="4"/>
    </row>
    <row r="9" spans="1:9" ht="15">
      <c r="A9" s="44" t="s">
        <v>48</v>
      </c>
      <c r="B9" s="96">
        <v>10933091</v>
      </c>
      <c r="C9" s="95">
        <v>4557</v>
      </c>
      <c r="D9" s="95">
        <v>5122</v>
      </c>
      <c r="E9" s="95">
        <f aca="true" t="shared" si="0" ref="E9:E28">C9+D9</f>
        <v>9679</v>
      </c>
      <c r="F9" s="4"/>
      <c r="G9" s="4"/>
      <c r="H9" s="4"/>
      <c r="I9" s="4"/>
    </row>
    <row r="10" spans="1:9" ht="15">
      <c r="A10" s="44" t="s">
        <v>49</v>
      </c>
      <c r="B10" s="96">
        <v>56514753</v>
      </c>
      <c r="C10" s="95">
        <v>34042</v>
      </c>
      <c r="D10" s="95">
        <v>7060</v>
      </c>
      <c r="E10" s="95">
        <f t="shared" si="0"/>
        <v>41102</v>
      </c>
      <c r="F10" s="4"/>
      <c r="G10" s="4"/>
      <c r="H10" s="4"/>
      <c r="I10" s="4"/>
    </row>
    <row r="11" spans="1:9" ht="15">
      <c r="A11" s="44" t="s">
        <v>50</v>
      </c>
      <c r="B11" s="96">
        <v>2128000</v>
      </c>
      <c r="C11" s="95">
        <v>3018</v>
      </c>
      <c r="D11" s="95"/>
      <c r="E11" s="95">
        <f t="shared" si="0"/>
        <v>3018</v>
      </c>
      <c r="F11" s="4"/>
      <c r="G11" s="4"/>
      <c r="H11" s="4"/>
      <c r="I11" s="4"/>
    </row>
    <row r="12" spans="1:9" ht="15">
      <c r="A12" s="44" t="s">
        <v>51</v>
      </c>
      <c r="B12" s="96">
        <v>23171736</v>
      </c>
      <c r="C12" s="95">
        <v>10133</v>
      </c>
      <c r="D12" s="95">
        <v>0</v>
      </c>
      <c r="E12" s="95">
        <f t="shared" si="0"/>
        <v>10133</v>
      </c>
      <c r="F12" s="4"/>
      <c r="G12" s="4"/>
      <c r="H12" s="4"/>
      <c r="I12" s="4"/>
    </row>
    <row r="13" spans="1:9" ht="15">
      <c r="A13" s="44" t="s">
        <v>52</v>
      </c>
      <c r="B13" s="96">
        <v>125873383</v>
      </c>
      <c r="C13" s="95">
        <v>6991</v>
      </c>
      <c r="D13" s="95">
        <v>635</v>
      </c>
      <c r="E13" s="95">
        <f t="shared" si="0"/>
        <v>7626</v>
      </c>
      <c r="F13" s="4"/>
      <c r="G13" s="4"/>
      <c r="H13" s="4"/>
      <c r="I13" s="4"/>
    </row>
    <row r="14" spans="1:9" ht="15">
      <c r="A14" s="44" t="s">
        <v>53</v>
      </c>
      <c r="B14" s="96">
        <v>41669403</v>
      </c>
      <c r="C14" s="95">
        <v>12761</v>
      </c>
      <c r="D14" s="95">
        <v>0</v>
      </c>
      <c r="E14" s="95">
        <f t="shared" si="0"/>
        <v>12761</v>
      </c>
      <c r="F14" s="4"/>
      <c r="G14" s="4"/>
      <c r="H14" s="4"/>
      <c r="I14" s="4"/>
    </row>
    <row r="15" spans="1:9" s="100" customFormat="1" ht="15">
      <c r="A15" s="44" t="s">
        <v>54</v>
      </c>
      <c r="B15" s="96">
        <v>436000</v>
      </c>
      <c r="C15" s="157">
        <v>1093</v>
      </c>
      <c r="D15" s="160"/>
      <c r="E15" s="95">
        <f t="shared" si="0"/>
        <v>1093</v>
      </c>
      <c r="F15" s="99"/>
      <c r="G15" s="99"/>
      <c r="H15" s="99"/>
      <c r="I15" s="99"/>
    </row>
    <row r="16" spans="1:9" s="100" customFormat="1" ht="15">
      <c r="A16" s="97" t="s">
        <v>46</v>
      </c>
      <c r="B16" s="98">
        <f>SUM(B8:B15)</f>
        <v>314553904</v>
      </c>
      <c r="C16" s="160">
        <f>SUM(C8:C15)</f>
        <v>94054</v>
      </c>
      <c r="D16" s="160">
        <f>SUM(D8:D15)</f>
        <v>33382</v>
      </c>
      <c r="E16" s="160">
        <f t="shared" si="0"/>
        <v>127436</v>
      </c>
      <c r="F16" s="99"/>
      <c r="G16" s="99"/>
      <c r="H16" s="99"/>
      <c r="I16" s="99"/>
    </row>
    <row r="17" spans="1:9" s="100" customFormat="1" ht="15">
      <c r="A17" s="97" t="s">
        <v>55</v>
      </c>
      <c r="B17" s="98">
        <v>6005062</v>
      </c>
      <c r="C17" s="160">
        <v>32747</v>
      </c>
      <c r="D17" s="160">
        <v>0</v>
      </c>
      <c r="E17" s="160">
        <f t="shared" si="0"/>
        <v>32747</v>
      </c>
      <c r="F17" s="99"/>
      <c r="G17" s="99"/>
      <c r="H17" s="99"/>
      <c r="I17" s="99"/>
    </row>
    <row r="18" spans="1:9" s="100" customFormat="1" ht="15">
      <c r="A18" s="101" t="s">
        <v>496</v>
      </c>
      <c r="B18" s="102">
        <f>B16+B17</f>
        <v>320558966</v>
      </c>
      <c r="C18" s="160">
        <f>SUM(C16:C17)</f>
        <v>126801</v>
      </c>
      <c r="D18" s="160">
        <f>SUM(D16:D17)</f>
        <v>33382</v>
      </c>
      <c r="E18" s="160">
        <f t="shared" si="0"/>
        <v>160183</v>
      </c>
      <c r="F18" s="99"/>
      <c r="G18" s="99"/>
      <c r="H18" s="99"/>
      <c r="I18" s="99"/>
    </row>
    <row r="19" spans="1:9" ht="15">
      <c r="A19" s="44" t="s">
        <v>57</v>
      </c>
      <c r="B19" s="96">
        <v>110508649</v>
      </c>
      <c r="C19" s="95">
        <v>75683</v>
      </c>
      <c r="D19" s="95"/>
      <c r="E19" s="95">
        <f t="shared" si="0"/>
        <v>75683</v>
      </c>
      <c r="F19" s="4"/>
      <c r="G19" s="4"/>
      <c r="H19" s="4"/>
      <c r="I19" s="4"/>
    </row>
    <row r="20" spans="1:9" ht="15">
      <c r="A20" s="44" t="s">
        <v>58</v>
      </c>
      <c r="B20" s="96">
        <v>151827630</v>
      </c>
      <c r="C20" s="95">
        <v>1967</v>
      </c>
      <c r="D20" s="95">
        <v>635</v>
      </c>
      <c r="E20" s="95">
        <f t="shared" si="0"/>
        <v>2602</v>
      </c>
      <c r="F20" s="4"/>
      <c r="G20" s="4"/>
      <c r="H20" s="4"/>
      <c r="I20" s="4"/>
    </row>
    <row r="21" spans="1:9" ht="15">
      <c r="A21" s="44" t="s">
        <v>59</v>
      </c>
      <c r="B21" s="96">
        <v>13681523</v>
      </c>
      <c r="C21" s="95">
        <v>8900</v>
      </c>
      <c r="D21" s="95"/>
      <c r="E21" s="95">
        <f t="shared" si="0"/>
        <v>8900</v>
      </c>
      <c r="F21" s="4"/>
      <c r="G21" s="4"/>
      <c r="H21" s="4"/>
      <c r="I21" s="4"/>
    </row>
    <row r="22" spans="1:9" ht="15">
      <c r="A22" s="44" t="s">
        <v>60</v>
      </c>
      <c r="B22" s="96">
        <v>18397298</v>
      </c>
      <c r="C22" s="95">
        <v>33404</v>
      </c>
      <c r="D22" s="95"/>
      <c r="E22" s="95">
        <f t="shared" si="0"/>
        <v>33404</v>
      </c>
      <c r="F22" s="4"/>
      <c r="G22" s="4"/>
      <c r="H22" s="4"/>
      <c r="I22" s="4"/>
    </row>
    <row r="23" spans="1:9" ht="15">
      <c r="A23" s="44" t="s">
        <v>61</v>
      </c>
      <c r="B23" s="96"/>
      <c r="C23" s="95">
        <v>0</v>
      </c>
      <c r="D23" s="95"/>
      <c r="E23" s="95">
        <f t="shared" si="0"/>
        <v>0</v>
      </c>
      <c r="F23" s="4"/>
      <c r="G23" s="4"/>
      <c r="H23" s="4"/>
      <c r="I23" s="4"/>
    </row>
    <row r="24" spans="1:9" ht="15">
      <c r="A24" s="44" t="s">
        <v>62</v>
      </c>
      <c r="B24" s="96"/>
      <c r="C24" s="95">
        <v>0</v>
      </c>
      <c r="D24" s="95"/>
      <c r="E24" s="95">
        <f t="shared" si="0"/>
        <v>0</v>
      </c>
      <c r="F24" s="4"/>
      <c r="G24" s="4"/>
      <c r="H24" s="4"/>
      <c r="I24" s="4"/>
    </row>
    <row r="25" spans="1:9" s="100" customFormat="1" ht="15">
      <c r="A25" s="44" t="s">
        <v>63</v>
      </c>
      <c r="B25" s="96">
        <v>280000</v>
      </c>
      <c r="C25" s="157">
        <v>600</v>
      </c>
      <c r="D25" s="160"/>
      <c r="E25" s="95">
        <f t="shared" si="0"/>
        <v>600</v>
      </c>
      <c r="F25" s="99"/>
      <c r="G25" s="99"/>
      <c r="H25" s="99"/>
      <c r="I25" s="99"/>
    </row>
    <row r="26" spans="1:9" s="100" customFormat="1" ht="15">
      <c r="A26" s="97" t="s">
        <v>56</v>
      </c>
      <c r="B26" s="98">
        <f>SUM(B19:B25)</f>
        <v>294695100</v>
      </c>
      <c r="C26" s="160">
        <f>SUM(C19:C25)</f>
        <v>120554</v>
      </c>
      <c r="D26" s="160">
        <f>SUM(D19:D25)</f>
        <v>635</v>
      </c>
      <c r="E26" s="160">
        <f t="shared" si="0"/>
        <v>121189</v>
      </c>
      <c r="F26" s="99"/>
      <c r="G26" s="99"/>
      <c r="H26" s="99"/>
      <c r="I26" s="99"/>
    </row>
    <row r="27" spans="1:9" s="100" customFormat="1" ht="15">
      <c r="A27" s="97" t="s">
        <v>64</v>
      </c>
      <c r="B27" s="98">
        <f>14550049+3113651+8200166</f>
        <v>25863866</v>
      </c>
      <c r="C27" s="160">
        <v>6247</v>
      </c>
      <c r="D27" s="160">
        <v>32747</v>
      </c>
      <c r="E27" s="160">
        <f t="shared" si="0"/>
        <v>38994</v>
      </c>
      <c r="F27" s="99"/>
      <c r="G27" s="99"/>
      <c r="H27" s="99"/>
      <c r="I27" s="99"/>
    </row>
    <row r="28" spans="1:9" s="100" customFormat="1" ht="15">
      <c r="A28" s="101" t="s">
        <v>497</v>
      </c>
      <c r="B28" s="102">
        <f>B26+B27</f>
        <v>320558966</v>
      </c>
      <c r="C28" s="160">
        <f>SUM(C26:C27)</f>
        <v>126801</v>
      </c>
      <c r="D28" s="160">
        <f>SUM(D26:D27)</f>
        <v>33382</v>
      </c>
      <c r="E28" s="160">
        <f t="shared" si="0"/>
        <v>160183</v>
      </c>
      <c r="F28" s="99"/>
      <c r="G28" s="99"/>
      <c r="H28" s="99"/>
      <c r="I28" s="99"/>
    </row>
    <row r="29" spans="1:9" ht="15">
      <c r="A29" s="4"/>
      <c r="B29" s="95"/>
      <c r="C29" s="95"/>
      <c r="D29" s="95"/>
      <c r="E29" s="4"/>
      <c r="F29" s="4"/>
      <c r="G29" s="4"/>
      <c r="H29" s="4"/>
      <c r="I29" s="4"/>
    </row>
    <row r="30" spans="1:9" ht="15">
      <c r="A30" s="4"/>
      <c r="B30" s="95"/>
      <c r="C30" s="95"/>
      <c r="D30" s="95"/>
      <c r="E30" s="4"/>
      <c r="F30" s="4"/>
      <c r="G30" s="4"/>
      <c r="H30" s="4"/>
      <c r="I30" s="4"/>
    </row>
    <row r="31" spans="1:9" ht="15">
      <c r="A31" s="4"/>
      <c r="B31" s="95"/>
      <c r="C31" s="95"/>
      <c r="D31" s="95"/>
      <c r="E31" s="4"/>
      <c r="F31" s="4"/>
      <c r="G31" s="4"/>
      <c r="H31" s="4"/>
      <c r="I31" s="4"/>
    </row>
    <row r="32" spans="1:9" ht="15">
      <c r="A32" s="4"/>
      <c r="B32" s="95"/>
      <c r="C32" s="95"/>
      <c r="D32" s="95"/>
      <c r="E32" s="4"/>
      <c r="F32" s="4"/>
      <c r="G32" s="4"/>
      <c r="H32" s="4"/>
      <c r="I32" s="4"/>
    </row>
    <row r="33" spans="1:9" ht="15">
      <c r="A33" s="4"/>
      <c r="B33" s="95"/>
      <c r="C33" s="95"/>
      <c r="D33" s="95"/>
      <c r="E33" s="4"/>
      <c r="F33" s="4"/>
      <c r="G33" s="4"/>
      <c r="H33" s="4"/>
      <c r="I33" s="4"/>
    </row>
    <row r="34" spans="1:9" ht="15">
      <c r="A34" s="4"/>
      <c r="B34" s="95"/>
      <c r="C34" s="95"/>
      <c r="D34" s="95"/>
      <c r="E34" s="4"/>
      <c r="F34" s="4"/>
      <c r="G34" s="4"/>
      <c r="H34" s="4"/>
      <c r="I34" s="4"/>
    </row>
    <row r="35" spans="1:2" ht="15">
      <c r="A35" s="4"/>
      <c r="B35" s="95"/>
    </row>
  </sheetData>
  <sheetProtection/>
  <mergeCells count="3">
    <mergeCell ref="A6:B6"/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  <headerFooter>
    <oddHeader>&amp;C1. melléklet az 5/2018. (V.29.)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view="pageLayout" workbookViewId="0" topLeftCell="A1">
      <selection activeCell="E115" sqref="A1:E115"/>
    </sheetView>
  </sheetViews>
  <sheetFormatPr defaultColWidth="9.140625" defaultRowHeight="15"/>
  <cols>
    <col min="1" max="1" width="82.57421875" style="0" customWidth="1"/>
    <col min="3" max="3" width="19.421875" style="94" customWidth="1"/>
    <col min="4" max="4" width="16.28125" style="94" customWidth="1"/>
    <col min="5" max="5" width="18.57421875" style="94" customWidth="1"/>
  </cols>
  <sheetData>
    <row r="1" spans="1:5" ht="27" customHeight="1">
      <c r="A1" s="213" t="s">
        <v>668</v>
      </c>
      <c r="B1" s="211"/>
      <c r="C1" s="211"/>
      <c r="D1" s="214"/>
      <c r="E1" s="214"/>
    </row>
    <row r="2" spans="1:5" ht="25.5" customHeight="1">
      <c r="A2" s="215" t="s">
        <v>653</v>
      </c>
      <c r="B2" s="211"/>
      <c r="C2" s="211"/>
      <c r="D2" s="214"/>
      <c r="E2" s="214"/>
    </row>
    <row r="3" spans="1:5" ht="15.75" customHeight="1">
      <c r="A3" s="67"/>
      <c r="B3" s="68"/>
      <c r="C3" s="176"/>
      <c r="D3" s="176"/>
      <c r="E3" s="176"/>
    </row>
    <row r="4" ht="21" customHeight="1">
      <c r="A4" s="110" t="s">
        <v>635</v>
      </c>
    </row>
    <row r="5" spans="1:5" ht="30">
      <c r="A5" s="45" t="s">
        <v>624</v>
      </c>
      <c r="B5" s="3" t="s">
        <v>66</v>
      </c>
      <c r="C5" s="180" t="s">
        <v>636</v>
      </c>
      <c r="D5" s="181" t="s">
        <v>15</v>
      </c>
      <c r="E5" s="181" t="s">
        <v>27</v>
      </c>
    </row>
    <row r="6" spans="1:5" ht="15">
      <c r="A6" s="13" t="s">
        <v>594</v>
      </c>
      <c r="B6" s="6" t="s">
        <v>260</v>
      </c>
      <c r="C6" s="178"/>
      <c r="D6" s="178"/>
      <c r="E6" s="178">
        <f>C6+D6</f>
        <v>0</v>
      </c>
    </row>
    <row r="7" spans="1:5" ht="15">
      <c r="A7" s="13" t="s">
        <v>603</v>
      </c>
      <c r="B7" s="6" t="s">
        <v>260</v>
      </c>
      <c r="C7" s="178"/>
      <c r="D7" s="178"/>
      <c r="E7" s="178">
        <f aca="true" t="shared" si="0" ref="E7:E70">C7+D7</f>
        <v>0</v>
      </c>
    </row>
    <row r="8" spans="1:5" ht="30">
      <c r="A8" s="13" t="s">
        <v>604</v>
      </c>
      <c r="B8" s="6" t="s">
        <v>260</v>
      </c>
      <c r="C8" s="178"/>
      <c r="D8" s="178"/>
      <c r="E8" s="178">
        <f t="shared" si="0"/>
        <v>0</v>
      </c>
    </row>
    <row r="9" spans="1:5" ht="15">
      <c r="A9" s="13" t="s">
        <v>602</v>
      </c>
      <c r="B9" s="6" t="s">
        <v>260</v>
      </c>
      <c r="C9" s="178"/>
      <c r="D9" s="178"/>
      <c r="E9" s="178">
        <f t="shared" si="0"/>
        <v>0</v>
      </c>
    </row>
    <row r="10" spans="1:5" ht="15">
      <c r="A10" s="13" t="s">
        <v>601</v>
      </c>
      <c r="B10" s="6" t="s">
        <v>260</v>
      </c>
      <c r="C10" s="178"/>
      <c r="D10" s="178"/>
      <c r="E10" s="178">
        <f t="shared" si="0"/>
        <v>0</v>
      </c>
    </row>
    <row r="11" spans="1:5" ht="15">
      <c r="A11" s="13" t="s">
        <v>600</v>
      </c>
      <c r="B11" s="6" t="s">
        <v>260</v>
      </c>
      <c r="C11" s="178"/>
      <c r="D11" s="178"/>
      <c r="E11" s="178">
        <f t="shared" si="0"/>
        <v>0</v>
      </c>
    </row>
    <row r="12" spans="1:5" ht="15">
      <c r="A12" s="13" t="s">
        <v>595</v>
      </c>
      <c r="B12" s="6" t="s">
        <v>260</v>
      </c>
      <c r="C12" s="178"/>
      <c r="D12" s="178"/>
      <c r="E12" s="178">
        <f t="shared" si="0"/>
        <v>0</v>
      </c>
    </row>
    <row r="13" spans="1:5" ht="15">
      <c r="A13" s="13" t="s">
        <v>596</v>
      </c>
      <c r="B13" s="6" t="s">
        <v>260</v>
      </c>
      <c r="C13" s="178"/>
      <c r="D13" s="178"/>
      <c r="E13" s="178">
        <f t="shared" si="0"/>
        <v>0</v>
      </c>
    </row>
    <row r="14" spans="1:5" ht="15">
      <c r="A14" s="13" t="s">
        <v>597</v>
      </c>
      <c r="B14" s="6" t="s">
        <v>260</v>
      </c>
      <c r="C14" s="178"/>
      <c r="D14" s="178"/>
      <c r="E14" s="178">
        <f t="shared" si="0"/>
        <v>0</v>
      </c>
    </row>
    <row r="15" spans="1:5" ht="15">
      <c r="A15" s="13" t="s">
        <v>598</v>
      </c>
      <c r="B15" s="6" t="s">
        <v>260</v>
      </c>
      <c r="C15" s="178"/>
      <c r="D15" s="178"/>
      <c r="E15" s="178">
        <f t="shared" si="0"/>
        <v>0</v>
      </c>
    </row>
    <row r="16" spans="1:5" s="100" customFormat="1" ht="25.5">
      <c r="A16" s="7" t="s">
        <v>462</v>
      </c>
      <c r="B16" s="8" t="s">
        <v>260</v>
      </c>
      <c r="C16" s="179">
        <f>SUM(C6:C15)</f>
        <v>0</v>
      </c>
      <c r="D16" s="179">
        <f>SUM(D6:D15)</f>
        <v>0</v>
      </c>
      <c r="E16" s="179">
        <f t="shared" si="0"/>
        <v>0</v>
      </c>
    </row>
    <row r="17" spans="1:5" ht="15">
      <c r="A17" s="13" t="s">
        <v>594</v>
      </c>
      <c r="B17" s="6" t="s">
        <v>261</v>
      </c>
      <c r="C17" s="178"/>
      <c r="D17" s="178"/>
      <c r="E17" s="178">
        <f t="shared" si="0"/>
        <v>0</v>
      </c>
    </row>
    <row r="18" spans="1:5" ht="15">
      <c r="A18" s="13" t="s">
        <v>603</v>
      </c>
      <c r="B18" s="6" t="s">
        <v>261</v>
      </c>
      <c r="C18" s="178"/>
      <c r="D18" s="178"/>
      <c r="E18" s="178">
        <f t="shared" si="0"/>
        <v>0</v>
      </c>
    </row>
    <row r="19" spans="1:5" ht="30">
      <c r="A19" s="13" t="s">
        <v>604</v>
      </c>
      <c r="B19" s="6" t="s">
        <v>261</v>
      </c>
      <c r="C19" s="178"/>
      <c r="D19" s="178"/>
      <c r="E19" s="178">
        <f t="shared" si="0"/>
        <v>0</v>
      </c>
    </row>
    <row r="20" spans="1:5" ht="15">
      <c r="A20" s="13" t="s">
        <v>602</v>
      </c>
      <c r="B20" s="6" t="s">
        <v>261</v>
      </c>
      <c r="C20" s="178"/>
      <c r="D20" s="178"/>
      <c r="E20" s="178">
        <f t="shared" si="0"/>
        <v>0</v>
      </c>
    </row>
    <row r="21" spans="1:5" ht="15">
      <c r="A21" s="13" t="s">
        <v>601</v>
      </c>
      <c r="B21" s="6" t="s">
        <v>261</v>
      </c>
      <c r="C21" s="178"/>
      <c r="D21" s="178"/>
      <c r="E21" s="178">
        <f t="shared" si="0"/>
        <v>0</v>
      </c>
    </row>
    <row r="22" spans="1:5" ht="15">
      <c r="A22" s="13" t="s">
        <v>600</v>
      </c>
      <c r="B22" s="6" t="s">
        <v>261</v>
      </c>
      <c r="C22" s="178"/>
      <c r="D22" s="178"/>
      <c r="E22" s="178">
        <f t="shared" si="0"/>
        <v>0</v>
      </c>
    </row>
    <row r="23" spans="1:5" ht="15">
      <c r="A23" s="13" t="s">
        <v>595</v>
      </c>
      <c r="B23" s="6" t="s">
        <v>261</v>
      </c>
      <c r="C23" s="178"/>
      <c r="D23" s="178"/>
      <c r="E23" s="178">
        <f t="shared" si="0"/>
        <v>0</v>
      </c>
    </row>
    <row r="24" spans="1:5" ht="15">
      <c r="A24" s="13" t="s">
        <v>596</v>
      </c>
      <c r="B24" s="6" t="s">
        <v>261</v>
      </c>
      <c r="C24" s="178"/>
      <c r="D24" s="178"/>
      <c r="E24" s="178">
        <f t="shared" si="0"/>
        <v>0</v>
      </c>
    </row>
    <row r="25" spans="1:5" ht="15">
      <c r="A25" s="13" t="s">
        <v>597</v>
      </c>
      <c r="B25" s="6" t="s">
        <v>261</v>
      </c>
      <c r="C25" s="178"/>
      <c r="D25" s="178"/>
      <c r="E25" s="178">
        <f t="shared" si="0"/>
        <v>0</v>
      </c>
    </row>
    <row r="26" spans="1:5" ht="15">
      <c r="A26" s="13" t="s">
        <v>598</v>
      </c>
      <c r="B26" s="6" t="s">
        <v>261</v>
      </c>
      <c r="C26" s="178"/>
      <c r="D26" s="178"/>
      <c r="E26" s="178">
        <f t="shared" si="0"/>
        <v>0</v>
      </c>
    </row>
    <row r="27" spans="1:5" s="100" customFormat="1" ht="25.5">
      <c r="A27" s="7" t="s">
        <v>518</v>
      </c>
      <c r="B27" s="8" t="s">
        <v>261</v>
      </c>
      <c r="C27" s="179">
        <f>SUM(C17:C26)</f>
        <v>0</v>
      </c>
      <c r="D27" s="179">
        <f>SUM(D17:D26)</f>
        <v>0</v>
      </c>
      <c r="E27" s="179">
        <f t="shared" si="0"/>
        <v>0</v>
      </c>
    </row>
    <row r="28" spans="1:5" ht="15">
      <c r="A28" s="13" t="s">
        <v>594</v>
      </c>
      <c r="B28" s="6" t="s">
        <v>262</v>
      </c>
      <c r="C28" s="178"/>
      <c r="D28" s="178"/>
      <c r="E28" s="178">
        <f t="shared" si="0"/>
        <v>0</v>
      </c>
    </row>
    <row r="29" spans="1:5" ht="15">
      <c r="A29" s="13" t="s">
        <v>603</v>
      </c>
      <c r="B29" s="6" t="s">
        <v>262</v>
      </c>
      <c r="C29" s="178">
        <v>628000</v>
      </c>
      <c r="D29" s="178"/>
      <c r="E29" s="178">
        <f t="shared" si="0"/>
        <v>628000</v>
      </c>
    </row>
    <row r="30" spans="1:5" ht="30">
      <c r="A30" s="13" t="s">
        <v>604</v>
      </c>
      <c r="B30" s="6" t="s">
        <v>262</v>
      </c>
      <c r="C30" s="178"/>
      <c r="D30" s="178"/>
      <c r="E30" s="178">
        <f t="shared" si="0"/>
        <v>0</v>
      </c>
    </row>
    <row r="31" spans="1:5" ht="15">
      <c r="A31" s="13" t="s">
        <v>602</v>
      </c>
      <c r="B31" s="6" t="s">
        <v>262</v>
      </c>
      <c r="C31" s="178">
        <v>952500</v>
      </c>
      <c r="D31" s="178"/>
      <c r="E31" s="178">
        <f t="shared" si="0"/>
        <v>952500</v>
      </c>
    </row>
    <row r="32" spans="1:5" ht="15">
      <c r="A32" s="13" t="s">
        <v>601</v>
      </c>
      <c r="B32" s="6" t="s">
        <v>262</v>
      </c>
      <c r="C32" s="178">
        <f>4000000+4338000</f>
        <v>8338000</v>
      </c>
      <c r="D32" s="178"/>
      <c r="E32" s="178">
        <f t="shared" si="0"/>
        <v>8338000</v>
      </c>
    </row>
    <row r="33" spans="1:5" ht="15">
      <c r="A33" s="13" t="s">
        <v>600</v>
      </c>
      <c r="B33" s="6" t="s">
        <v>262</v>
      </c>
      <c r="C33" s="178">
        <v>10132490</v>
      </c>
      <c r="D33" s="178"/>
      <c r="E33" s="178">
        <f t="shared" si="0"/>
        <v>10132490</v>
      </c>
    </row>
    <row r="34" spans="1:5" ht="15">
      <c r="A34" s="13" t="s">
        <v>595</v>
      </c>
      <c r="B34" s="6" t="s">
        <v>262</v>
      </c>
      <c r="C34" s="178">
        <v>3436408</v>
      </c>
      <c r="D34" s="178"/>
      <c r="E34" s="178">
        <f t="shared" si="0"/>
        <v>3436408</v>
      </c>
    </row>
    <row r="35" spans="1:5" ht="15">
      <c r="A35" s="13" t="s">
        <v>596</v>
      </c>
      <c r="B35" s="6" t="s">
        <v>262</v>
      </c>
      <c r="C35" s="178"/>
      <c r="D35" s="178"/>
      <c r="E35" s="178">
        <f t="shared" si="0"/>
        <v>0</v>
      </c>
    </row>
    <row r="36" spans="1:5" ht="15">
      <c r="A36" s="13" t="s">
        <v>597</v>
      </c>
      <c r="B36" s="6" t="s">
        <v>262</v>
      </c>
      <c r="C36" s="178"/>
      <c r="D36" s="178"/>
      <c r="E36" s="178">
        <f t="shared" si="0"/>
        <v>0</v>
      </c>
    </row>
    <row r="37" spans="1:5" ht="15">
      <c r="A37" s="13" t="s">
        <v>598</v>
      </c>
      <c r="B37" s="6" t="s">
        <v>262</v>
      </c>
      <c r="C37" s="178"/>
      <c r="D37" s="178"/>
      <c r="E37" s="178">
        <f t="shared" si="0"/>
        <v>0</v>
      </c>
    </row>
    <row r="38" spans="1:5" s="100" customFormat="1" ht="15">
      <c r="A38" s="7" t="s">
        <v>517</v>
      </c>
      <c r="B38" s="8" t="s">
        <v>262</v>
      </c>
      <c r="C38" s="179">
        <f>SUM(C28:C37)</f>
        <v>23487398</v>
      </c>
      <c r="D38" s="179">
        <f>SUM(D28:D37)</f>
        <v>0</v>
      </c>
      <c r="E38" s="179">
        <f t="shared" si="0"/>
        <v>23487398</v>
      </c>
    </row>
    <row r="39" spans="1:5" ht="15">
      <c r="A39" s="13" t="s">
        <v>594</v>
      </c>
      <c r="B39" s="6" t="s">
        <v>268</v>
      </c>
      <c r="C39" s="178"/>
      <c r="D39" s="178"/>
      <c r="E39" s="178">
        <f t="shared" si="0"/>
        <v>0</v>
      </c>
    </row>
    <row r="40" spans="1:5" ht="15">
      <c r="A40" s="13" t="s">
        <v>603</v>
      </c>
      <c r="B40" s="6" t="s">
        <v>268</v>
      </c>
      <c r="C40" s="178"/>
      <c r="D40" s="178"/>
      <c r="E40" s="178">
        <f t="shared" si="0"/>
        <v>0</v>
      </c>
    </row>
    <row r="41" spans="1:5" ht="30">
      <c r="A41" s="13" t="s">
        <v>604</v>
      </c>
      <c r="B41" s="6" t="s">
        <v>268</v>
      </c>
      <c r="C41" s="178"/>
      <c r="D41" s="178"/>
      <c r="E41" s="178">
        <f t="shared" si="0"/>
        <v>0</v>
      </c>
    </row>
    <row r="42" spans="1:5" ht="15">
      <c r="A42" s="13" t="s">
        <v>602</v>
      </c>
      <c r="B42" s="6" t="s">
        <v>268</v>
      </c>
      <c r="C42" s="178"/>
      <c r="D42" s="178"/>
      <c r="E42" s="178">
        <f t="shared" si="0"/>
        <v>0</v>
      </c>
    </row>
    <row r="43" spans="1:5" ht="15">
      <c r="A43" s="13" t="s">
        <v>601</v>
      </c>
      <c r="B43" s="6" t="s">
        <v>268</v>
      </c>
      <c r="C43" s="178"/>
      <c r="D43" s="178"/>
      <c r="E43" s="178">
        <f t="shared" si="0"/>
        <v>0</v>
      </c>
    </row>
    <row r="44" spans="1:5" ht="15">
      <c r="A44" s="13" t="s">
        <v>600</v>
      </c>
      <c r="B44" s="6" t="s">
        <v>268</v>
      </c>
      <c r="C44" s="178"/>
      <c r="D44" s="178"/>
      <c r="E44" s="178">
        <f t="shared" si="0"/>
        <v>0</v>
      </c>
    </row>
    <row r="45" spans="1:5" ht="15">
      <c r="A45" s="13" t="s">
        <v>595</v>
      </c>
      <c r="B45" s="6" t="s">
        <v>268</v>
      </c>
      <c r="C45" s="178"/>
      <c r="D45" s="178"/>
      <c r="E45" s="178">
        <f t="shared" si="0"/>
        <v>0</v>
      </c>
    </row>
    <row r="46" spans="1:5" ht="15">
      <c r="A46" s="13" t="s">
        <v>596</v>
      </c>
      <c r="B46" s="6" t="s">
        <v>268</v>
      </c>
      <c r="C46" s="178"/>
      <c r="D46" s="178"/>
      <c r="E46" s="178">
        <f t="shared" si="0"/>
        <v>0</v>
      </c>
    </row>
    <row r="47" spans="1:5" ht="15">
      <c r="A47" s="13" t="s">
        <v>597</v>
      </c>
      <c r="B47" s="6" t="s">
        <v>268</v>
      </c>
      <c r="C47" s="178"/>
      <c r="D47" s="178"/>
      <c r="E47" s="178">
        <f t="shared" si="0"/>
        <v>0</v>
      </c>
    </row>
    <row r="48" spans="1:5" ht="15">
      <c r="A48" s="13" t="s">
        <v>598</v>
      </c>
      <c r="B48" s="6" t="s">
        <v>268</v>
      </c>
      <c r="C48" s="178"/>
      <c r="D48" s="178"/>
      <c r="E48" s="178">
        <f t="shared" si="0"/>
        <v>0</v>
      </c>
    </row>
    <row r="49" spans="1:5" s="100" customFormat="1" ht="25.5">
      <c r="A49" s="7" t="s">
        <v>516</v>
      </c>
      <c r="B49" s="8" t="s">
        <v>268</v>
      </c>
      <c r="C49" s="179">
        <f>SUM(C39:C48)</f>
        <v>0</v>
      </c>
      <c r="D49" s="179">
        <f>SUM(D39:D48)</f>
        <v>0</v>
      </c>
      <c r="E49" s="179">
        <f t="shared" si="0"/>
        <v>0</v>
      </c>
    </row>
    <row r="50" spans="1:5" ht="15">
      <c r="A50" s="13" t="s">
        <v>599</v>
      </c>
      <c r="B50" s="6" t="s">
        <v>269</v>
      </c>
      <c r="C50" s="178"/>
      <c r="D50" s="178"/>
      <c r="E50" s="178">
        <f t="shared" si="0"/>
        <v>0</v>
      </c>
    </row>
    <row r="51" spans="1:5" ht="15">
      <c r="A51" s="13" t="s">
        <v>603</v>
      </c>
      <c r="B51" s="6" t="s">
        <v>269</v>
      </c>
      <c r="C51" s="178"/>
      <c r="D51" s="178"/>
      <c r="E51" s="178">
        <f t="shared" si="0"/>
        <v>0</v>
      </c>
    </row>
    <row r="52" spans="1:5" ht="30">
      <c r="A52" s="13" t="s">
        <v>604</v>
      </c>
      <c r="B52" s="6" t="s">
        <v>269</v>
      </c>
      <c r="C52" s="178"/>
      <c r="D52" s="178"/>
      <c r="E52" s="178">
        <f t="shared" si="0"/>
        <v>0</v>
      </c>
    </row>
    <row r="53" spans="1:5" ht="15">
      <c r="A53" s="13" t="s">
        <v>602</v>
      </c>
      <c r="B53" s="6" t="s">
        <v>269</v>
      </c>
      <c r="C53" s="178"/>
      <c r="D53" s="178"/>
      <c r="E53" s="178">
        <f t="shared" si="0"/>
        <v>0</v>
      </c>
    </row>
    <row r="54" spans="1:5" ht="15">
      <c r="A54" s="13" t="s">
        <v>601</v>
      </c>
      <c r="B54" s="6" t="s">
        <v>269</v>
      </c>
      <c r="C54" s="178"/>
      <c r="D54" s="178"/>
      <c r="E54" s="178">
        <f t="shared" si="0"/>
        <v>0</v>
      </c>
    </row>
    <row r="55" spans="1:5" ht="15">
      <c r="A55" s="13" t="s">
        <v>600</v>
      </c>
      <c r="B55" s="6" t="s">
        <v>269</v>
      </c>
      <c r="C55" s="178"/>
      <c r="D55" s="178"/>
      <c r="E55" s="178">
        <f t="shared" si="0"/>
        <v>0</v>
      </c>
    </row>
    <row r="56" spans="1:5" ht="15">
      <c r="A56" s="13" t="s">
        <v>595</v>
      </c>
      <c r="B56" s="6" t="s">
        <v>269</v>
      </c>
      <c r="C56" s="178"/>
      <c r="D56" s="178"/>
      <c r="E56" s="178">
        <f t="shared" si="0"/>
        <v>0</v>
      </c>
    </row>
    <row r="57" spans="1:5" ht="15">
      <c r="A57" s="13" t="s">
        <v>596</v>
      </c>
      <c r="B57" s="6" t="s">
        <v>269</v>
      </c>
      <c r="C57" s="178"/>
      <c r="D57" s="178"/>
      <c r="E57" s="178">
        <f t="shared" si="0"/>
        <v>0</v>
      </c>
    </row>
    <row r="58" spans="1:5" ht="15">
      <c r="A58" s="13" t="s">
        <v>597</v>
      </c>
      <c r="B58" s="6" t="s">
        <v>269</v>
      </c>
      <c r="C58" s="178"/>
      <c r="D58" s="178"/>
      <c r="E58" s="178">
        <f t="shared" si="0"/>
        <v>0</v>
      </c>
    </row>
    <row r="59" spans="1:5" ht="15">
      <c r="A59" s="13" t="s">
        <v>598</v>
      </c>
      <c r="B59" s="6" t="s">
        <v>269</v>
      </c>
      <c r="C59" s="178"/>
      <c r="D59" s="178"/>
      <c r="E59" s="178">
        <f t="shared" si="0"/>
        <v>0</v>
      </c>
    </row>
    <row r="60" spans="1:5" s="100" customFormat="1" ht="25.5">
      <c r="A60" s="7" t="s">
        <v>519</v>
      </c>
      <c r="B60" s="8" t="s">
        <v>269</v>
      </c>
      <c r="C60" s="179">
        <f>SUM(C50:C59)</f>
        <v>0</v>
      </c>
      <c r="D60" s="179">
        <f>SUM(D50:D59)</f>
        <v>0</v>
      </c>
      <c r="E60" s="179">
        <f t="shared" si="0"/>
        <v>0</v>
      </c>
    </row>
    <row r="61" spans="1:5" ht="15">
      <c r="A61" s="13" t="s">
        <v>594</v>
      </c>
      <c r="B61" s="6" t="s">
        <v>270</v>
      </c>
      <c r="C61" s="178"/>
      <c r="D61" s="178"/>
      <c r="E61" s="178">
        <f t="shared" si="0"/>
        <v>0</v>
      </c>
    </row>
    <row r="62" spans="1:5" ht="15">
      <c r="A62" s="13" t="s">
        <v>603</v>
      </c>
      <c r="B62" s="6" t="s">
        <v>270</v>
      </c>
      <c r="C62" s="178"/>
      <c r="D62" s="178"/>
      <c r="E62" s="178">
        <f t="shared" si="0"/>
        <v>0</v>
      </c>
    </row>
    <row r="63" spans="1:5" ht="30">
      <c r="A63" s="13" t="s">
        <v>604</v>
      </c>
      <c r="B63" s="6" t="s">
        <v>270</v>
      </c>
      <c r="C63" s="178">
        <v>150445630</v>
      </c>
      <c r="D63" s="178"/>
      <c r="E63" s="178">
        <f t="shared" si="0"/>
        <v>150445630</v>
      </c>
    </row>
    <row r="64" spans="1:5" ht="15">
      <c r="A64" s="13" t="s">
        <v>602</v>
      </c>
      <c r="B64" s="6" t="s">
        <v>270</v>
      </c>
      <c r="C64" s="178"/>
      <c r="D64" s="178"/>
      <c r="E64" s="178">
        <f t="shared" si="0"/>
        <v>0</v>
      </c>
    </row>
    <row r="65" spans="1:5" ht="15">
      <c r="A65" s="13" t="s">
        <v>601</v>
      </c>
      <c r="B65" s="6" t="s">
        <v>270</v>
      </c>
      <c r="C65" s="178"/>
      <c r="D65" s="178"/>
      <c r="E65" s="178">
        <f t="shared" si="0"/>
        <v>0</v>
      </c>
    </row>
    <row r="66" spans="1:5" ht="15">
      <c r="A66" s="13" t="s">
        <v>600</v>
      </c>
      <c r="B66" s="6" t="s">
        <v>270</v>
      </c>
      <c r="C66" s="178"/>
      <c r="D66" s="178"/>
      <c r="E66" s="178">
        <f t="shared" si="0"/>
        <v>0</v>
      </c>
    </row>
    <row r="67" spans="1:5" ht="15">
      <c r="A67" s="13" t="s">
        <v>595</v>
      </c>
      <c r="B67" s="6" t="s">
        <v>270</v>
      </c>
      <c r="C67" s="178"/>
      <c r="D67" s="178"/>
      <c r="E67" s="178">
        <f t="shared" si="0"/>
        <v>0</v>
      </c>
    </row>
    <row r="68" spans="1:5" ht="15">
      <c r="A68" s="13" t="s">
        <v>596</v>
      </c>
      <c r="B68" s="6" t="s">
        <v>270</v>
      </c>
      <c r="C68" s="178"/>
      <c r="D68" s="178"/>
      <c r="E68" s="178">
        <f t="shared" si="0"/>
        <v>0</v>
      </c>
    </row>
    <row r="69" spans="1:5" ht="15">
      <c r="A69" s="13" t="s">
        <v>597</v>
      </c>
      <c r="B69" s="6" t="s">
        <v>270</v>
      </c>
      <c r="C69" s="178"/>
      <c r="D69" s="178"/>
      <c r="E69" s="178">
        <f t="shared" si="0"/>
        <v>0</v>
      </c>
    </row>
    <row r="70" spans="1:5" ht="15">
      <c r="A70" s="13" t="s">
        <v>598</v>
      </c>
      <c r="B70" s="6" t="s">
        <v>270</v>
      </c>
      <c r="C70" s="178"/>
      <c r="D70" s="178"/>
      <c r="E70" s="178">
        <f t="shared" si="0"/>
        <v>0</v>
      </c>
    </row>
    <row r="71" spans="1:5" s="100" customFormat="1" ht="15">
      <c r="A71" s="7" t="s">
        <v>467</v>
      </c>
      <c r="B71" s="8" t="s">
        <v>270</v>
      </c>
      <c r="C71" s="179">
        <f>SUM(C61:C70)</f>
        <v>150445630</v>
      </c>
      <c r="D71" s="179">
        <f>SUM(D61:D70)</f>
        <v>0</v>
      </c>
      <c r="E71" s="179">
        <f aca="true" t="shared" si="1" ref="E71:E115">C71+D71</f>
        <v>150445630</v>
      </c>
    </row>
    <row r="72" spans="1:5" ht="15">
      <c r="A72" s="13" t="s">
        <v>605</v>
      </c>
      <c r="B72" s="5" t="s">
        <v>320</v>
      </c>
      <c r="C72" s="178"/>
      <c r="D72" s="178"/>
      <c r="E72" s="178">
        <f t="shared" si="1"/>
        <v>0</v>
      </c>
    </row>
    <row r="73" spans="1:5" ht="15">
      <c r="A73" s="13" t="s">
        <v>606</v>
      </c>
      <c r="B73" s="5" t="s">
        <v>320</v>
      </c>
      <c r="C73" s="178"/>
      <c r="D73" s="178"/>
      <c r="E73" s="178">
        <f t="shared" si="1"/>
        <v>0</v>
      </c>
    </row>
    <row r="74" spans="1:5" ht="15">
      <c r="A74" s="13" t="s">
        <v>614</v>
      </c>
      <c r="B74" s="5" t="s">
        <v>320</v>
      </c>
      <c r="C74" s="178"/>
      <c r="D74" s="178"/>
      <c r="E74" s="178">
        <f t="shared" si="1"/>
        <v>0</v>
      </c>
    </row>
    <row r="75" spans="1:5" ht="15">
      <c r="A75" s="5" t="s">
        <v>613</v>
      </c>
      <c r="B75" s="5" t="s">
        <v>320</v>
      </c>
      <c r="C75" s="178"/>
      <c r="D75" s="178"/>
      <c r="E75" s="178">
        <f t="shared" si="1"/>
        <v>0</v>
      </c>
    </row>
    <row r="76" spans="1:5" ht="15">
      <c r="A76" s="5" t="s">
        <v>612</v>
      </c>
      <c r="B76" s="5" t="s">
        <v>320</v>
      </c>
      <c r="C76" s="178"/>
      <c r="D76" s="178"/>
      <c r="E76" s="178">
        <f t="shared" si="1"/>
        <v>0</v>
      </c>
    </row>
    <row r="77" spans="1:5" ht="15">
      <c r="A77" s="5" t="s">
        <v>611</v>
      </c>
      <c r="B77" s="5" t="s">
        <v>320</v>
      </c>
      <c r="C77" s="178"/>
      <c r="D77" s="178"/>
      <c r="E77" s="178">
        <f t="shared" si="1"/>
        <v>0</v>
      </c>
    </row>
    <row r="78" spans="1:5" ht="15">
      <c r="A78" s="13" t="s">
        <v>610</v>
      </c>
      <c r="B78" s="5" t="s">
        <v>320</v>
      </c>
      <c r="C78" s="178"/>
      <c r="D78" s="178"/>
      <c r="E78" s="178">
        <f t="shared" si="1"/>
        <v>0</v>
      </c>
    </row>
    <row r="79" spans="1:5" ht="15">
      <c r="A79" s="13" t="s">
        <v>615</v>
      </c>
      <c r="B79" s="5" t="s">
        <v>320</v>
      </c>
      <c r="C79" s="178"/>
      <c r="D79" s="178"/>
      <c r="E79" s="178">
        <f t="shared" si="1"/>
        <v>0</v>
      </c>
    </row>
    <row r="80" spans="1:5" ht="15">
      <c r="A80" s="13" t="s">
        <v>607</v>
      </c>
      <c r="B80" s="5" t="s">
        <v>320</v>
      </c>
      <c r="C80" s="178"/>
      <c r="D80" s="178"/>
      <c r="E80" s="178">
        <f t="shared" si="1"/>
        <v>0</v>
      </c>
    </row>
    <row r="81" spans="1:5" ht="15">
      <c r="A81" s="13" t="s">
        <v>608</v>
      </c>
      <c r="B81" s="5" t="s">
        <v>320</v>
      </c>
      <c r="C81" s="178"/>
      <c r="D81" s="178"/>
      <c r="E81" s="178">
        <f t="shared" si="1"/>
        <v>0</v>
      </c>
    </row>
    <row r="82" spans="1:5" s="100" customFormat="1" ht="25.5">
      <c r="A82" s="7" t="s">
        <v>535</v>
      </c>
      <c r="B82" s="8" t="s">
        <v>320</v>
      </c>
      <c r="C82" s="179">
        <f>SUM(C72:C81)</f>
        <v>0</v>
      </c>
      <c r="D82" s="179">
        <f>SUM(D72:D81)</f>
        <v>0</v>
      </c>
      <c r="E82" s="179">
        <f t="shared" si="1"/>
        <v>0</v>
      </c>
    </row>
    <row r="83" spans="1:5" ht="15">
      <c r="A83" s="13" t="s">
        <v>605</v>
      </c>
      <c r="B83" s="5" t="s">
        <v>321</v>
      </c>
      <c r="C83" s="178"/>
      <c r="D83" s="178"/>
      <c r="E83" s="178">
        <f t="shared" si="1"/>
        <v>0</v>
      </c>
    </row>
    <row r="84" spans="1:5" ht="15">
      <c r="A84" s="13" t="s">
        <v>606</v>
      </c>
      <c r="B84" s="5" t="s">
        <v>321</v>
      </c>
      <c r="C84" s="178"/>
      <c r="D84" s="178"/>
      <c r="E84" s="178">
        <f t="shared" si="1"/>
        <v>0</v>
      </c>
    </row>
    <row r="85" spans="1:5" ht="15">
      <c r="A85" s="13" t="s">
        <v>614</v>
      </c>
      <c r="B85" s="5" t="s">
        <v>321</v>
      </c>
      <c r="C85" s="178"/>
      <c r="D85" s="178"/>
      <c r="E85" s="178">
        <f t="shared" si="1"/>
        <v>0</v>
      </c>
    </row>
    <row r="86" spans="1:5" ht="15">
      <c r="A86" s="5" t="s">
        <v>613</v>
      </c>
      <c r="B86" s="5" t="s">
        <v>321</v>
      </c>
      <c r="C86" s="178"/>
      <c r="D86" s="178"/>
      <c r="E86" s="178">
        <f t="shared" si="1"/>
        <v>0</v>
      </c>
    </row>
    <row r="87" spans="1:5" ht="15">
      <c r="A87" s="5" t="s">
        <v>612</v>
      </c>
      <c r="B87" s="5" t="s">
        <v>321</v>
      </c>
      <c r="C87" s="178"/>
      <c r="D87" s="178"/>
      <c r="E87" s="178">
        <f t="shared" si="1"/>
        <v>0</v>
      </c>
    </row>
    <row r="88" spans="1:5" ht="15">
      <c r="A88" s="5" t="s">
        <v>611</v>
      </c>
      <c r="B88" s="5" t="s">
        <v>321</v>
      </c>
      <c r="C88" s="178"/>
      <c r="D88" s="178"/>
      <c r="E88" s="178">
        <f t="shared" si="1"/>
        <v>0</v>
      </c>
    </row>
    <row r="89" spans="1:5" ht="15">
      <c r="A89" s="13" t="s">
        <v>610</v>
      </c>
      <c r="B89" s="5" t="s">
        <v>321</v>
      </c>
      <c r="C89" s="178"/>
      <c r="D89" s="178"/>
      <c r="E89" s="178">
        <f t="shared" si="1"/>
        <v>0</v>
      </c>
    </row>
    <row r="90" spans="1:5" ht="15">
      <c r="A90" s="13" t="s">
        <v>609</v>
      </c>
      <c r="B90" s="5" t="s">
        <v>321</v>
      </c>
      <c r="C90" s="178"/>
      <c r="D90" s="178"/>
      <c r="E90" s="178">
        <f t="shared" si="1"/>
        <v>0</v>
      </c>
    </row>
    <row r="91" spans="1:5" ht="15">
      <c r="A91" s="13" t="s">
        <v>607</v>
      </c>
      <c r="B91" s="5" t="s">
        <v>321</v>
      </c>
      <c r="C91" s="178"/>
      <c r="D91" s="178"/>
      <c r="E91" s="178">
        <f t="shared" si="1"/>
        <v>0</v>
      </c>
    </row>
    <row r="92" spans="1:5" ht="15">
      <c r="A92" s="13" t="s">
        <v>608</v>
      </c>
      <c r="B92" s="5" t="s">
        <v>321</v>
      </c>
      <c r="C92" s="178"/>
      <c r="D92" s="178"/>
      <c r="E92" s="178">
        <f t="shared" si="1"/>
        <v>0</v>
      </c>
    </row>
    <row r="93" spans="1:5" s="100" customFormat="1" ht="15">
      <c r="A93" s="15" t="s">
        <v>536</v>
      </c>
      <c r="B93" s="8" t="s">
        <v>321</v>
      </c>
      <c r="C93" s="179">
        <f>SUM(C83:C92)</f>
        <v>0</v>
      </c>
      <c r="D93" s="179">
        <f>SUM(D83:D92)</f>
        <v>0</v>
      </c>
      <c r="E93" s="179">
        <f t="shared" si="1"/>
        <v>0</v>
      </c>
    </row>
    <row r="94" spans="1:5" ht="15">
      <c r="A94" s="13" t="s">
        <v>605</v>
      </c>
      <c r="B94" s="5" t="s">
        <v>325</v>
      </c>
      <c r="C94" s="178"/>
      <c r="D94" s="178"/>
      <c r="E94" s="178">
        <f t="shared" si="1"/>
        <v>0</v>
      </c>
    </row>
    <row r="95" spans="1:5" ht="15">
      <c r="A95" s="13" t="s">
        <v>606</v>
      </c>
      <c r="B95" s="5" t="s">
        <v>325</v>
      </c>
      <c r="C95" s="178"/>
      <c r="D95" s="178"/>
      <c r="E95" s="178">
        <f t="shared" si="1"/>
        <v>0</v>
      </c>
    </row>
    <row r="96" spans="1:5" ht="15">
      <c r="A96" s="13" t="s">
        <v>614</v>
      </c>
      <c r="B96" s="5" t="s">
        <v>325</v>
      </c>
      <c r="C96" s="178"/>
      <c r="D96" s="178"/>
      <c r="E96" s="178">
        <f t="shared" si="1"/>
        <v>0</v>
      </c>
    </row>
    <row r="97" spans="1:5" ht="15">
      <c r="A97" s="5" t="s">
        <v>613</v>
      </c>
      <c r="B97" s="5" t="s">
        <v>325</v>
      </c>
      <c r="C97" s="178"/>
      <c r="D97" s="178"/>
      <c r="E97" s="178">
        <f t="shared" si="1"/>
        <v>0</v>
      </c>
    </row>
    <row r="98" spans="1:5" ht="15">
      <c r="A98" s="5" t="s">
        <v>612</v>
      </c>
      <c r="B98" s="5" t="s">
        <v>325</v>
      </c>
      <c r="C98" s="178"/>
      <c r="D98" s="178"/>
      <c r="E98" s="178">
        <f t="shared" si="1"/>
        <v>0</v>
      </c>
    </row>
    <row r="99" spans="1:5" ht="15">
      <c r="A99" s="5" t="s">
        <v>611</v>
      </c>
      <c r="B99" s="5" t="s">
        <v>325</v>
      </c>
      <c r="C99" s="178"/>
      <c r="D99" s="178"/>
      <c r="E99" s="178">
        <f t="shared" si="1"/>
        <v>0</v>
      </c>
    </row>
    <row r="100" spans="1:5" ht="15">
      <c r="A100" s="13" t="s">
        <v>610</v>
      </c>
      <c r="B100" s="5" t="s">
        <v>325</v>
      </c>
      <c r="C100" s="178"/>
      <c r="D100" s="178"/>
      <c r="E100" s="178">
        <f t="shared" si="1"/>
        <v>0</v>
      </c>
    </row>
    <row r="101" spans="1:5" ht="15">
      <c r="A101" s="13" t="s">
        <v>615</v>
      </c>
      <c r="B101" s="5" t="s">
        <v>325</v>
      </c>
      <c r="C101" s="178"/>
      <c r="D101" s="178"/>
      <c r="E101" s="178">
        <f t="shared" si="1"/>
        <v>0</v>
      </c>
    </row>
    <row r="102" spans="1:5" ht="15">
      <c r="A102" s="13" t="s">
        <v>607</v>
      </c>
      <c r="B102" s="5" t="s">
        <v>325</v>
      </c>
      <c r="C102" s="178"/>
      <c r="D102" s="178"/>
      <c r="E102" s="178">
        <f t="shared" si="1"/>
        <v>0</v>
      </c>
    </row>
    <row r="103" spans="1:5" ht="15">
      <c r="A103" s="13" t="s">
        <v>608</v>
      </c>
      <c r="B103" s="5" t="s">
        <v>325</v>
      </c>
      <c r="C103" s="178"/>
      <c r="D103" s="178"/>
      <c r="E103" s="178">
        <f t="shared" si="1"/>
        <v>0</v>
      </c>
    </row>
    <row r="104" spans="1:5" s="100" customFormat="1" ht="25.5">
      <c r="A104" s="7" t="s">
        <v>537</v>
      </c>
      <c r="B104" s="8" t="s">
        <v>325</v>
      </c>
      <c r="C104" s="179">
        <f>SUM(C94:C103)</f>
        <v>0</v>
      </c>
      <c r="D104" s="179">
        <f>SUM(D94:D103)</f>
        <v>0</v>
      </c>
      <c r="E104" s="179">
        <f t="shared" si="1"/>
        <v>0</v>
      </c>
    </row>
    <row r="105" spans="1:5" ht="15">
      <c r="A105" s="13" t="s">
        <v>605</v>
      </c>
      <c r="B105" s="5" t="s">
        <v>326</v>
      </c>
      <c r="C105" s="178"/>
      <c r="D105" s="178"/>
      <c r="E105" s="178">
        <f t="shared" si="1"/>
        <v>0</v>
      </c>
    </row>
    <row r="106" spans="1:5" ht="15">
      <c r="A106" s="13" t="s">
        <v>606</v>
      </c>
      <c r="B106" s="5" t="s">
        <v>326</v>
      </c>
      <c r="C106" s="178"/>
      <c r="D106" s="178"/>
      <c r="E106" s="178">
        <f t="shared" si="1"/>
        <v>0</v>
      </c>
    </row>
    <row r="107" spans="1:5" ht="15">
      <c r="A107" s="13" t="s">
        <v>614</v>
      </c>
      <c r="B107" s="5" t="s">
        <v>326</v>
      </c>
      <c r="C107" s="178"/>
      <c r="D107" s="178"/>
      <c r="E107" s="178">
        <f t="shared" si="1"/>
        <v>0</v>
      </c>
    </row>
    <row r="108" spans="1:5" ht="15">
      <c r="A108" s="5" t="s">
        <v>613</v>
      </c>
      <c r="B108" s="5" t="s">
        <v>326</v>
      </c>
      <c r="C108" s="178"/>
      <c r="D108" s="178"/>
      <c r="E108" s="178">
        <f t="shared" si="1"/>
        <v>0</v>
      </c>
    </row>
    <row r="109" spans="1:5" ht="15">
      <c r="A109" s="5" t="s">
        <v>612</v>
      </c>
      <c r="B109" s="5" t="s">
        <v>326</v>
      </c>
      <c r="C109" s="178"/>
      <c r="D109" s="178"/>
      <c r="E109" s="178">
        <f t="shared" si="1"/>
        <v>0</v>
      </c>
    </row>
    <row r="110" spans="1:5" ht="15">
      <c r="A110" s="5" t="s">
        <v>611</v>
      </c>
      <c r="B110" s="5" t="s">
        <v>326</v>
      </c>
      <c r="C110" s="178"/>
      <c r="D110" s="178"/>
      <c r="E110" s="178">
        <f t="shared" si="1"/>
        <v>0</v>
      </c>
    </row>
    <row r="111" spans="1:5" ht="15">
      <c r="A111" s="13" t="s">
        <v>610</v>
      </c>
      <c r="B111" s="5" t="s">
        <v>326</v>
      </c>
      <c r="C111" s="178"/>
      <c r="D111" s="178"/>
      <c r="E111" s="178">
        <f t="shared" si="1"/>
        <v>0</v>
      </c>
    </row>
    <row r="112" spans="1:5" ht="15">
      <c r="A112" s="13" t="s">
        <v>609</v>
      </c>
      <c r="B112" s="5" t="s">
        <v>326</v>
      </c>
      <c r="C112" s="178"/>
      <c r="D112" s="178"/>
      <c r="E112" s="178">
        <f t="shared" si="1"/>
        <v>0</v>
      </c>
    </row>
    <row r="113" spans="1:5" ht="15">
      <c r="A113" s="13" t="s">
        <v>607</v>
      </c>
      <c r="B113" s="5" t="s">
        <v>326</v>
      </c>
      <c r="C113" s="178"/>
      <c r="D113" s="178"/>
      <c r="E113" s="178">
        <f t="shared" si="1"/>
        <v>0</v>
      </c>
    </row>
    <row r="114" spans="1:5" ht="15">
      <c r="A114" s="13" t="s">
        <v>608</v>
      </c>
      <c r="B114" s="5" t="s">
        <v>326</v>
      </c>
      <c r="C114" s="178"/>
      <c r="D114" s="178"/>
      <c r="E114" s="178">
        <f t="shared" si="1"/>
        <v>0</v>
      </c>
    </row>
    <row r="115" spans="1:5" s="100" customFormat="1" ht="15">
      <c r="A115" s="15" t="s">
        <v>538</v>
      </c>
      <c r="B115" s="8" t="s">
        <v>326</v>
      </c>
      <c r="C115" s="179">
        <f>SUM(C105:C114)</f>
        <v>0</v>
      </c>
      <c r="D115" s="179">
        <f>SUM(D105:D114)</f>
        <v>0</v>
      </c>
      <c r="E115" s="179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63" r:id="rId1"/>
  <headerFooter>
    <oddHeader>&amp;C10. melléklet az 5/2018. (V.29.)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view="pageLayout" workbookViewId="0" topLeftCell="A1">
      <selection activeCell="C34" sqref="A1:C34"/>
    </sheetView>
  </sheetViews>
  <sheetFormatPr defaultColWidth="9.140625" defaultRowHeight="15"/>
  <cols>
    <col min="1" max="1" width="65.00390625" style="0" customWidth="1"/>
    <col min="3" max="3" width="16.8515625" style="94" customWidth="1"/>
  </cols>
  <sheetData>
    <row r="1" spans="1:3" ht="24" customHeight="1">
      <c r="A1" s="213" t="s">
        <v>667</v>
      </c>
      <c r="B1" s="211"/>
      <c r="C1" s="211"/>
    </row>
    <row r="2" spans="1:3" ht="26.25" customHeight="1">
      <c r="A2" s="215" t="s">
        <v>654</v>
      </c>
      <c r="B2" s="211"/>
      <c r="C2" s="211"/>
    </row>
    <row r="4" spans="1:3" ht="25.5">
      <c r="A4" s="45" t="s">
        <v>624</v>
      </c>
      <c r="B4" s="3" t="s">
        <v>66</v>
      </c>
      <c r="C4" s="190" t="s">
        <v>18</v>
      </c>
    </row>
    <row r="5" spans="1:3" ht="15">
      <c r="A5" s="5" t="s">
        <v>520</v>
      </c>
      <c r="B5" s="5" t="s">
        <v>277</v>
      </c>
      <c r="C5" s="178"/>
    </row>
    <row r="6" spans="1:3" ht="15">
      <c r="A6" s="5" t="s">
        <v>521</v>
      </c>
      <c r="B6" s="5" t="s">
        <v>277</v>
      </c>
      <c r="C6" s="178"/>
    </row>
    <row r="7" spans="1:3" ht="15">
      <c r="A7" s="5" t="s">
        <v>522</v>
      </c>
      <c r="B7" s="5" t="s">
        <v>277</v>
      </c>
      <c r="C7" s="178">
        <v>2057065</v>
      </c>
    </row>
    <row r="8" spans="1:3" ht="15">
      <c r="A8" s="5" t="s">
        <v>523</v>
      </c>
      <c r="B8" s="5" t="s">
        <v>277</v>
      </c>
      <c r="C8" s="178"/>
    </row>
    <row r="9" spans="1:3" ht="15">
      <c r="A9" s="7" t="s">
        <v>472</v>
      </c>
      <c r="B9" s="8" t="s">
        <v>277</v>
      </c>
      <c r="C9" s="179">
        <f>SUM(C5:C8)</f>
        <v>2057065</v>
      </c>
    </row>
    <row r="10" spans="1:3" ht="15">
      <c r="A10" s="5" t="s">
        <v>473</v>
      </c>
      <c r="B10" s="6" t="s">
        <v>278</v>
      </c>
      <c r="C10" s="178"/>
    </row>
    <row r="11" spans="1:3" ht="27">
      <c r="A11" s="57" t="s">
        <v>279</v>
      </c>
      <c r="B11" s="57" t="s">
        <v>278</v>
      </c>
      <c r="C11" s="178">
        <v>6510896</v>
      </c>
    </row>
    <row r="12" spans="1:3" ht="27">
      <c r="A12" s="57" t="s">
        <v>280</v>
      </c>
      <c r="B12" s="57" t="s">
        <v>278</v>
      </c>
      <c r="C12" s="178"/>
    </row>
    <row r="13" spans="1:3" ht="15">
      <c r="A13" s="5" t="s">
        <v>475</v>
      </c>
      <c r="B13" s="6" t="s">
        <v>284</v>
      </c>
      <c r="C13" s="191"/>
    </row>
    <row r="14" spans="1:3" ht="27">
      <c r="A14" s="57" t="s">
        <v>285</v>
      </c>
      <c r="B14" s="57" t="s">
        <v>284</v>
      </c>
      <c r="C14" s="178"/>
    </row>
    <row r="15" spans="1:3" ht="27">
      <c r="A15" s="57" t="s">
        <v>286</v>
      </c>
      <c r="B15" s="57" t="s">
        <v>284</v>
      </c>
      <c r="C15" s="178">
        <v>2230871</v>
      </c>
    </row>
    <row r="16" spans="1:3" ht="15">
      <c r="A16" s="57" t="s">
        <v>287</v>
      </c>
      <c r="B16" s="57" t="s">
        <v>284</v>
      </c>
      <c r="C16" s="178"/>
    </row>
    <row r="17" spans="1:3" ht="15">
      <c r="A17" s="57" t="s">
        <v>288</v>
      </c>
      <c r="B17" s="57" t="s">
        <v>284</v>
      </c>
      <c r="C17" s="178"/>
    </row>
    <row r="18" spans="1:3" ht="15">
      <c r="A18" s="5" t="s">
        <v>524</v>
      </c>
      <c r="B18" s="6" t="s">
        <v>289</v>
      </c>
      <c r="C18" s="178"/>
    </row>
    <row r="19" spans="1:3" ht="15">
      <c r="A19" s="57" t="s">
        <v>290</v>
      </c>
      <c r="B19" s="57" t="s">
        <v>289</v>
      </c>
      <c r="C19" s="178"/>
    </row>
    <row r="20" spans="1:3" ht="15">
      <c r="A20" s="57" t="s">
        <v>291</v>
      </c>
      <c r="B20" s="57" t="s">
        <v>289</v>
      </c>
      <c r="C20" s="178"/>
    </row>
    <row r="21" spans="1:3" ht="15">
      <c r="A21" s="7" t="s">
        <v>503</v>
      </c>
      <c r="B21" s="8" t="s">
        <v>292</v>
      </c>
      <c r="C21" s="179">
        <f>SUM(C11:C20)</f>
        <v>8741767</v>
      </c>
    </row>
    <row r="22" spans="1:3" ht="15">
      <c r="A22" s="5" t="s">
        <v>525</v>
      </c>
      <c r="B22" s="5" t="s">
        <v>293</v>
      </c>
      <c r="C22" s="178"/>
    </row>
    <row r="23" spans="1:3" ht="15">
      <c r="A23" s="5" t="s">
        <v>526</v>
      </c>
      <c r="B23" s="5" t="s">
        <v>293</v>
      </c>
      <c r="C23" s="178"/>
    </row>
    <row r="24" spans="1:3" ht="15">
      <c r="A24" s="5" t="s">
        <v>527</v>
      </c>
      <c r="B24" s="5" t="s">
        <v>293</v>
      </c>
      <c r="C24" s="178"/>
    </row>
    <row r="25" spans="1:3" ht="15">
      <c r="A25" s="5" t="s">
        <v>528</v>
      </c>
      <c r="B25" s="5" t="s">
        <v>293</v>
      </c>
      <c r="C25" s="178"/>
    </row>
    <row r="26" spans="1:3" ht="15">
      <c r="A26" s="5" t="s">
        <v>529</v>
      </c>
      <c r="B26" s="5" t="s">
        <v>293</v>
      </c>
      <c r="C26" s="178"/>
    </row>
    <row r="27" spans="1:3" ht="15">
      <c r="A27" s="5" t="s">
        <v>530</v>
      </c>
      <c r="B27" s="5" t="s">
        <v>293</v>
      </c>
      <c r="C27" s="178"/>
    </row>
    <row r="28" spans="1:3" ht="15">
      <c r="A28" s="5" t="s">
        <v>531</v>
      </c>
      <c r="B28" s="5" t="s">
        <v>293</v>
      </c>
      <c r="C28" s="178"/>
    </row>
    <row r="29" spans="1:3" ht="15">
      <c r="A29" s="5" t="s">
        <v>532</v>
      </c>
      <c r="B29" s="5" t="s">
        <v>293</v>
      </c>
      <c r="C29" s="178"/>
    </row>
    <row r="30" spans="1:3" ht="45">
      <c r="A30" s="5" t="s">
        <v>533</v>
      </c>
      <c r="B30" s="5" t="s">
        <v>293</v>
      </c>
      <c r="C30" s="178"/>
    </row>
    <row r="31" spans="1:3" ht="15">
      <c r="A31" s="5" t="s">
        <v>534</v>
      </c>
      <c r="B31" s="5" t="s">
        <v>293</v>
      </c>
      <c r="C31" s="178"/>
    </row>
    <row r="32" spans="1:3" ht="15">
      <c r="A32" s="7" t="s">
        <v>477</v>
      </c>
      <c r="B32" s="8" t="s">
        <v>293</v>
      </c>
      <c r="C32" s="178">
        <v>2882691</v>
      </c>
    </row>
    <row r="34" spans="1:3" s="100" customFormat="1" ht="15">
      <c r="A34" s="7" t="s">
        <v>642</v>
      </c>
      <c r="B34" s="189"/>
      <c r="C34" s="179">
        <f>C21+C9+C32</f>
        <v>13681523</v>
      </c>
    </row>
  </sheetData>
  <sheetProtection/>
  <mergeCells count="2">
    <mergeCell ref="A1:C1"/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&amp;C11. melléklet az 5/2018. (V.29.)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view="pageLayout" workbookViewId="0" topLeftCell="A1">
      <selection activeCell="E117" sqref="A1:E11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9.57421875" style="94" customWidth="1"/>
    <col min="4" max="5" width="16.140625" style="94" customWidth="1"/>
  </cols>
  <sheetData>
    <row r="1" spans="1:5" ht="27" customHeight="1">
      <c r="A1" s="213" t="s">
        <v>667</v>
      </c>
      <c r="B1" s="211"/>
      <c r="C1" s="211"/>
      <c r="D1" s="214"/>
      <c r="E1" s="214"/>
    </row>
    <row r="2" spans="1:5" ht="27" customHeight="1">
      <c r="A2" s="215" t="s">
        <v>655</v>
      </c>
      <c r="B2" s="211"/>
      <c r="C2" s="211"/>
      <c r="D2" s="214"/>
      <c r="E2" s="214"/>
    </row>
    <row r="3" spans="1:5" ht="19.5" customHeight="1">
      <c r="A3" s="67"/>
      <c r="B3" s="68"/>
      <c r="C3" s="176"/>
      <c r="D3" s="176"/>
      <c r="E3" s="176"/>
    </row>
    <row r="4" ht="15">
      <c r="A4" s="110" t="s">
        <v>635</v>
      </c>
    </row>
    <row r="5" spans="1:5" ht="30">
      <c r="A5" s="45" t="s">
        <v>624</v>
      </c>
      <c r="B5" s="3" t="s">
        <v>66</v>
      </c>
      <c r="C5" s="177" t="s">
        <v>636</v>
      </c>
      <c r="D5" s="177" t="s">
        <v>15</v>
      </c>
      <c r="E5" s="177" t="s">
        <v>27</v>
      </c>
    </row>
    <row r="6" spans="1:5" ht="15">
      <c r="A6" s="13" t="s">
        <v>573</v>
      </c>
      <c r="B6" s="6" t="s">
        <v>156</v>
      </c>
      <c r="C6" s="178"/>
      <c r="D6" s="178"/>
      <c r="E6" s="178">
        <f>C6+D6</f>
        <v>0</v>
      </c>
    </row>
    <row r="7" spans="1:5" ht="15">
      <c r="A7" s="13" t="s">
        <v>574</v>
      </c>
      <c r="B7" s="6" t="s">
        <v>156</v>
      </c>
      <c r="C7" s="178"/>
      <c r="D7" s="178"/>
      <c r="E7" s="178">
        <f aca="true" t="shared" si="0" ref="E7:E72">C7+D7</f>
        <v>0</v>
      </c>
    </row>
    <row r="8" spans="1:5" ht="15">
      <c r="A8" s="13" t="s">
        <v>575</v>
      </c>
      <c r="B8" s="6" t="s">
        <v>156</v>
      </c>
      <c r="C8" s="178"/>
      <c r="D8" s="178"/>
      <c r="E8" s="178">
        <f t="shared" si="0"/>
        <v>0</v>
      </c>
    </row>
    <row r="9" spans="1:5" ht="15">
      <c r="A9" s="13" t="s">
        <v>576</v>
      </c>
      <c r="B9" s="6" t="s">
        <v>156</v>
      </c>
      <c r="C9" s="178"/>
      <c r="D9" s="178"/>
      <c r="E9" s="178">
        <f t="shared" si="0"/>
        <v>0</v>
      </c>
    </row>
    <row r="10" spans="1:5" ht="15">
      <c r="A10" s="13" t="s">
        <v>577</v>
      </c>
      <c r="B10" s="6" t="s">
        <v>156</v>
      </c>
      <c r="C10" s="178"/>
      <c r="D10" s="178"/>
      <c r="E10" s="178">
        <f t="shared" si="0"/>
        <v>0</v>
      </c>
    </row>
    <row r="11" spans="1:5" ht="15">
      <c r="A11" s="13" t="s">
        <v>578</v>
      </c>
      <c r="B11" s="6" t="s">
        <v>156</v>
      </c>
      <c r="C11" s="178"/>
      <c r="D11" s="178"/>
      <c r="E11" s="178">
        <f t="shared" si="0"/>
        <v>0</v>
      </c>
    </row>
    <row r="12" spans="1:5" ht="15">
      <c r="A12" s="13" t="s">
        <v>579</v>
      </c>
      <c r="B12" s="6" t="s">
        <v>156</v>
      </c>
      <c r="C12" s="178"/>
      <c r="D12" s="178"/>
      <c r="E12" s="178">
        <f t="shared" si="0"/>
        <v>0</v>
      </c>
    </row>
    <row r="13" spans="1:5" ht="15">
      <c r="A13" s="13" t="s">
        <v>580</v>
      </c>
      <c r="B13" s="6" t="s">
        <v>156</v>
      </c>
      <c r="D13" s="178"/>
      <c r="E13" s="178">
        <f t="shared" si="0"/>
        <v>0</v>
      </c>
    </row>
    <row r="14" spans="1:5" ht="15">
      <c r="A14" s="13" t="s">
        <v>581</v>
      </c>
      <c r="B14" s="6" t="s">
        <v>156</v>
      </c>
      <c r="C14" s="178"/>
      <c r="D14" s="178"/>
      <c r="E14" s="178">
        <f t="shared" si="0"/>
        <v>0</v>
      </c>
    </row>
    <row r="15" spans="1:5" ht="15">
      <c r="A15" s="13" t="s">
        <v>582</v>
      </c>
      <c r="B15" s="6" t="s">
        <v>156</v>
      </c>
      <c r="C15" s="178"/>
      <c r="D15" s="178"/>
      <c r="E15" s="178">
        <f t="shared" si="0"/>
        <v>0</v>
      </c>
    </row>
    <row r="16" spans="1:5" s="100" customFormat="1" ht="25.5">
      <c r="A16" s="11" t="s">
        <v>403</v>
      </c>
      <c r="B16" s="8" t="s">
        <v>156</v>
      </c>
      <c r="C16" s="179">
        <f>SUM(C6:C15)</f>
        <v>0</v>
      </c>
      <c r="D16" s="179">
        <f>SUM(D6:D15)</f>
        <v>0</v>
      </c>
      <c r="E16" s="179">
        <f t="shared" si="0"/>
        <v>0</v>
      </c>
    </row>
    <row r="17" spans="1:5" ht="15">
      <c r="A17" s="13" t="s">
        <v>573</v>
      </c>
      <c r="B17" s="6" t="s">
        <v>157</v>
      </c>
      <c r="C17" s="178"/>
      <c r="D17" s="178"/>
      <c r="E17" s="178">
        <f t="shared" si="0"/>
        <v>0</v>
      </c>
    </row>
    <row r="18" spans="1:5" ht="15">
      <c r="A18" s="13" t="s">
        <v>574</v>
      </c>
      <c r="B18" s="6" t="s">
        <v>157</v>
      </c>
      <c r="C18" s="178"/>
      <c r="D18" s="178"/>
      <c r="E18" s="178">
        <f t="shared" si="0"/>
        <v>0</v>
      </c>
    </row>
    <row r="19" spans="1:5" ht="15">
      <c r="A19" s="13" t="s">
        <v>575</v>
      </c>
      <c r="B19" s="6" t="s">
        <v>157</v>
      </c>
      <c r="C19" s="178"/>
      <c r="D19" s="178"/>
      <c r="E19" s="178">
        <f t="shared" si="0"/>
        <v>0</v>
      </c>
    </row>
    <row r="20" spans="1:5" ht="15">
      <c r="A20" s="13" t="s">
        <v>576</v>
      </c>
      <c r="B20" s="6" t="s">
        <v>157</v>
      </c>
      <c r="C20" s="178"/>
      <c r="D20" s="178"/>
      <c r="E20" s="178">
        <f t="shared" si="0"/>
        <v>0</v>
      </c>
    </row>
    <row r="21" spans="1:5" ht="15">
      <c r="A21" s="13" t="s">
        <v>577</v>
      </c>
      <c r="B21" s="6" t="s">
        <v>157</v>
      </c>
      <c r="C21" s="178"/>
      <c r="D21" s="178"/>
      <c r="E21" s="178">
        <f t="shared" si="0"/>
        <v>0</v>
      </c>
    </row>
    <row r="22" spans="1:5" ht="15">
      <c r="A22" s="13" t="s">
        <v>578</v>
      </c>
      <c r="B22" s="6" t="s">
        <v>157</v>
      </c>
      <c r="C22" s="178"/>
      <c r="D22" s="178"/>
      <c r="E22" s="178">
        <f t="shared" si="0"/>
        <v>0</v>
      </c>
    </row>
    <row r="23" spans="1:5" ht="15">
      <c r="A23" s="13" t="s">
        <v>579</v>
      </c>
      <c r="B23" s="6" t="s">
        <v>157</v>
      </c>
      <c r="C23" s="178"/>
      <c r="D23" s="178"/>
      <c r="E23" s="178">
        <f t="shared" si="0"/>
        <v>0</v>
      </c>
    </row>
    <row r="24" spans="1:5" ht="15">
      <c r="A24" s="13" t="s">
        <v>580</v>
      </c>
      <c r="B24" s="6" t="s">
        <v>157</v>
      </c>
      <c r="C24" s="178"/>
      <c r="D24" s="178"/>
      <c r="E24" s="178">
        <f t="shared" si="0"/>
        <v>0</v>
      </c>
    </row>
    <row r="25" spans="1:5" ht="15">
      <c r="A25" s="13" t="s">
        <v>581</v>
      </c>
      <c r="B25" s="6" t="s">
        <v>157</v>
      </c>
      <c r="C25" s="178"/>
      <c r="D25" s="178"/>
      <c r="E25" s="178">
        <f t="shared" si="0"/>
        <v>0</v>
      </c>
    </row>
    <row r="26" spans="1:5" ht="15">
      <c r="A26" s="13" t="s">
        <v>582</v>
      </c>
      <c r="B26" s="6" t="s">
        <v>157</v>
      </c>
      <c r="C26" s="178"/>
      <c r="D26" s="178"/>
      <c r="E26" s="178">
        <f t="shared" si="0"/>
        <v>0</v>
      </c>
    </row>
    <row r="27" spans="1:5" s="100" customFormat="1" ht="25.5">
      <c r="A27" s="11" t="s">
        <v>404</v>
      </c>
      <c r="B27" s="8" t="s">
        <v>157</v>
      </c>
      <c r="C27" s="179">
        <f>SUM(C17:C26)</f>
        <v>0</v>
      </c>
      <c r="D27" s="179">
        <f>SUM(D17:D26)</f>
        <v>0</v>
      </c>
      <c r="E27" s="179">
        <f t="shared" si="0"/>
        <v>0</v>
      </c>
    </row>
    <row r="28" spans="1:5" ht="15">
      <c r="A28" s="13" t="s">
        <v>573</v>
      </c>
      <c r="B28" s="6" t="s">
        <v>158</v>
      </c>
      <c r="C28" s="178"/>
      <c r="D28" s="178"/>
      <c r="E28" s="178">
        <f t="shared" si="0"/>
        <v>0</v>
      </c>
    </row>
    <row r="29" spans="1:5" ht="15">
      <c r="A29" s="13" t="s">
        <v>574</v>
      </c>
      <c r="B29" s="6" t="s">
        <v>158</v>
      </c>
      <c r="C29" s="178"/>
      <c r="D29" s="178"/>
      <c r="E29" s="178">
        <f t="shared" si="0"/>
        <v>0</v>
      </c>
    </row>
    <row r="30" spans="1:5" ht="15">
      <c r="A30" s="13" t="s">
        <v>575</v>
      </c>
      <c r="B30" s="6" t="s">
        <v>158</v>
      </c>
      <c r="C30" s="178"/>
      <c r="D30" s="178"/>
      <c r="E30" s="178">
        <f t="shared" si="0"/>
        <v>0</v>
      </c>
    </row>
    <row r="31" spans="1:5" ht="15">
      <c r="A31" s="13" t="s">
        <v>576</v>
      </c>
      <c r="B31" s="6" t="s">
        <v>158</v>
      </c>
      <c r="C31" s="178"/>
      <c r="D31" s="178"/>
      <c r="E31" s="178">
        <f t="shared" si="0"/>
        <v>0</v>
      </c>
    </row>
    <row r="32" spans="1:5" ht="15">
      <c r="A32" s="13" t="s">
        <v>577</v>
      </c>
      <c r="B32" s="6" t="s">
        <v>158</v>
      </c>
      <c r="C32" s="178"/>
      <c r="D32" s="178"/>
      <c r="E32" s="178">
        <f t="shared" si="0"/>
        <v>0</v>
      </c>
    </row>
    <row r="33" spans="1:5" ht="15">
      <c r="A33" s="13" t="s">
        <v>578</v>
      </c>
      <c r="B33" s="6" t="s">
        <v>158</v>
      </c>
      <c r="C33" s="178"/>
      <c r="D33" s="178"/>
      <c r="E33" s="178">
        <f t="shared" si="0"/>
        <v>0</v>
      </c>
    </row>
    <row r="34" spans="1:5" ht="15">
      <c r="A34" s="13" t="s">
        <v>579</v>
      </c>
      <c r="B34" s="6" t="s">
        <v>158</v>
      </c>
      <c r="C34" s="178"/>
      <c r="D34" s="178"/>
      <c r="E34" s="178">
        <f t="shared" si="0"/>
        <v>0</v>
      </c>
    </row>
    <row r="35" spans="1:5" ht="15">
      <c r="A35" s="13" t="s">
        <v>580</v>
      </c>
      <c r="B35" s="6" t="s">
        <v>158</v>
      </c>
      <c r="C35" s="178">
        <v>10843358</v>
      </c>
      <c r="D35" s="178"/>
      <c r="E35" s="178">
        <f t="shared" si="0"/>
        <v>10843358</v>
      </c>
    </row>
    <row r="36" spans="1:5" ht="15">
      <c r="A36" s="13" t="s">
        <v>581</v>
      </c>
      <c r="B36" s="6" t="s">
        <v>158</v>
      </c>
      <c r="C36" s="178"/>
      <c r="D36" s="178"/>
      <c r="E36" s="178">
        <f t="shared" si="0"/>
        <v>0</v>
      </c>
    </row>
    <row r="37" spans="1:5" ht="15">
      <c r="A37" s="13" t="s">
        <v>582</v>
      </c>
      <c r="B37" s="6" t="s">
        <v>158</v>
      </c>
      <c r="C37" s="178"/>
      <c r="D37" s="178"/>
      <c r="E37" s="178">
        <f t="shared" si="0"/>
        <v>0</v>
      </c>
    </row>
    <row r="38" spans="1:5" s="100" customFormat="1" ht="15">
      <c r="A38" s="11" t="s">
        <v>405</v>
      </c>
      <c r="B38" s="8" t="s">
        <v>158</v>
      </c>
      <c r="C38" s="179">
        <f>SUM(C28:C37)</f>
        <v>10843358</v>
      </c>
      <c r="D38" s="179">
        <f>SUM(D28:D37)</f>
        <v>0</v>
      </c>
      <c r="E38" s="179">
        <f t="shared" si="0"/>
        <v>10843358</v>
      </c>
    </row>
    <row r="39" spans="1:5" ht="15">
      <c r="A39" s="13" t="s">
        <v>583</v>
      </c>
      <c r="B39" s="5" t="s">
        <v>160</v>
      </c>
      <c r="C39" s="178"/>
      <c r="D39" s="178"/>
      <c r="E39" s="178">
        <f t="shared" si="0"/>
        <v>0</v>
      </c>
    </row>
    <row r="40" spans="1:5" ht="15">
      <c r="A40" s="13" t="s">
        <v>584</v>
      </c>
      <c r="B40" s="5" t="s">
        <v>160</v>
      </c>
      <c r="C40" s="178"/>
      <c r="D40" s="178"/>
      <c r="E40" s="178">
        <f t="shared" si="0"/>
        <v>0</v>
      </c>
    </row>
    <row r="41" spans="1:5" ht="15">
      <c r="A41" s="13" t="s">
        <v>585</v>
      </c>
      <c r="B41" s="5" t="s">
        <v>160</v>
      </c>
      <c r="C41" s="178"/>
      <c r="D41" s="178"/>
      <c r="E41" s="178">
        <f t="shared" si="0"/>
        <v>0</v>
      </c>
    </row>
    <row r="42" spans="1:5" ht="15">
      <c r="A42" s="5" t="s">
        <v>586</v>
      </c>
      <c r="B42" s="5" t="s">
        <v>160</v>
      </c>
      <c r="C42" s="178"/>
      <c r="D42" s="178"/>
      <c r="E42" s="178">
        <f t="shared" si="0"/>
        <v>0</v>
      </c>
    </row>
    <row r="43" spans="1:5" ht="15">
      <c r="A43" s="5" t="s">
        <v>587</v>
      </c>
      <c r="B43" s="5" t="s">
        <v>160</v>
      </c>
      <c r="C43" s="178"/>
      <c r="D43" s="178"/>
      <c r="E43" s="178">
        <f t="shared" si="0"/>
        <v>0</v>
      </c>
    </row>
    <row r="44" spans="1:5" ht="15">
      <c r="A44" s="5" t="s">
        <v>588</v>
      </c>
      <c r="B44" s="5" t="s">
        <v>160</v>
      </c>
      <c r="C44" s="178"/>
      <c r="D44" s="178"/>
      <c r="E44" s="178">
        <f t="shared" si="0"/>
        <v>0</v>
      </c>
    </row>
    <row r="45" spans="1:5" ht="15">
      <c r="A45" s="13" t="s">
        <v>589</v>
      </c>
      <c r="B45" s="5" t="s">
        <v>160</v>
      </c>
      <c r="C45" s="178"/>
      <c r="D45" s="178"/>
      <c r="E45" s="178">
        <f t="shared" si="0"/>
        <v>0</v>
      </c>
    </row>
    <row r="46" spans="1:5" ht="15">
      <c r="A46" s="13" t="s">
        <v>590</v>
      </c>
      <c r="B46" s="5" t="s">
        <v>160</v>
      </c>
      <c r="C46" s="178"/>
      <c r="D46" s="178"/>
      <c r="E46" s="178">
        <f t="shared" si="0"/>
        <v>0</v>
      </c>
    </row>
    <row r="47" spans="1:5" ht="15">
      <c r="A47" s="13" t="s">
        <v>591</v>
      </c>
      <c r="B47" s="5" t="s">
        <v>160</v>
      </c>
      <c r="C47" s="178"/>
      <c r="D47" s="178"/>
      <c r="E47" s="178">
        <f t="shared" si="0"/>
        <v>0</v>
      </c>
    </row>
    <row r="48" spans="1:5" ht="15">
      <c r="A48" s="13" t="s">
        <v>592</v>
      </c>
      <c r="B48" s="5" t="s">
        <v>160</v>
      </c>
      <c r="C48" s="178"/>
      <c r="D48" s="178"/>
      <c r="E48" s="178">
        <f t="shared" si="0"/>
        <v>0</v>
      </c>
    </row>
    <row r="49" spans="1:5" s="100" customFormat="1" ht="25.5">
      <c r="A49" s="11" t="s">
        <v>406</v>
      </c>
      <c r="B49" s="8" t="s">
        <v>160</v>
      </c>
      <c r="C49" s="179">
        <f>SUM(C39:C48)</f>
        <v>0</v>
      </c>
      <c r="D49" s="179">
        <f>SUM(D39:D48)</f>
        <v>0</v>
      </c>
      <c r="E49" s="179">
        <f t="shared" si="0"/>
        <v>0</v>
      </c>
    </row>
    <row r="50" spans="1:5" s="100" customFormat="1" ht="15">
      <c r="A50" s="11" t="s">
        <v>647</v>
      </c>
      <c r="B50" s="8" t="s">
        <v>165</v>
      </c>
      <c r="C50" s="179"/>
      <c r="D50" s="179"/>
      <c r="E50" s="179"/>
    </row>
    <row r="51" spans="1:5" ht="15">
      <c r="A51" s="13" t="s">
        <v>583</v>
      </c>
      <c r="B51" s="5" t="s">
        <v>166</v>
      </c>
      <c r="C51" s="178"/>
      <c r="D51" s="178"/>
      <c r="E51" s="178">
        <f t="shared" si="0"/>
        <v>0</v>
      </c>
    </row>
    <row r="52" spans="1:5" ht="15">
      <c r="A52" s="13" t="s">
        <v>584</v>
      </c>
      <c r="B52" s="5" t="s">
        <v>166</v>
      </c>
      <c r="C52" s="178">
        <v>2782000</v>
      </c>
      <c r="D52" s="178"/>
      <c r="E52" s="178">
        <f t="shared" si="0"/>
        <v>2782000</v>
      </c>
    </row>
    <row r="53" spans="1:5" ht="15">
      <c r="A53" s="13" t="s">
        <v>639</v>
      </c>
      <c r="B53" s="5" t="s">
        <v>166</v>
      </c>
      <c r="C53" s="178">
        <f>140000</f>
        <v>140000</v>
      </c>
      <c r="D53" s="178"/>
      <c r="E53" s="178"/>
    </row>
    <row r="54" spans="1:5" ht="15">
      <c r="A54" s="13" t="s">
        <v>585</v>
      </c>
      <c r="B54" s="5" t="s">
        <v>166</v>
      </c>
      <c r="C54" s="178"/>
      <c r="D54" s="178"/>
      <c r="E54" s="178">
        <f t="shared" si="0"/>
        <v>0</v>
      </c>
    </row>
    <row r="55" spans="1:5" ht="15">
      <c r="A55" s="5" t="s">
        <v>586</v>
      </c>
      <c r="B55" s="5" t="s">
        <v>166</v>
      </c>
      <c r="C55" s="178"/>
      <c r="D55" s="178"/>
      <c r="E55" s="178">
        <f t="shared" si="0"/>
        <v>0</v>
      </c>
    </row>
    <row r="56" spans="1:5" ht="15">
      <c r="A56" s="5" t="s">
        <v>587</v>
      </c>
      <c r="B56" s="5" t="s">
        <v>166</v>
      </c>
      <c r="C56" s="178"/>
      <c r="D56" s="178"/>
      <c r="E56" s="178">
        <f t="shared" si="0"/>
        <v>0</v>
      </c>
    </row>
    <row r="57" spans="1:5" ht="15">
      <c r="A57" s="5" t="s">
        <v>588</v>
      </c>
      <c r="B57" s="5" t="s">
        <v>166</v>
      </c>
      <c r="C57" s="178">
        <v>7168700</v>
      </c>
      <c r="D57" s="178"/>
      <c r="E57" s="178">
        <f t="shared" si="0"/>
        <v>7168700</v>
      </c>
    </row>
    <row r="58" spans="1:5" ht="15">
      <c r="A58" s="13" t="s">
        <v>589</v>
      </c>
      <c r="B58" s="5" t="s">
        <v>166</v>
      </c>
      <c r="C58" s="178"/>
      <c r="D58" s="178"/>
      <c r="E58" s="178">
        <f t="shared" si="0"/>
        <v>0</v>
      </c>
    </row>
    <row r="59" spans="1:5" ht="15">
      <c r="A59" s="13" t="s">
        <v>593</v>
      </c>
      <c r="B59" s="5" t="s">
        <v>166</v>
      </c>
      <c r="C59" s="178"/>
      <c r="D59" s="178"/>
      <c r="E59" s="178">
        <f t="shared" si="0"/>
        <v>0</v>
      </c>
    </row>
    <row r="60" spans="1:5" ht="15">
      <c r="A60" s="13" t="s">
        <v>591</v>
      </c>
      <c r="B60" s="5" t="s">
        <v>166</v>
      </c>
      <c r="C60" s="178"/>
      <c r="D60" s="178"/>
      <c r="E60" s="178">
        <f t="shared" si="0"/>
        <v>0</v>
      </c>
    </row>
    <row r="61" spans="1:5" ht="15">
      <c r="A61" s="13" t="s">
        <v>592</v>
      </c>
      <c r="B61" s="5" t="s">
        <v>166</v>
      </c>
      <c r="C61" s="178"/>
      <c r="D61" s="178"/>
      <c r="E61" s="178">
        <f t="shared" si="0"/>
        <v>0</v>
      </c>
    </row>
    <row r="62" spans="1:5" s="100" customFormat="1" ht="15">
      <c r="A62" s="15" t="s">
        <v>407</v>
      </c>
      <c r="B62" s="7" t="s">
        <v>166</v>
      </c>
      <c r="C62" s="179">
        <f>SUM(C51:C61)</f>
        <v>10090700</v>
      </c>
      <c r="D62" s="179">
        <f>SUM(D51:D61)</f>
        <v>0</v>
      </c>
      <c r="E62" s="179">
        <f t="shared" si="0"/>
        <v>10090700</v>
      </c>
    </row>
    <row r="63" spans="1:5" ht="15">
      <c r="A63" s="13" t="s">
        <v>573</v>
      </c>
      <c r="B63" s="6" t="s">
        <v>193</v>
      </c>
      <c r="C63" s="178"/>
      <c r="D63" s="178"/>
      <c r="E63" s="178">
        <f t="shared" si="0"/>
        <v>0</v>
      </c>
    </row>
    <row r="64" spans="1:5" ht="15">
      <c r="A64" s="13" t="s">
        <v>574</v>
      </c>
      <c r="B64" s="6" t="s">
        <v>193</v>
      </c>
      <c r="C64" s="178"/>
      <c r="D64" s="178"/>
      <c r="E64" s="178">
        <f t="shared" si="0"/>
        <v>0</v>
      </c>
    </row>
    <row r="65" spans="1:5" ht="15">
      <c r="A65" s="13" t="s">
        <v>575</v>
      </c>
      <c r="B65" s="6" t="s">
        <v>193</v>
      </c>
      <c r="C65" s="178"/>
      <c r="D65" s="178"/>
      <c r="E65" s="178">
        <f t="shared" si="0"/>
        <v>0</v>
      </c>
    </row>
    <row r="66" spans="1:5" ht="15">
      <c r="A66" s="13" t="s">
        <v>576</v>
      </c>
      <c r="B66" s="6" t="s">
        <v>193</v>
      </c>
      <c r="C66" s="178"/>
      <c r="D66" s="178"/>
      <c r="E66" s="178">
        <f t="shared" si="0"/>
        <v>0</v>
      </c>
    </row>
    <row r="67" spans="1:5" ht="15">
      <c r="A67" s="13" t="s">
        <v>577</v>
      </c>
      <c r="B67" s="6" t="s">
        <v>193</v>
      </c>
      <c r="C67" s="178"/>
      <c r="D67" s="178"/>
      <c r="E67" s="178">
        <f t="shared" si="0"/>
        <v>0</v>
      </c>
    </row>
    <row r="68" spans="1:5" ht="15">
      <c r="A68" s="13" t="s">
        <v>578</v>
      </c>
      <c r="B68" s="6" t="s">
        <v>193</v>
      </c>
      <c r="C68" s="178"/>
      <c r="D68" s="178"/>
      <c r="E68" s="178">
        <f t="shared" si="0"/>
        <v>0</v>
      </c>
    </row>
    <row r="69" spans="1:5" ht="15">
      <c r="A69" s="13" t="s">
        <v>579</v>
      </c>
      <c r="B69" s="6" t="s">
        <v>193</v>
      </c>
      <c r="C69" s="178"/>
      <c r="D69" s="178"/>
      <c r="E69" s="178">
        <f t="shared" si="0"/>
        <v>0</v>
      </c>
    </row>
    <row r="70" spans="1:5" ht="15">
      <c r="A70" s="13" t="s">
        <v>580</v>
      </c>
      <c r="B70" s="6" t="s">
        <v>193</v>
      </c>
      <c r="C70" s="178"/>
      <c r="D70" s="178"/>
      <c r="E70" s="178">
        <f t="shared" si="0"/>
        <v>0</v>
      </c>
    </row>
    <row r="71" spans="1:5" ht="15">
      <c r="A71" s="13" t="s">
        <v>581</v>
      </c>
      <c r="B71" s="6" t="s">
        <v>193</v>
      </c>
      <c r="C71" s="178"/>
      <c r="D71" s="178"/>
      <c r="E71" s="178">
        <f t="shared" si="0"/>
        <v>0</v>
      </c>
    </row>
    <row r="72" spans="1:5" ht="15">
      <c r="A72" s="13" t="s">
        <v>582</v>
      </c>
      <c r="B72" s="6" t="s">
        <v>193</v>
      </c>
      <c r="C72" s="178"/>
      <c r="D72" s="178"/>
      <c r="E72" s="178">
        <f t="shared" si="0"/>
        <v>0</v>
      </c>
    </row>
    <row r="73" spans="1:5" s="100" customFormat="1" ht="25.5">
      <c r="A73" s="11" t="s">
        <v>416</v>
      </c>
      <c r="B73" s="8" t="s">
        <v>193</v>
      </c>
      <c r="C73" s="179">
        <f>SUM(C63:C72)</f>
        <v>0</v>
      </c>
      <c r="D73" s="179">
        <f>SUM(D63:D72)</f>
        <v>0</v>
      </c>
      <c r="E73" s="179">
        <f aca="true" t="shared" si="1" ref="E73:E117">C73+D73</f>
        <v>0</v>
      </c>
    </row>
    <row r="74" spans="1:5" ht="15">
      <c r="A74" s="13" t="s">
        <v>573</v>
      </c>
      <c r="B74" s="6" t="s">
        <v>194</v>
      </c>
      <c r="C74" s="178"/>
      <c r="D74" s="178"/>
      <c r="E74" s="178">
        <f t="shared" si="1"/>
        <v>0</v>
      </c>
    </row>
    <row r="75" spans="1:5" ht="15">
      <c r="A75" s="13" t="s">
        <v>574</v>
      </c>
      <c r="B75" s="6" t="s">
        <v>194</v>
      </c>
      <c r="C75" s="178"/>
      <c r="D75" s="178"/>
      <c r="E75" s="178">
        <f t="shared" si="1"/>
        <v>0</v>
      </c>
    </row>
    <row r="76" spans="1:5" ht="15">
      <c r="A76" s="13" t="s">
        <v>575</v>
      </c>
      <c r="B76" s="6" t="s">
        <v>194</v>
      </c>
      <c r="C76" s="178"/>
      <c r="D76" s="178"/>
      <c r="E76" s="178">
        <f t="shared" si="1"/>
        <v>0</v>
      </c>
    </row>
    <row r="77" spans="1:5" ht="15">
      <c r="A77" s="13" t="s">
        <v>576</v>
      </c>
      <c r="B77" s="6" t="s">
        <v>194</v>
      </c>
      <c r="C77" s="178"/>
      <c r="D77" s="178"/>
      <c r="E77" s="178">
        <f t="shared" si="1"/>
        <v>0</v>
      </c>
    </row>
    <row r="78" spans="1:5" ht="15">
      <c r="A78" s="13" t="s">
        <v>577</v>
      </c>
      <c r="B78" s="6" t="s">
        <v>194</v>
      </c>
      <c r="C78" s="178"/>
      <c r="D78" s="178"/>
      <c r="E78" s="178">
        <f t="shared" si="1"/>
        <v>0</v>
      </c>
    </row>
    <row r="79" spans="1:5" ht="15">
      <c r="A79" s="13" t="s">
        <v>578</v>
      </c>
      <c r="B79" s="6" t="s">
        <v>194</v>
      </c>
      <c r="C79" s="178"/>
      <c r="D79" s="178"/>
      <c r="E79" s="178">
        <f t="shared" si="1"/>
        <v>0</v>
      </c>
    </row>
    <row r="80" spans="1:5" ht="15">
      <c r="A80" s="13" t="s">
        <v>579</v>
      </c>
      <c r="B80" s="6" t="s">
        <v>194</v>
      </c>
      <c r="C80" s="178"/>
      <c r="D80" s="178"/>
      <c r="E80" s="178">
        <f t="shared" si="1"/>
        <v>0</v>
      </c>
    </row>
    <row r="81" spans="1:5" ht="15">
      <c r="A81" s="13" t="s">
        <v>580</v>
      </c>
      <c r="B81" s="6" t="s">
        <v>194</v>
      </c>
      <c r="C81" s="178"/>
      <c r="D81" s="178"/>
      <c r="E81" s="178">
        <f t="shared" si="1"/>
        <v>0</v>
      </c>
    </row>
    <row r="82" spans="1:5" ht="15">
      <c r="A82" s="13" t="s">
        <v>581</v>
      </c>
      <c r="B82" s="6" t="s">
        <v>194</v>
      </c>
      <c r="C82" s="178"/>
      <c r="D82" s="178"/>
      <c r="E82" s="178">
        <f t="shared" si="1"/>
        <v>0</v>
      </c>
    </row>
    <row r="83" spans="1:5" ht="15">
      <c r="A83" s="13" t="s">
        <v>582</v>
      </c>
      <c r="B83" s="6" t="s">
        <v>194</v>
      </c>
      <c r="C83" s="178"/>
      <c r="D83" s="178"/>
      <c r="E83" s="178">
        <f t="shared" si="1"/>
        <v>0</v>
      </c>
    </row>
    <row r="84" spans="1:5" s="100" customFormat="1" ht="25.5">
      <c r="A84" s="11" t="s">
        <v>415</v>
      </c>
      <c r="B84" s="8" t="s">
        <v>194</v>
      </c>
      <c r="C84" s="179">
        <f>SUM(C74:C83)</f>
        <v>0</v>
      </c>
      <c r="D84" s="179">
        <f>SUM(D74:D83)</f>
        <v>0</v>
      </c>
      <c r="E84" s="179">
        <f t="shared" si="1"/>
        <v>0</v>
      </c>
    </row>
    <row r="85" spans="1:5" ht="15">
      <c r="A85" s="13" t="s">
        <v>573</v>
      </c>
      <c r="B85" s="6" t="s">
        <v>195</v>
      </c>
      <c r="C85" s="178"/>
      <c r="D85" s="178"/>
      <c r="E85" s="178">
        <f t="shared" si="1"/>
        <v>0</v>
      </c>
    </row>
    <row r="86" spans="1:5" ht="15">
      <c r="A86" s="13" t="s">
        <v>574</v>
      </c>
      <c r="B86" s="6" t="s">
        <v>195</v>
      </c>
      <c r="C86" s="178"/>
      <c r="D86" s="178"/>
      <c r="E86" s="178">
        <f t="shared" si="1"/>
        <v>0</v>
      </c>
    </row>
    <row r="87" spans="1:5" ht="15">
      <c r="A87" s="13" t="s">
        <v>575</v>
      </c>
      <c r="B87" s="6" t="s">
        <v>195</v>
      </c>
      <c r="C87" s="178"/>
      <c r="D87" s="178"/>
      <c r="E87" s="178">
        <f t="shared" si="1"/>
        <v>0</v>
      </c>
    </row>
    <row r="88" spans="1:5" ht="15">
      <c r="A88" s="13" t="s">
        <v>576</v>
      </c>
      <c r="B88" s="6" t="s">
        <v>195</v>
      </c>
      <c r="C88" s="178"/>
      <c r="D88" s="178"/>
      <c r="E88" s="178">
        <f t="shared" si="1"/>
        <v>0</v>
      </c>
    </row>
    <row r="89" spans="1:5" ht="15">
      <c r="A89" s="13" t="s">
        <v>577</v>
      </c>
      <c r="B89" s="6" t="s">
        <v>195</v>
      </c>
      <c r="C89" s="178"/>
      <c r="D89" s="178"/>
      <c r="E89" s="178">
        <f t="shared" si="1"/>
        <v>0</v>
      </c>
    </row>
    <row r="90" spans="1:5" ht="15">
      <c r="A90" s="13" t="s">
        <v>578</v>
      </c>
      <c r="B90" s="6" t="s">
        <v>195</v>
      </c>
      <c r="C90" s="178"/>
      <c r="D90" s="178"/>
      <c r="E90" s="178">
        <f t="shared" si="1"/>
        <v>0</v>
      </c>
    </row>
    <row r="91" spans="1:5" ht="15">
      <c r="A91" s="13" t="s">
        <v>579</v>
      </c>
      <c r="B91" s="6" t="s">
        <v>195</v>
      </c>
      <c r="C91" s="178"/>
      <c r="D91" s="178"/>
      <c r="E91" s="178">
        <f t="shared" si="1"/>
        <v>0</v>
      </c>
    </row>
    <row r="92" spans="1:5" ht="15">
      <c r="A92" s="13" t="s">
        <v>580</v>
      </c>
      <c r="B92" s="6" t="s">
        <v>195</v>
      </c>
      <c r="C92" s="178">
        <v>436000</v>
      </c>
      <c r="D92" s="178"/>
      <c r="E92" s="178">
        <f t="shared" si="1"/>
        <v>436000</v>
      </c>
    </row>
    <row r="93" spans="1:5" ht="15">
      <c r="A93" s="13" t="s">
        <v>581</v>
      </c>
      <c r="B93" s="6" t="s">
        <v>195</v>
      </c>
      <c r="C93" s="178"/>
      <c r="D93" s="178"/>
      <c r="E93" s="178">
        <f t="shared" si="1"/>
        <v>0</v>
      </c>
    </row>
    <row r="94" spans="1:5" ht="15">
      <c r="A94" s="13" t="s">
        <v>582</v>
      </c>
      <c r="B94" s="6" t="s">
        <v>195</v>
      </c>
      <c r="C94" s="178"/>
      <c r="D94" s="178"/>
      <c r="E94" s="178">
        <f t="shared" si="1"/>
        <v>0</v>
      </c>
    </row>
    <row r="95" spans="1:5" s="100" customFormat="1" ht="15">
      <c r="A95" s="11" t="s">
        <v>414</v>
      </c>
      <c r="B95" s="8" t="s">
        <v>195</v>
      </c>
      <c r="C95" s="179">
        <f>SUM(C85:C94)</f>
        <v>436000</v>
      </c>
      <c r="D95" s="179">
        <f>SUM(D85:D94)</f>
        <v>0</v>
      </c>
      <c r="E95" s="179">
        <f t="shared" si="1"/>
        <v>436000</v>
      </c>
    </row>
    <row r="96" spans="1:5" ht="15">
      <c r="A96" s="13" t="s">
        <v>583</v>
      </c>
      <c r="B96" s="5" t="s">
        <v>197</v>
      </c>
      <c r="C96" s="178"/>
      <c r="D96" s="178"/>
      <c r="E96" s="178">
        <f t="shared" si="1"/>
        <v>0</v>
      </c>
    </row>
    <row r="97" spans="1:5" ht="15">
      <c r="A97" s="13" t="s">
        <v>584</v>
      </c>
      <c r="B97" s="6" t="s">
        <v>197</v>
      </c>
      <c r="C97" s="178"/>
      <c r="D97" s="178"/>
      <c r="E97" s="178">
        <f t="shared" si="1"/>
        <v>0</v>
      </c>
    </row>
    <row r="98" spans="1:5" ht="15">
      <c r="A98" s="13" t="s">
        <v>585</v>
      </c>
      <c r="B98" s="5" t="s">
        <v>197</v>
      </c>
      <c r="C98" s="178"/>
      <c r="D98" s="178"/>
      <c r="E98" s="178">
        <f t="shared" si="1"/>
        <v>0</v>
      </c>
    </row>
    <row r="99" spans="1:5" ht="15">
      <c r="A99" s="5" t="s">
        <v>586</v>
      </c>
      <c r="B99" s="6" t="s">
        <v>197</v>
      </c>
      <c r="C99" s="178"/>
      <c r="D99" s="178"/>
      <c r="E99" s="178">
        <f t="shared" si="1"/>
        <v>0</v>
      </c>
    </row>
    <row r="100" spans="1:5" ht="15">
      <c r="A100" s="5" t="s">
        <v>587</v>
      </c>
      <c r="B100" s="5" t="s">
        <v>197</v>
      </c>
      <c r="C100" s="178"/>
      <c r="D100" s="178"/>
      <c r="E100" s="178">
        <f t="shared" si="1"/>
        <v>0</v>
      </c>
    </row>
    <row r="101" spans="1:5" ht="15">
      <c r="A101" s="5" t="s">
        <v>588</v>
      </c>
      <c r="B101" s="6" t="s">
        <v>197</v>
      </c>
      <c r="C101" s="178"/>
      <c r="D101" s="178"/>
      <c r="E101" s="178">
        <f t="shared" si="1"/>
        <v>0</v>
      </c>
    </row>
    <row r="102" spans="1:5" ht="15">
      <c r="A102" s="13" t="s">
        <v>589</v>
      </c>
      <c r="B102" s="5" t="s">
        <v>197</v>
      </c>
      <c r="C102" s="178"/>
      <c r="D102" s="178"/>
      <c r="E102" s="178">
        <f t="shared" si="1"/>
        <v>0</v>
      </c>
    </row>
    <row r="103" spans="1:5" ht="15">
      <c r="A103" s="13" t="s">
        <v>593</v>
      </c>
      <c r="B103" s="6" t="s">
        <v>197</v>
      </c>
      <c r="C103" s="178"/>
      <c r="D103" s="178"/>
      <c r="E103" s="178">
        <f t="shared" si="1"/>
        <v>0</v>
      </c>
    </row>
    <row r="104" spans="1:5" ht="15">
      <c r="A104" s="13" t="s">
        <v>591</v>
      </c>
      <c r="B104" s="5" t="s">
        <v>197</v>
      </c>
      <c r="C104" s="178"/>
      <c r="D104" s="178"/>
      <c r="E104" s="178">
        <f t="shared" si="1"/>
        <v>0</v>
      </c>
    </row>
    <row r="105" spans="1:5" ht="15">
      <c r="A105" s="13" t="s">
        <v>592</v>
      </c>
      <c r="B105" s="6" t="s">
        <v>197</v>
      </c>
      <c r="C105" s="178"/>
      <c r="D105" s="178"/>
      <c r="E105" s="178">
        <f t="shared" si="1"/>
        <v>0</v>
      </c>
    </row>
    <row r="106" spans="1:5" s="100" customFormat="1" ht="25.5">
      <c r="A106" s="11" t="s">
        <v>413</v>
      </c>
      <c r="B106" s="8" t="s">
        <v>197</v>
      </c>
      <c r="C106" s="179">
        <f>SUM(C96:C105)</f>
        <v>0</v>
      </c>
      <c r="D106" s="179">
        <f>SUM(D96:D105)</f>
        <v>0</v>
      </c>
      <c r="E106" s="179">
        <f t="shared" si="1"/>
        <v>0</v>
      </c>
    </row>
    <row r="107" spans="1:5" ht="15">
      <c r="A107" s="13" t="s">
        <v>583</v>
      </c>
      <c r="B107" s="5" t="s">
        <v>200</v>
      </c>
      <c r="C107" s="178"/>
      <c r="D107" s="178"/>
      <c r="E107" s="178">
        <f t="shared" si="1"/>
        <v>0</v>
      </c>
    </row>
    <row r="108" spans="1:5" ht="15">
      <c r="A108" s="13" t="s">
        <v>584</v>
      </c>
      <c r="B108" s="5" t="s">
        <v>200</v>
      </c>
      <c r="C108" s="178"/>
      <c r="D108" s="178"/>
      <c r="E108" s="178">
        <f t="shared" si="1"/>
        <v>0</v>
      </c>
    </row>
    <row r="109" spans="1:5" ht="15">
      <c r="A109" s="13" t="s">
        <v>585</v>
      </c>
      <c r="B109" s="5" t="s">
        <v>200</v>
      </c>
      <c r="C109" s="178"/>
      <c r="D109" s="178"/>
      <c r="E109" s="178">
        <f t="shared" si="1"/>
        <v>0</v>
      </c>
    </row>
    <row r="110" spans="1:5" ht="15">
      <c r="A110" s="5" t="s">
        <v>586</v>
      </c>
      <c r="B110" s="5" t="s">
        <v>200</v>
      </c>
      <c r="C110" s="178"/>
      <c r="D110" s="178"/>
      <c r="E110" s="178">
        <f t="shared" si="1"/>
        <v>0</v>
      </c>
    </row>
    <row r="111" spans="1:5" ht="15">
      <c r="A111" s="5" t="s">
        <v>587</v>
      </c>
      <c r="B111" s="5" t="s">
        <v>200</v>
      </c>
      <c r="C111" s="178"/>
      <c r="D111" s="178"/>
      <c r="E111" s="178">
        <f t="shared" si="1"/>
        <v>0</v>
      </c>
    </row>
    <row r="112" spans="1:5" ht="15">
      <c r="A112" s="5" t="s">
        <v>588</v>
      </c>
      <c r="B112" s="5" t="s">
        <v>200</v>
      </c>
      <c r="C112" s="178"/>
      <c r="D112" s="178"/>
      <c r="E112" s="178">
        <f t="shared" si="1"/>
        <v>0</v>
      </c>
    </row>
    <row r="113" spans="1:5" ht="15">
      <c r="A113" s="13" t="s">
        <v>589</v>
      </c>
      <c r="B113" s="5" t="s">
        <v>200</v>
      </c>
      <c r="C113" s="178"/>
      <c r="D113" s="178"/>
      <c r="E113" s="178">
        <f t="shared" si="1"/>
        <v>0</v>
      </c>
    </row>
    <row r="114" spans="1:5" ht="15">
      <c r="A114" s="13" t="s">
        <v>593</v>
      </c>
      <c r="B114" s="5" t="s">
        <v>200</v>
      </c>
      <c r="C114" s="178"/>
      <c r="D114" s="178"/>
      <c r="E114" s="178">
        <f t="shared" si="1"/>
        <v>0</v>
      </c>
    </row>
    <row r="115" spans="1:5" ht="15">
      <c r="A115" s="13" t="s">
        <v>591</v>
      </c>
      <c r="B115" s="5" t="s">
        <v>200</v>
      </c>
      <c r="C115" s="178"/>
      <c r="D115" s="178"/>
      <c r="E115" s="178">
        <f t="shared" si="1"/>
        <v>0</v>
      </c>
    </row>
    <row r="116" spans="1:5" ht="15">
      <c r="A116" s="13" t="s">
        <v>592</v>
      </c>
      <c r="B116" s="5" t="s">
        <v>200</v>
      </c>
      <c r="C116" s="178"/>
      <c r="D116" s="178"/>
      <c r="E116" s="178">
        <f t="shared" si="1"/>
        <v>0</v>
      </c>
    </row>
    <row r="117" spans="1:5" s="100" customFormat="1" ht="15">
      <c r="A117" s="15" t="s">
        <v>452</v>
      </c>
      <c r="B117" s="8" t="s">
        <v>200</v>
      </c>
      <c r="C117" s="179">
        <f>SUM(C107:C116)</f>
        <v>0</v>
      </c>
      <c r="D117" s="179">
        <f>SUM(D107:D116)</f>
        <v>0</v>
      </c>
      <c r="E117" s="179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&amp;C12. melléklet az 5/2018. (V.29.)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view="pageLayout" workbookViewId="0" topLeftCell="A1">
      <selection activeCell="E103" sqref="A1:E103"/>
    </sheetView>
  </sheetViews>
  <sheetFormatPr defaultColWidth="9.140625" defaultRowHeight="15"/>
  <cols>
    <col min="1" max="1" width="64.7109375" style="125" customWidth="1"/>
    <col min="2" max="2" width="9.421875" style="125" customWidth="1"/>
    <col min="3" max="3" width="22.421875" style="158" customWidth="1"/>
    <col min="4" max="4" width="18.8515625" style="158" customWidth="1"/>
    <col min="5" max="5" width="18.7109375" style="158" customWidth="1"/>
    <col min="6" max="16384" width="9.140625" style="125" customWidth="1"/>
  </cols>
  <sheetData>
    <row r="1" spans="1:5" ht="21.75" customHeight="1">
      <c r="A1" s="213" t="s">
        <v>667</v>
      </c>
      <c r="B1" s="219"/>
      <c r="C1" s="219"/>
      <c r="D1" s="219"/>
      <c r="E1" s="219"/>
    </row>
    <row r="2" spans="1:5" ht="26.25" customHeight="1">
      <c r="A2" s="215" t="s">
        <v>656</v>
      </c>
      <c r="B2" s="219"/>
      <c r="C2" s="219"/>
      <c r="D2" s="219"/>
      <c r="E2" s="219"/>
    </row>
    <row r="3" spans="1:5" ht="26.25" customHeight="1">
      <c r="A3" s="93"/>
      <c r="B3" s="149"/>
      <c r="C3" s="150"/>
      <c r="D3" s="150"/>
      <c r="E3" s="150"/>
    </row>
    <row r="5" spans="1:5" ht="30">
      <c r="A5" s="2" t="s">
        <v>65</v>
      </c>
      <c r="B5" s="3" t="s">
        <v>66</v>
      </c>
      <c r="C5" s="151" t="s">
        <v>1</v>
      </c>
      <c r="D5" s="151" t="s">
        <v>2</v>
      </c>
      <c r="E5" s="152" t="s">
        <v>3</v>
      </c>
    </row>
    <row r="6" spans="1:5" ht="15" hidden="1">
      <c r="A6" s="127"/>
      <c r="B6" s="127"/>
      <c r="C6" s="153"/>
      <c r="D6" s="153"/>
      <c r="E6" s="153">
        <f>C6+D6</f>
        <v>0</v>
      </c>
    </row>
    <row r="7" spans="1:5" ht="15" hidden="1">
      <c r="A7" s="127"/>
      <c r="B7" s="127"/>
      <c r="C7" s="153"/>
      <c r="D7" s="153"/>
      <c r="E7" s="153">
        <f aca="true" t="shared" si="0" ref="E7:E53">C7+D7</f>
        <v>0</v>
      </c>
    </row>
    <row r="8" spans="1:5" ht="15" hidden="1">
      <c r="A8" s="127"/>
      <c r="B8" s="127"/>
      <c r="C8" s="153"/>
      <c r="D8" s="153"/>
      <c r="E8" s="153">
        <f t="shared" si="0"/>
        <v>0</v>
      </c>
    </row>
    <row r="9" spans="1:5" ht="15" hidden="1">
      <c r="A9" s="127"/>
      <c r="B9" s="127"/>
      <c r="C9" s="153"/>
      <c r="D9" s="153"/>
      <c r="E9" s="153">
        <f t="shared" si="0"/>
        <v>0</v>
      </c>
    </row>
    <row r="10" spans="1:5" s="130" customFormat="1" ht="15">
      <c r="A10" s="15" t="s">
        <v>168</v>
      </c>
      <c r="B10" s="8" t="s">
        <v>169</v>
      </c>
      <c r="C10" s="154">
        <v>4300000</v>
      </c>
      <c r="D10" s="154">
        <f>SUM(D6:D9)</f>
        <v>0</v>
      </c>
      <c r="E10" s="154">
        <f t="shared" si="0"/>
        <v>4300000</v>
      </c>
    </row>
    <row r="11" spans="1:5" s="130" customFormat="1" ht="15" hidden="1">
      <c r="A11" s="15"/>
      <c r="B11" s="8"/>
      <c r="C11" s="154"/>
      <c r="D11" s="154"/>
      <c r="E11" s="154">
        <f t="shared" si="0"/>
        <v>0</v>
      </c>
    </row>
    <row r="12" spans="1:5" s="130" customFormat="1" ht="15" hidden="1">
      <c r="A12" s="15"/>
      <c r="B12" s="8"/>
      <c r="C12" s="154"/>
      <c r="D12" s="154"/>
      <c r="E12" s="154">
        <f t="shared" si="0"/>
        <v>0</v>
      </c>
    </row>
    <row r="13" spans="1:5" s="130" customFormat="1" ht="15" hidden="1">
      <c r="A13" s="15"/>
      <c r="B13" s="8"/>
      <c r="C13" s="154"/>
      <c r="D13" s="154"/>
      <c r="E13" s="154">
        <f t="shared" si="0"/>
        <v>0</v>
      </c>
    </row>
    <row r="14" spans="1:5" s="130" customFormat="1" ht="15" hidden="1">
      <c r="A14" s="15"/>
      <c r="B14" s="8"/>
      <c r="C14" s="154"/>
      <c r="D14" s="154"/>
      <c r="E14" s="154">
        <f t="shared" si="0"/>
        <v>0</v>
      </c>
    </row>
    <row r="15" spans="1:5" ht="15">
      <c r="A15" s="13" t="s">
        <v>657</v>
      </c>
      <c r="B15" s="6" t="s">
        <v>170</v>
      </c>
      <c r="C15" s="153">
        <v>1530261</v>
      </c>
      <c r="D15" s="153">
        <f>SUM(D11:D14)</f>
        <v>0</v>
      </c>
      <c r="E15" s="154">
        <f t="shared" si="0"/>
        <v>1530261</v>
      </c>
    </row>
    <row r="16" spans="1:5" ht="15">
      <c r="A16" s="13" t="s">
        <v>679</v>
      </c>
      <c r="B16" s="6" t="s">
        <v>170</v>
      </c>
      <c r="C16" s="153">
        <v>1140000</v>
      </c>
      <c r="D16" s="153"/>
      <c r="E16" s="154">
        <f t="shared" si="0"/>
        <v>1140000</v>
      </c>
    </row>
    <row r="17" spans="1:5" ht="15">
      <c r="A17" s="13" t="s">
        <v>680</v>
      </c>
      <c r="B17" s="6" t="s">
        <v>170</v>
      </c>
      <c r="C17" s="153">
        <v>85293665</v>
      </c>
      <c r="D17" s="153"/>
      <c r="E17" s="154">
        <f t="shared" si="0"/>
        <v>85293665</v>
      </c>
    </row>
    <row r="18" spans="1:5" ht="15">
      <c r="A18" s="13" t="s">
        <v>669</v>
      </c>
      <c r="B18" s="6" t="s">
        <v>170</v>
      </c>
      <c r="C18" s="153">
        <v>2375000</v>
      </c>
      <c r="D18" s="153"/>
      <c r="E18" s="154">
        <f t="shared" si="0"/>
        <v>2375000</v>
      </c>
    </row>
    <row r="19" spans="1:5" s="130" customFormat="1" ht="15">
      <c r="A19" s="15" t="s">
        <v>409</v>
      </c>
      <c r="B19" s="8" t="s">
        <v>170</v>
      </c>
      <c r="C19" s="154">
        <f>SUM(C15:C18)</f>
        <v>90338926</v>
      </c>
      <c r="D19" s="154">
        <f>SUM(D15:D18)</f>
        <v>0</v>
      </c>
      <c r="E19" s="154">
        <f t="shared" si="0"/>
        <v>90338926</v>
      </c>
    </row>
    <row r="20" spans="1:5" ht="15">
      <c r="A20" s="5" t="s">
        <v>670</v>
      </c>
      <c r="B20" s="6"/>
      <c r="C20" s="153">
        <v>519696</v>
      </c>
      <c r="D20" s="153"/>
      <c r="E20" s="154">
        <f t="shared" si="0"/>
        <v>519696</v>
      </c>
    </row>
    <row r="21" spans="1:5" ht="15" hidden="1">
      <c r="A21" s="13"/>
      <c r="B21" s="6"/>
      <c r="C21" s="153"/>
      <c r="D21" s="153"/>
      <c r="E21" s="154">
        <f t="shared" si="0"/>
        <v>0</v>
      </c>
    </row>
    <row r="22" spans="1:5" ht="15" hidden="1">
      <c r="A22" s="13"/>
      <c r="B22" s="6"/>
      <c r="C22" s="153"/>
      <c r="D22" s="153"/>
      <c r="E22" s="154">
        <f t="shared" si="0"/>
        <v>0</v>
      </c>
    </row>
    <row r="23" spans="1:5" s="130" customFormat="1" ht="15">
      <c r="A23" s="7" t="s">
        <v>171</v>
      </c>
      <c r="B23" s="8" t="s">
        <v>172</v>
      </c>
      <c r="C23" s="154">
        <f>SUM(C20:C22)</f>
        <v>519696</v>
      </c>
      <c r="D23" s="154">
        <f>SUM(D20:D22)</f>
        <v>0</v>
      </c>
      <c r="E23" s="154">
        <f t="shared" si="0"/>
        <v>519696</v>
      </c>
    </row>
    <row r="24" spans="1:5" ht="15">
      <c r="A24" s="13" t="s">
        <v>672</v>
      </c>
      <c r="B24" s="6" t="s">
        <v>174</v>
      </c>
      <c r="C24" s="153">
        <v>4434055</v>
      </c>
      <c r="D24" s="153"/>
      <c r="E24" s="154">
        <f t="shared" si="0"/>
        <v>4434055</v>
      </c>
    </row>
    <row r="25" spans="1:5" ht="15">
      <c r="A25" s="13" t="s">
        <v>671</v>
      </c>
      <c r="B25" s="6" t="s">
        <v>174</v>
      </c>
      <c r="C25" s="153">
        <v>377806</v>
      </c>
      <c r="D25" s="153"/>
      <c r="E25" s="154">
        <f t="shared" si="0"/>
        <v>377806</v>
      </c>
    </row>
    <row r="26" spans="1:5" ht="15">
      <c r="A26" s="13" t="s">
        <v>681</v>
      </c>
      <c r="B26" s="6" t="s">
        <v>174</v>
      </c>
      <c r="C26" s="153">
        <v>495745</v>
      </c>
      <c r="D26" s="153"/>
      <c r="E26" s="154">
        <f t="shared" si="0"/>
        <v>495745</v>
      </c>
    </row>
    <row r="27" spans="1:5" ht="15">
      <c r="A27" s="13" t="s">
        <v>682</v>
      </c>
      <c r="B27" s="6" t="s">
        <v>174</v>
      </c>
      <c r="C27" s="153">
        <v>129862</v>
      </c>
      <c r="D27" s="153"/>
      <c r="E27" s="154">
        <f t="shared" si="0"/>
        <v>129862</v>
      </c>
    </row>
    <row r="28" spans="1:5" ht="15">
      <c r="A28" s="13" t="s">
        <v>683</v>
      </c>
      <c r="B28" s="6" t="s">
        <v>174</v>
      </c>
      <c r="C28" s="153">
        <v>135587</v>
      </c>
      <c r="D28" s="153"/>
      <c r="E28" s="154">
        <f t="shared" si="0"/>
        <v>135587</v>
      </c>
    </row>
    <row r="29" spans="1:5" ht="15">
      <c r="A29" s="13" t="s">
        <v>673</v>
      </c>
      <c r="B29" s="6" t="s">
        <v>174</v>
      </c>
      <c r="C29" s="153"/>
      <c r="D29" s="153">
        <v>90000</v>
      </c>
      <c r="E29" s="154">
        <f t="shared" si="0"/>
        <v>90000</v>
      </c>
    </row>
    <row r="30" spans="1:5" s="130" customFormat="1" ht="15">
      <c r="A30" s="15" t="s">
        <v>173</v>
      </c>
      <c r="B30" s="8" t="s">
        <v>174</v>
      </c>
      <c r="C30" s="154">
        <f>SUM(C24:C29)</f>
        <v>5573055</v>
      </c>
      <c r="D30" s="154">
        <f>SUM(D24:D29)</f>
        <v>90000</v>
      </c>
      <c r="E30" s="154">
        <f t="shared" si="0"/>
        <v>5663055</v>
      </c>
    </row>
    <row r="31" spans="1:5" ht="15" hidden="1">
      <c r="A31" s="13"/>
      <c r="B31" s="6"/>
      <c r="C31" s="153"/>
      <c r="D31" s="153"/>
      <c r="E31" s="154">
        <f t="shared" si="0"/>
        <v>0</v>
      </c>
    </row>
    <row r="32" spans="1:5" ht="15" hidden="1">
      <c r="A32" s="13"/>
      <c r="B32" s="6"/>
      <c r="C32" s="153"/>
      <c r="D32" s="153"/>
      <c r="E32" s="154">
        <f t="shared" si="0"/>
        <v>0</v>
      </c>
    </row>
    <row r="33" spans="1:5" s="130" customFormat="1" ht="15">
      <c r="A33" s="15" t="s">
        <v>175</v>
      </c>
      <c r="B33" s="8" t="s">
        <v>176</v>
      </c>
      <c r="C33" s="154">
        <v>0</v>
      </c>
      <c r="D33" s="154">
        <v>0</v>
      </c>
      <c r="E33" s="154">
        <f t="shared" si="0"/>
        <v>0</v>
      </c>
    </row>
    <row r="34" spans="1:5" s="130" customFormat="1" ht="15" hidden="1">
      <c r="A34" s="15"/>
      <c r="B34" s="8"/>
      <c r="C34" s="154"/>
      <c r="D34" s="154"/>
      <c r="E34" s="154">
        <f t="shared" si="0"/>
        <v>0</v>
      </c>
    </row>
    <row r="35" spans="1:5" s="130" customFormat="1" ht="15" hidden="1">
      <c r="A35" s="15"/>
      <c r="B35" s="8"/>
      <c r="C35" s="154"/>
      <c r="D35" s="154"/>
      <c r="E35" s="154">
        <f t="shared" si="0"/>
        <v>0</v>
      </c>
    </row>
    <row r="36" spans="1:5" s="130" customFormat="1" ht="15">
      <c r="A36" s="7" t="s">
        <v>177</v>
      </c>
      <c r="B36" s="8" t="s">
        <v>178</v>
      </c>
      <c r="C36" s="154"/>
      <c r="D36" s="154"/>
      <c r="E36" s="154">
        <f t="shared" si="0"/>
        <v>0</v>
      </c>
    </row>
    <row r="37" spans="1:5" s="130" customFormat="1" ht="25.5">
      <c r="A37" s="7" t="s">
        <v>179</v>
      </c>
      <c r="B37" s="8" t="s">
        <v>180</v>
      </c>
      <c r="C37" s="154">
        <v>25026706</v>
      </c>
      <c r="D37" s="154">
        <v>25000</v>
      </c>
      <c r="E37" s="154">
        <f t="shared" si="0"/>
        <v>25051706</v>
      </c>
    </row>
    <row r="38" spans="1:5" s="132" customFormat="1" ht="15.75">
      <c r="A38" s="20" t="s">
        <v>410</v>
      </c>
      <c r="B38" s="148" t="s">
        <v>181</v>
      </c>
      <c r="C38" s="155">
        <f>C10+C19+C23+C30+C33+C36+C37</f>
        <v>125758383</v>
      </c>
      <c r="D38" s="155">
        <f>D37+D36+D33+D30+D23+D15+D10</f>
        <v>115000</v>
      </c>
      <c r="E38" s="154">
        <f t="shared" si="0"/>
        <v>125873383</v>
      </c>
    </row>
    <row r="39" spans="1:5" ht="15.75" hidden="1">
      <c r="A39" s="24"/>
      <c r="B39" s="8"/>
      <c r="C39" s="153"/>
      <c r="D39" s="153"/>
      <c r="E39" s="154">
        <f t="shared" si="0"/>
        <v>0</v>
      </c>
    </row>
    <row r="40" spans="1:5" ht="15.75" hidden="1">
      <c r="A40" s="24"/>
      <c r="B40" s="8"/>
      <c r="C40" s="153"/>
      <c r="D40" s="153"/>
      <c r="E40" s="154">
        <f t="shared" si="0"/>
        <v>0</v>
      </c>
    </row>
    <row r="41" spans="1:5" s="130" customFormat="1" ht="15">
      <c r="A41" s="15" t="s">
        <v>182</v>
      </c>
      <c r="B41" s="8" t="s">
        <v>183</v>
      </c>
      <c r="C41" s="154">
        <f>SUM(C42:C45)</f>
        <v>32098836</v>
      </c>
      <c r="D41" s="154">
        <f>SUM(D39:D40)</f>
        <v>0</v>
      </c>
      <c r="E41" s="154">
        <f t="shared" si="0"/>
        <v>32098836</v>
      </c>
    </row>
    <row r="42" spans="1:5" ht="15">
      <c r="A42" s="13" t="s">
        <v>684</v>
      </c>
      <c r="B42" s="6" t="s">
        <v>183</v>
      </c>
      <c r="C42" s="153">
        <v>3379900</v>
      </c>
      <c r="D42" s="153"/>
      <c r="E42" s="154">
        <f t="shared" si="0"/>
        <v>3379900</v>
      </c>
    </row>
    <row r="43" spans="1:5" ht="15">
      <c r="A43" s="13" t="s">
        <v>685</v>
      </c>
      <c r="B43" s="6" t="s">
        <v>183</v>
      </c>
      <c r="C43" s="153">
        <v>1036150</v>
      </c>
      <c r="D43" s="153"/>
      <c r="E43" s="154">
        <f t="shared" si="0"/>
        <v>1036150</v>
      </c>
    </row>
    <row r="44" spans="1:5" ht="15">
      <c r="A44" s="13" t="s">
        <v>686</v>
      </c>
      <c r="B44" s="6" t="s">
        <v>183</v>
      </c>
      <c r="C44" s="153">
        <v>27682786</v>
      </c>
      <c r="D44" s="153"/>
      <c r="E44" s="154">
        <f t="shared" si="0"/>
        <v>27682786</v>
      </c>
    </row>
    <row r="45" spans="1:5" ht="15" hidden="1">
      <c r="A45" s="13" t="s">
        <v>674</v>
      </c>
      <c r="B45" s="6" t="s">
        <v>183</v>
      </c>
      <c r="C45" s="153"/>
      <c r="D45" s="153"/>
      <c r="E45" s="154">
        <f t="shared" si="0"/>
        <v>0</v>
      </c>
    </row>
    <row r="46" spans="1:5" s="130" customFormat="1" ht="15">
      <c r="A46" s="15" t="s">
        <v>184</v>
      </c>
      <c r="B46" s="8" t="s">
        <v>185</v>
      </c>
      <c r="C46" s="154">
        <v>711717</v>
      </c>
      <c r="D46" s="154"/>
      <c r="E46" s="154">
        <f t="shared" si="0"/>
        <v>711717</v>
      </c>
    </row>
    <row r="47" spans="1:5" s="130" customFormat="1" ht="15" hidden="1">
      <c r="A47" s="15"/>
      <c r="B47" s="8"/>
      <c r="C47" s="154"/>
      <c r="D47" s="154"/>
      <c r="E47" s="154">
        <f t="shared" si="0"/>
        <v>0</v>
      </c>
    </row>
    <row r="48" spans="1:5" s="130" customFormat="1" ht="15" hidden="1">
      <c r="A48" s="15"/>
      <c r="B48" s="8"/>
      <c r="C48" s="154"/>
      <c r="D48" s="154"/>
      <c r="E48" s="154">
        <f t="shared" si="0"/>
        <v>0</v>
      </c>
    </row>
    <row r="49" spans="1:5" s="130" customFormat="1" ht="15" hidden="1">
      <c r="A49" s="15"/>
      <c r="B49" s="8"/>
      <c r="C49" s="154"/>
      <c r="D49" s="154"/>
      <c r="E49" s="154">
        <f t="shared" si="0"/>
        <v>0</v>
      </c>
    </row>
    <row r="50" spans="1:5" s="130" customFormat="1" ht="15" hidden="1">
      <c r="A50" s="15"/>
      <c r="B50" s="8"/>
      <c r="C50" s="154"/>
      <c r="D50" s="154"/>
      <c r="E50" s="154">
        <f t="shared" si="0"/>
        <v>0</v>
      </c>
    </row>
    <row r="51" spans="1:5" s="130" customFormat="1" ht="15">
      <c r="A51" s="15" t="s">
        <v>186</v>
      </c>
      <c r="B51" s="8" t="s">
        <v>187</v>
      </c>
      <c r="C51" s="154"/>
      <c r="D51" s="154"/>
      <c r="E51" s="154">
        <f t="shared" si="0"/>
        <v>0</v>
      </c>
    </row>
    <row r="52" spans="1:5" s="130" customFormat="1" ht="15">
      <c r="A52" s="15" t="s">
        <v>188</v>
      </c>
      <c r="B52" s="8" t="s">
        <v>189</v>
      </c>
      <c r="C52" s="154">
        <v>8858850</v>
      </c>
      <c r="D52" s="154"/>
      <c r="E52" s="154">
        <f t="shared" si="0"/>
        <v>8858850</v>
      </c>
    </row>
    <row r="53" spans="1:5" s="130" customFormat="1" ht="15.75">
      <c r="A53" s="20" t="s">
        <v>411</v>
      </c>
      <c r="B53" s="9" t="s">
        <v>190</v>
      </c>
      <c r="C53" s="154">
        <f>C41+C46+C52+C51</f>
        <v>41669403</v>
      </c>
      <c r="D53" s="154">
        <f>D41+D52</f>
        <v>0</v>
      </c>
      <c r="E53" s="154">
        <f t="shared" si="0"/>
        <v>41669403</v>
      </c>
    </row>
    <row r="55" spans="1:5" s="146" customFormat="1" ht="14.25">
      <c r="A55" s="146" t="s">
        <v>634</v>
      </c>
      <c r="C55" s="159">
        <f>C38+C53</f>
        <v>167427786</v>
      </c>
      <c r="D55" s="159">
        <f>D38+D53</f>
        <v>115000</v>
      </c>
      <c r="E55" s="159">
        <f>E38+E53</f>
        <v>167542786</v>
      </c>
    </row>
    <row r="56" spans="1:5" ht="15" hidden="1">
      <c r="A56" s="97" t="s">
        <v>624</v>
      </c>
      <c r="B56" s="127"/>
      <c r="C56" s="98" t="s">
        <v>625</v>
      </c>
      <c r="D56" s="98" t="s">
        <v>626</v>
      </c>
      <c r="E56" s="98" t="s">
        <v>627</v>
      </c>
    </row>
    <row r="57" spans="1:5" ht="15" hidden="1">
      <c r="A57" s="111"/>
      <c r="B57" s="111"/>
      <c r="C57" s="156"/>
      <c r="D57" s="156"/>
      <c r="E57" s="153"/>
    </row>
    <row r="58" spans="1:5" ht="15" hidden="1">
      <c r="A58" s="111"/>
      <c r="B58" s="111"/>
      <c r="C58" s="156"/>
      <c r="D58" s="156"/>
      <c r="E58" s="153"/>
    </row>
    <row r="59" spans="1:5" ht="15" hidden="1">
      <c r="A59" s="111"/>
      <c r="B59" s="111"/>
      <c r="C59" s="156"/>
      <c r="D59" s="156"/>
      <c r="E59" s="153"/>
    </row>
    <row r="60" spans="1:5" ht="15" hidden="1">
      <c r="A60" s="111"/>
      <c r="B60" s="111"/>
      <c r="C60" s="156"/>
      <c r="D60" s="156"/>
      <c r="E60" s="153"/>
    </row>
    <row r="61" spans="1:5" ht="15" hidden="1">
      <c r="A61" s="13" t="s">
        <v>168</v>
      </c>
      <c r="B61" s="6" t="s">
        <v>169</v>
      </c>
      <c r="C61" s="156"/>
      <c r="D61" s="156"/>
      <c r="E61" s="153"/>
    </row>
    <row r="62" spans="1:5" ht="15" hidden="1">
      <c r="A62" s="13"/>
      <c r="B62" s="6"/>
      <c r="C62" s="156"/>
      <c r="D62" s="156"/>
      <c r="E62" s="153"/>
    </row>
    <row r="63" spans="1:5" ht="15" hidden="1">
      <c r="A63" s="13"/>
      <c r="B63" s="6"/>
      <c r="C63" s="156"/>
      <c r="D63" s="156"/>
      <c r="E63" s="153"/>
    </row>
    <row r="64" spans="1:5" ht="15" hidden="1">
      <c r="A64" s="13"/>
      <c r="B64" s="6"/>
      <c r="C64" s="156"/>
      <c r="D64" s="156"/>
      <c r="E64" s="153"/>
    </row>
    <row r="65" spans="1:5" ht="15" hidden="1">
      <c r="A65" s="13"/>
      <c r="B65" s="6"/>
      <c r="C65" s="156"/>
      <c r="D65" s="156"/>
      <c r="E65" s="153"/>
    </row>
    <row r="66" spans="1:5" ht="15" hidden="1">
      <c r="A66" s="13" t="s">
        <v>409</v>
      </c>
      <c r="B66" s="6" t="s">
        <v>170</v>
      </c>
      <c r="C66" s="156"/>
      <c r="D66" s="156"/>
      <c r="E66" s="153"/>
    </row>
    <row r="67" spans="1:5" ht="15" hidden="1">
      <c r="A67" s="13"/>
      <c r="B67" s="6"/>
      <c r="C67" s="156"/>
      <c r="D67" s="156"/>
      <c r="E67" s="153"/>
    </row>
    <row r="68" spans="1:5" ht="15" hidden="1">
      <c r="A68" s="13"/>
      <c r="B68" s="6"/>
      <c r="C68" s="156"/>
      <c r="D68" s="156"/>
      <c r="E68" s="153"/>
    </row>
    <row r="69" spans="1:5" ht="15" hidden="1">
      <c r="A69" s="13"/>
      <c r="B69" s="6"/>
      <c r="C69" s="156"/>
      <c r="D69" s="156"/>
      <c r="E69" s="153"/>
    </row>
    <row r="70" spans="1:5" ht="15" hidden="1">
      <c r="A70" s="13"/>
      <c r="B70" s="6"/>
      <c r="C70" s="156"/>
      <c r="D70" s="156"/>
      <c r="E70" s="153"/>
    </row>
    <row r="71" spans="1:5" ht="15" hidden="1">
      <c r="A71" s="5" t="s">
        <v>171</v>
      </c>
      <c r="B71" s="6" t="s">
        <v>172</v>
      </c>
      <c r="C71" s="156"/>
      <c r="D71" s="156"/>
      <c r="E71" s="153"/>
    </row>
    <row r="72" spans="1:5" ht="15" hidden="1">
      <c r="A72" s="5"/>
      <c r="B72" s="6"/>
      <c r="C72" s="156"/>
      <c r="D72" s="156"/>
      <c r="E72" s="153"/>
    </row>
    <row r="73" spans="1:5" ht="15" hidden="1">
      <c r="A73" s="5"/>
      <c r="B73" s="6"/>
      <c r="C73" s="156"/>
      <c r="D73" s="156"/>
      <c r="E73" s="153"/>
    </row>
    <row r="74" spans="1:5" ht="15" hidden="1">
      <c r="A74" s="13" t="s">
        <v>173</v>
      </c>
      <c r="B74" s="6" t="s">
        <v>174</v>
      </c>
      <c r="C74" s="156"/>
      <c r="D74" s="156"/>
      <c r="E74" s="153"/>
    </row>
    <row r="75" spans="1:5" ht="15.75" hidden="1">
      <c r="A75" s="20" t="s">
        <v>410</v>
      </c>
      <c r="B75" s="9" t="s">
        <v>181</v>
      </c>
      <c r="C75" s="156"/>
      <c r="D75" s="156"/>
      <c r="E75" s="153"/>
    </row>
    <row r="76" spans="1:5" ht="15.75" hidden="1">
      <c r="A76" s="24"/>
      <c r="B76" s="8"/>
      <c r="C76" s="156"/>
      <c r="D76" s="156"/>
      <c r="E76" s="153"/>
    </row>
    <row r="77" spans="1:5" ht="15.75" hidden="1">
      <c r="A77" s="24"/>
      <c r="B77" s="8"/>
      <c r="C77" s="156"/>
      <c r="D77" s="156"/>
      <c r="E77" s="153"/>
    </row>
    <row r="78" spans="1:5" ht="15.75" hidden="1">
      <c r="A78" s="24"/>
      <c r="B78" s="8"/>
      <c r="C78" s="156"/>
      <c r="D78" s="156"/>
      <c r="E78" s="153"/>
    </row>
    <row r="79" spans="1:5" ht="15.75" hidden="1">
      <c r="A79" s="24"/>
      <c r="B79" s="8"/>
      <c r="C79" s="156"/>
      <c r="D79" s="156"/>
      <c r="E79" s="153"/>
    </row>
    <row r="80" spans="1:5" ht="15" hidden="1">
      <c r="A80" s="13" t="s">
        <v>182</v>
      </c>
      <c r="B80" s="6" t="s">
        <v>183</v>
      </c>
      <c r="C80" s="156"/>
      <c r="D80" s="156"/>
      <c r="E80" s="153"/>
    </row>
    <row r="81" spans="1:5" ht="15" hidden="1">
      <c r="A81" s="13"/>
      <c r="B81" s="6"/>
      <c r="C81" s="156"/>
      <c r="D81" s="156"/>
      <c r="E81" s="153"/>
    </row>
    <row r="82" spans="1:5" ht="15" hidden="1">
      <c r="A82" s="13"/>
      <c r="B82" s="6"/>
      <c r="C82" s="156"/>
      <c r="D82" s="156"/>
      <c r="E82" s="153"/>
    </row>
    <row r="83" spans="1:5" ht="15" hidden="1">
      <c r="A83" s="13"/>
      <c r="B83" s="6"/>
      <c r="C83" s="156"/>
      <c r="D83" s="156"/>
      <c r="E83" s="153"/>
    </row>
    <row r="84" spans="1:5" ht="15" hidden="1">
      <c r="A84" s="13"/>
      <c r="B84" s="6"/>
      <c r="C84" s="156"/>
      <c r="D84" s="156"/>
      <c r="E84" s="153"/>
    </row>
    <row r="85" spans="1:5" ht="15" hidden="1">
      <c r="A85" s="13" t="s">
        <v>184</v>
      </c>
      <c r="B85" s="6" t="s">
        <v>185</v>
      </c>
      <c r="C85" s="156"/>
      <c r="D85" s="156"/>
      <c r="E85" s="153"/>
    </row>
    <row r="86" spans="1:5" ht="15" hidden="1">
      <c r="A86" s="13"/>
      <c r="B86" s="6"/>
      <c r="C86" s="156"/>
      <c r="D86" s="156"/>
      <c r="E86" s="153"/>
    </row>
    <row r="87" spans="1:5" ht="15" hidden="1">
      <c r="A87" s="13"/>
      <c r="B87" s="6"/>
      <c r="C87" s="156"/>
      <c r="D87" s="156"/>
      <c r="E87" s="153"/>
    </row>
    <row r="88" spans="1:5" ht="15" hidden="1">
      <c r="A88" s="13"/>
      <c r="B88" s="6"/>
      <c r="C88" s="156"/>
      <c r="D88" s="156"/>
      <c r="E88" s="153"/>
    </row>
    <row r="89" spans="1:5" ht="15" hidden="1">
      <c r="A89" s="13"/>
      <c r="B89" s="6"/>
      <c r="C89" s="156"/>
      <c r="D89" s="156"/>
      <c r="E89" s="153"/>
    </row>
    <row r="90" spans="1:5" ht="15" hidden="1">
      <c r="A90" s="13" t="s">
        <v>186</v>
      </c>
      <c r="B90" s="6" t="s">
        <v>187</v>
      </c>
      <c r="C90" s="156"/>
      <c r="D90" s="156"/>
      <c r="E90" s="153"/>
    </row>
    <row r="91" spans="1:5" ht="15.75" hidden="1">
      <c r="A91" s="20" t="s">
        <v>411</v>
      </c>
      <c r="B91" s="9" t="s">
        <v>190</v>
      </c>
      <c r="C91" s="156"/>
      <c r="D91" s="156"/>
      <c r="E91" s="153"/>
    </row>
    <row r="92" spans="1:4" ht="15" hidden="1">
      <c r="A92" s="110"/>
      <c r="B92" s="110"/>
      <c r="C92" s="157"/>
      <c r="D92" s="157"/>
    </row>
    <row r="93" spans="1:4" ht="15" hidden="1">
      <c r="A93" s="110"/>
      <c r="B93" s="110"/>
      <c r="C93" s="157"/>
      <c r="D93" s="157"/>
    </row>
    <row r="94" spans="1:4" ht="15" hidden="1">
      <c r="A94" s="110"/>
      <c r="B94" s="110"/>
      <c r="C94" s="157"/>
      <c r="D94" s="157"/>
    </row>
    <row r="95" spans="1:4" ht="15" hidden="1">
      <c r="A95" s="110"/>
      <c r="B95" s="110"/>
      <c r="C95" s="157"/>
      <c r="D95" s="157"/>
    </row>
    <row r="96" spans="1:4" ht="15">
      <c r="A96" s="110"/>
      <c r="B96" s="110"/>
      <c r="C96" s="157"/>
      <c r="D96" s="157"/>
    </row>
    <row r="97" spans="1:4" ht="15">
      <c r="A97" s="110"/>
      <c r="B97" s="110"/>
      <c r="C97" s="157"/>
      <c r="D97" s="157"/>
    </row>
    <row r="98" spans="1:4" ht="15">
      <c r="A98" s="110"/>
      <c r="B98" s="110"/>
      <c r="C98" s="157"/>
      <c r="D98" s="157"/>
    </row>
    <row r="99" spans="1:4" ht="15">
      <c r="A99" s="110"/>
      <c r="B99" s="110"/>
      <c r="C99" s="157"/>
      <c r="D99" s="157"/>
    </row>
    <row r="100" spans="1:10" ht="15">
      <c r="A100" s="226" t="s">
        <v>640</v>
      </c>
      <c r="B100" s="227"/>
      <c r="C100" s="227"/>
      <c r="D100" s="227"/>
      <c r="E100" s="227"/>
      <c r="F100" s="182"/>
      <c r="G100" s="182"/>
      <c r="H100" s="182"/>
      <c r="I100" s="182"/>
      <c r="J100" s="182"/>
    </row>
    <row r="101" spans="1:10" ht="15">
      <c r="A101" s="227"/>
      <c r="B101" s="227"/>
      <c r="C101" s="227"/>
      <c r="D101" s="227"/>
      <c r="E101" s="227"/>
      <c r="F101" s="1"/>
      <c r="G101" s="1"/>
      <c r="H101" s="1"/>
      <c r="I101" s="1"/>
      <c r="J101" s="1"/>
    </row>
  </sheetData>
  <sheetProtection/>
  <mergeCells count="3">
    <mergeCell ref="A1:E1"/>
    <mergeCell ref="A2:E2"/>
    <mergeCell ref="A100:E101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&amp;C13. melléklet az 5/2018. (V.29.)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Layout" workbookViewId="0" topLeftCell="A1">
      <selection activeCell="B50" sqref="A1:B50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13" t="s">
        <v>667</v>
      </c>
      <c r="B1" s="224"/>
    </row>
    <row r="2" spans="1:7" ht="71.25" customHeight="1">
      <c r="A2" s="215" t="s">
        <v>658</v>
      </c>
      <c r="B2" s="212"/>
      <c r="C2" s="71"/>
      <c r="D2" s="71"/>
      <c r="E2" s="71"/>
      <c r="F2" s="71"/>
      <c r="G2" s="71"/>
    </row>
    <row r="3" spans="1:7" ht="24" customHeight="1">
      <c r="A3" s="67"/>
      <c r="B3" s="67"/>
      <c r="C3" s="71"/>
      <c r="D3" s="71"/>
      <c r="E3" s="71"/>
      <c r="F3" s="71"/>
      <c r="G3" s="71"/>
    </row>
    <row r="4" spans="1:7" ht="24" customHeight="1">
      <c r="A4" s="4" t="s">
        <v>1</v>
      </c>
      <c r="B4" s="67"/>
      <c r="C4" s="71"/>
      <c r="D4" s="71"/>
      <c r="E4" s="71"/>
      <c r="F4" s="71"/>
      <c r="G4" s="71"/>
    </row>
    <row r="5" spans="1:7" ht="24" customHeight="1">
      <c r="A5" s="186"/>
      <c r="B5" s="187"/>
      <c r="C5" s="71"/>
      <c r="D5" s="71"/>
      <c r="E5" s="71"/>
      <c r="F5" s="71"/>
      <c r="G5" s="71"/>
    </row>
    <row r="6" spans="1:7" ht="24" customHeight="1">
      <c r="A6" s="183" t="s">
        <v>687</v>
      </c>
      <c r="B6" s="1"/>
      <c r="C6" s="1"/>
      <c r="D6" s="1"/>
      <c r="E6" s="1"/>
      <c r="F6" s="1"/>
      <c r="G6" s="71"/>
    </row>
    <row r="7" spans="1:7" ht="24" customHeight="1">
      <c r="A7" s="183" t="s">
        <v>689</v>
      </c>
      <c r="B7" s="184"/>
      <c r="C7" s="184"/>
      <c r="D7" s="184"/>
      <c r="E7" s="184"/>
      <c r="F7" s="185"/>
      <c r="G7" s="71"/>
    </row>
    <row r="8" ht="22.5" customHeight="1">
      <c r="A8" s="4"/>
    </row>
    <row r="9" spans="1:2" ht="18">
      <c r="A9" s="46"/>
      <c r="B9" s="45" t="s">
        <v>9</v>
      </c>
    </row>
    <row r="10" spans="1:2" ht="15">
      <c r="A10" s="44" t="s">
        <v>47</v>
      </c>
      <c r="B10" s="44"/>
    </row>
    <row r="11" spans="1:2" ht="15">
      <c r="A11" s="72" t="s">
        <v>48</v>
      </c>
      <c r="B11" s="44"/>
    </row>
    <row r="12" spans="1:2" ht="15">
      <c r="A12" s="44" t="s">
        <v>49</v>
      </c>
      <c r="B12" s="44"/>
    </row>
    <row r="13" spans="1:2" ht="15">
      <c r="A13" s="44" t="s">
        <v>50</v>
      </c>
      <c r="B13" s="44"/>
    </row>
    <row r="14" spans="1:2" ht="15">
      <c r="A14" s="44" t="s">
        <v>51</v>
      </c>
      <c r="B14" s="44"/>
    </row>
    <row r="15" spans="1:2" ht="15">
      <c r="A15" s="44" t="s">
        <v>52</v>
      </c>
      <c r="B15" s="44"/>
    </row>
    <row r="16" spans="1:2" ht="15">
      <c r="A16" s="44" t="s">
        <v>53</v>
      </c>
      <c r="B16" s="44">
        <v>35157138</v>
      </c>
    </row>
    <row r="17" spans="1:2" ht="15">
      <c r="A17" s="44" t="s">
        <v>54</v>
      </c>
      <c r="B17" s="44"/>
    </row>
    <row r="18" spans="1:2" ht="15">
      <c r="A18" s="70" t="s">
        <v>12</v>
      </c>
      <c r="B18" s="75">
        <v>0</v>
      </c>
    </row>
    <row r="19" spans="1:2" ht="30">
      <c r="A19" s="73" t="s">
        <v>4</v>
      </c>
      <c r="B19" s="44"/>
    </row>
    <row r="20" spans="1:2" ht="30">
      <c r="A20" s="73" t="s">
        <v>5</v>
      </c>
      <c r="B20" s="44">
        <v>35157138</v>
      </c>
    </row>
    <row r="21" spans="1:2" ht="15">
      <c r="A21" s="74" t="s">
        <v>6</v>
      </c>
      <c r="B21" s="44"/>
    </row>
    <row r="22" spans="1:2" ht="15">
      <c r="A22" s="74" t="s">
        <v>7</v>
      </c>
      <c r="B22" s="44"/>
    </row>
    <row r="23" spans="1:2" ht="15">
      <c r="A23" s="44" t="s">
        <v>10</v>
      </c>
      <c r="B23" s="44"/>
    </row>
    <row r="24" spans="1:2" ht="15">
      <c r="A24" s="53" t="s">
        <v>8</v>
      </c>
      <c r="B24" s="44">
        <v>0</v>
      </c>
    </row>
    <row r="25" spans="1:2" ht="31.5">
      <c r="A25" s="76" t="s">
        <v>11</v>
      </c>
      <c r="B25" s="200">
        <v>0</v>
      </c>
    </row>
    <row r="26" spans="1:2" ht="15.75">
      <c r="A26" s="47" t="s">
        <v>542</v>
      </c>
      <c r="B26" s="48">
        <v>35157138</v>
      </c>
    </row>
    <row r="29" spans="1:2" ht="15">
      <c r="A29" s="228" t="s">
        <v>688</v>
      </c>
      <c r="B29" s="214"/>
    </row>
    <row r="30" spans="1:2" ht="15">
      <c r="A30" s="214"/>
      <c r="B30" s="214"/>
    </row>
    <row r="31" spans="1:2" ht="15">
      <c r="A31" s="183" t="s">
        <v>690</v>
      </c>
      <c r="B31" s="184"/>
    </row>
    <row r="32" ht="15">
      <c r="A32" s="4"/>
    </row>
    <row r="33" spans="1:2" ht="18">
      <c r="A33" s="46"/>
      <c r="B33" s="45" t="s">
        <v>9</v>
      </c>
    </row>
    <row r="34" spans="1:2" ht="15">
      <c r="A34" s="44" t="s">
        <v>47</v>
      </c>
      <c r="B34" s="44"/>
    </row>
    <row r="35" spans="1:2" ht="15">
      <c r="A35" s="72" t="s">
        <v>48</v>
      </c>
      <c r="B35" s="44"/>
    </row>
    <row r="36" spans="1:2" ht="15">
      <c r="A36" s="44" t="s">
        <v>49</v>
      </c>
      <c r="B36" s="44"/>
    </row>
    <row r="37" spans="1:2" ht="15">
      <c r="A37" s="44" t="s">
        <v>50</v>
      </c>
      <c r="B37" s="44"/>
    </row>
    <row r="38" spans="1:2" ht="15">
      <c r="A38" s="44" t="s">
        <v>51</v>
      </c>
      <c r="B38" s="44"/>
    </row>
    <row r="39" spans="1:2" ht="15">
      <c r="A39" s="44" t="s">
        <v>52</v>
      </c>
      <c r="B39" s="44">
        <v>103570806</v>
      </c>
    </row>
    <row r="40" spans="1:2" ht="15">
      <c r="A40" s="44" t="s">
        <v>53</v>
      </c>
      <c r="B40" s="44"/>
    </row>
    <row r="41" spans="1:2" ht="15">
      <c r="A41" s="44" t="s">
        <v>54</v>
      </c>
      <c r="B41" s="44"/>
    </row>
    <row r="42" spans="1:2" ht="15">
      <c r="A42" s="70" t="s">
        <v>12</v>
      </c>
      <c r="B42" s="75">
        <v>103570806</v>
      </c>
    </row>
    <row r="43" spans="1:2" ht="30">
      <c r="A43" s="73" t="s">
        <v>4</v>
      </c>
      <c r="B43" s="44"/>
    </row>
    <row r="44" spans="1:2" ht="30">
      <c r="A44" s="73" t="s">
        <v>5</v>
      </c>
      <c r="B44" s="44">
        <v>103570806</v>
      </c>
    </row>
    <row r="45" spans="1:2" ht="15">
      <c r="A45" s="74" t="s">
        <v>6</v>
      </c>
      <c r="B45" s="44"/>
    </row>
    <row r="46" spans="1:2" ht="15">
      <c r="A46" s="74" t="s">
        <v>7</v>
      </c>
      <c r="B46" s="44"/>
    </row>
    <row r="47" spans="1:2" ht="15">
      <c r="A47" s="44" t="s">
        <v>10</v>
      </c>
      <c r="B47" s="44"/>
    </row>
    <row r="48" spans="1:2" ht="15">
      <c r="A48" s="53" t="s">
        <v>8</v>
      </c>
      <c r="B48" s="44">
        <v>0</v>
      </c>
    </row>
    <row r="49" spans="1:2" ht="31.5">
      <c r="A49" s="76" t="s">
        <v>11</v>
      </c>
      <c r="B49" s="200">
        <v>0</v>
      </c>
    </row>
    <row r="50" spans="1:2" ht="15.75">
      <c r="A50" s="47" t="s">
        <v>542</v>
      </c>
      <c r="B50" s="48">
        <v>103570806</v>
      </c>
    </row>
  </sheetData>
  <sheetProtection/>
  <mergeCells count="3">
    <mergeCell ref="A2:B2"/>
    <mergeCell ref="A1:B1"/>
    <mergeCell ref="A29:B3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8" r:id="rId1"/>
  <headerFooter>
    <oddHeader>&amp;C14. melléklet az 5/2018. (V.29.)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 topLeftCell="A1">
      <selection activeCell="F42" sqref="A1:F4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6.28125" style="0" customWidth="1"/>
  </cols>
  <sheetData>
    <row r="1" spans="1:6" ht="25.5" customHeight="1">
      <c r="A1" s="213" t="s">
        <v>667</v>
      </c>
      <c r="B1" s="224"/>
      <c r="C1" s="224"/>
      <c r="D1" s="224"/>
      <c r="E1" s="224"/>
      <c r="F1" s="224"/>
    </row>
    <row r="2" spans="1:6" ht="82.5" customHeight="1">
      <c r="A2" s="215" t="s">
        <v>677</v>
      </c>
      <c r="B2" s="212"/>
      <c r="C2" s="212"/>
      <c r="D2" s="212"/>
      <c r="E2" s="212"/>
      <c r="F2" s="212"/>
    </row>
    <row r="3" spans="1:6" ht="20.25" customHeight="1">
      <c r="A3" s="65"/>
      <c r="B3" s="66"/>
      <c r="C3" s="66"/>
      <c r="D3" s="66"/>
      <c r="E3" s="66"/>
      <c r="F3" s="66"/>
    </row>
    <row r="4" ht="15">
      <c r="A4" s="4" t="s">
        <v>1</v>
      </c>
    </row>
    <row r="5" spans="1:7" ht="86.25" customHeight="1">
      <c r="A5" s="2" t="s">
        <v>65</v>
      </c>
      <c r="B5" s="3" t="s">
        <v>66</v>
      </c>
      <c r="C5" s="63" t="s">
        <v>628</v>
      </c>
      <c r="D5" s="63" t="s">
        <v>629</v>
      </c>
      <c r="E5" s="63" t="s">
        <v>630</v>
      </c>
      <c r="F5" s="86"/>
      <c r="G5" s="87"/>
    </row>
    <row r="6" spans="1:7" ht="15">
      <c r="A6" s="21" t="s">
        <v>490</v>
      </c>
      <c r="B6" s="5" t="s">
        <v>329</v>
      </c>
      <c r="C6" s="44"/>
      <c r="D6" s="44"/>
      <c r="E6" s="64"/>
      <c r="F6" s="88"/>
      <c r="G6" s="89"/>
    </row>
    <row r="7" spans="1:7" ht="15">
      <c r="A7" s="57" t="s">
        <v>204</v>
      </c>
      <c r="B7" s="57" t="s">
        <v>329</v>
      </c>
      <c r="C7" s="44"/>
      <c r="D7" s="44"/>
      <c r="E7" s="44"/>
      <c r="F7" s="88"/>
      <c r="G7" s="89"/>
    </row>
    <row r="8" spans="1:7" ht="30">
      <c r="A8" s="12" t="s">
        <v>330</v>
      </c>
      <c r="B8" s="5" t="s">
        <v>331</v>
      </c>
      <c r="C8" s="44"/>
      <c r="D8" s="44"/>
      <c r="E8" s="44"/>
      <c r="F8" s="88"/>
      <c r="G8" s="89"/>
    </row>
    <row r="9" spans="1:7" ht="15">
      <c r="A9" s="21" t="s">
        <v>539</v>
      </c>
      <c r="B9" s="5" t="s">
        <v>332</v>
      </c>
      <c r="C9" s="44"/>
      <c r="D9" s="44"/>
      <c r="E9" s="44"/>
      <c r="F9" s="88"/>
      <c r="G9" s="89"/>
    </row>
    <row r="10" spans="1:7" ht="15">
      <c r="A10" s="57" t="s">
        <v>204</v>
      </c>
      <c r="B10" s="57" t="s">
        <v>332</v>
      </c>
      <c r="C10" s="44"/>
      <c r="D10" s="44"/>
      <c r="E10" s="44"/>
      <c r="F10" s="88"/>
      <c r="G10" s="89"/>
    </row>
    <row r="11" spans="1:7" ht="15">
      <c r="A11" s="11" t="s">
        <v>510</v>
      </c>
      <c r="B11" s="7" t="s">
        <v>333</v>
      </c>
      <c r="C11" s="44"/>
      <c r="D11" s="44"/>
      <c r="E11" s="44"/>
      <c r="F11" s="88"/>
      <c r="G11" s="89"/>
    </row>
    <row r="12" spans="1:7" ht="15">
      <c r="A12" s="12" t="s">
        <v>540</v>
      </c>
      <c r="B12" s="5" t="s">
        <v>334</v>
      </c>
      <c r="C12" s="44"/>
      <c r="D12" s="44"/>
      <c r="E12" s="44"/>
      <c r="F12" s="88"/>
      <c r="G12" s="89"/>
    </row>
    <row r="13" spans="1:7" ht="15">
      <c r="A13" s="57" t="s">
        <v>212</v>
      </c>
      <c r="B13" s="57" t="s">
        <v>334</v>
      </c>
      <c r="C13" s="44"/>
      <c r="D13" s="44"/>
      <c r="E13" s="44"/>
      <c r="F13" s="88"/>
      <c r="G13" s="89"/>
    </row>
    <row r="14" spans="1:7" ht="15">
      <c r="A14" s="21" t="s">
        <v>335</v>
      </c>
      <c r="B14" s="5" t="s">
        <v>336</v>
      </c>
      <c r="C14" s="44"/>
      <c r="D14" s="44"/>
      <c r="E14" s="44"/>
      <c r="F14" s="88"/>
      <c r="G14" s="89"/>
    </row>
    <row r="15" spans="1:7" ht="15">
      <c r="A15" s="13" t="s">
        <v>541</v>
      </c>
      <c r="B15" s="5" t="s">
        <v>337</v>
      </c>
      <c r="C15" s="30"/>
      <c r="D15" s="30"/>
      <c r="E15" s="30"/>
      <c r="F15" s="90"/>
      <c r="G15" s="26"/>
    </row>
    <row r="16" spans="1:7" ht="15">
      <c r="A16" s="57" t="s">
        <v>213</v>
      </c>
      <c r="B16" s="57" t="s">
        <v>337</v>
      </c>
      <c r="C16" s="30"/>
      <c r="D16" s="30"/>
      <c r="E16" s="30"/>
      <c r="F16" s="90"/>
      <c r="G16" s="26"/>
    </row>
    <row r="17" spans="1:7" ht="15">
      <c r="A17" s="21" t="s">
        <v>338</v>
      </c>
      <c r="B17" s="5" t="s">
        <v>339</v>
      </c>
      <c r="C17" s="30"/>
      <c r="D17" s="30"/>
      <c r="E17" s="30"/>
      <c r="F17" s="90"/>
      <c r="G17" s="26"/>
    </row>
    <row r="18" spans="1:7" ht="15">
      <c r="A18" s="22" t="s">
        <v>511</v>
      </c>
      <c r="B18" s="7" t="s">
        <v>340</v>
      </c>
      <c r="C18" s="30"/>
      <c r="D18" s="30"/>
      <c r="E18" s="30"/>
      <c r="F18" s="90"/>
      <c r="G18" s="26"/>
    </row>
    <row r="19" spans="1:7" ht="15">
      <c r="A19" s="12" t="s">
        <v>355</v>
      </c>
      <c r="B19" s="5" t="s">
        <v>356</v>
      </c>
      <c r="C19" s="30"/>
      <c r="D19" s="30"/>
      <c r="E19" s="30"/>
      <c r="F19" s="90"/>
      <c r="G19" s="26"/>
    </row>
    <row r="20" spans="1:7" ht="15">
      <c r="A20" s="13" t="s">
        <v>357</v>
      </c>
      <c r="B20" s="5" t="s">
        <v>358</v>
      </c>
      <c r="C20" s="30"/>
      <c r="D20" s="30"/>
      <c r="E20" s="30"/>
      <c r="F20" s="90"/>
      <c r="G20" s="26"/>
    </row>
    <row r="21" spans="1:7" ht="15">
      <c r="A21" s="21" t="s">
        <v>359</v>
      </c>
      <c r="B21" s="5" t="s">
        <v>360</v>
      </c>
      <c r="C21" s="30"/>
      <c r="D21" s="30"/>
      <c r="E21" s="30"/>
      <c r="F21" s="90"/>
      <c r="G21" s="26"/>
    </row>
    <row r="22" spans="1:7" ht="15">
      <c r="A22" s="21" t="s">
        <v>495</v>
      </c>
      <c r="B22" s="5" t="s">
        <v>361</v>
      </c>
      <c r="C22" s="30"/>
      <c r="D22" s="30"/>
      <c r="E22" s="30"/>
      <c r="F22" s="90"/>
      <c r="G22" s="26"/>
    </row>
    <row r="23" spans="1:7" ht="15">
      <c r="A23" s="57" t="s">
        <v>238</v>
      </c>
      <c r="B23" s="57" t="s">
        <v>361</v>
      </c>
      <c r="C23" s="30"/>
      <c r="D23" s="30"/>
      <c r="E23" s="30"/>
      <c r="F23" s="90"/>
      <c r="G23" s="26"/>
    </row>
    <row r="24" spans="1:7" ht="15">
      <c r="A24" s="57" t="s">
        <v>239</v>
      </c>
      <c r="B24" s="57" t="s">
        <v>361</v>
      </c>
      <c r="C24" s="30"/>
      <c r="D24" s="30"/>
      <c r="E24" s="30"/>
      <c r="F24" s="90"/>
      <c r="G24" s="26"/>
    </row>
    <row r="25" spans="1:7" ht="15">
      <c r="A25" s="58" t="s">
        <v>240</v>
      </c>
      <c r="B25" s="58" t="s">
        <v>361</v>
      </c>
      <c r="C25" s="30"/>
      <c r="D25" s="30"/>
      <c r="E25" s="30"/>
      <c r="F25" s="90"/>
      <c r="G25" s="26"/>
    </row>
    <row r="26" spans="1:7" ht="15">
      <c r="A26" s="59" t="s">
        <v>514</v>
      </c>
      <c r="B26" s="41" t="s">
        <v>362</v>
      </c>
      <c r="C26" s="30"/>
      <c r="D26" s="30"/>
      <c r="E26" s="30"/>
      <c r="F26" s="90"/>
      <c r="G26" s="26"/>
    </row>
    <row r="27" spans="1:2" ht="15">
      <c r="A27" s="83"/>
      <c r="B27" s="84"/>
    </row>
    <row r="28" spans="1:6" ht="47.25" customHeight="1">
      <c r="A28" s="2" t="s">
        <v>65</v>
      </c>
      <c r="B28" s="3" t="s">
        <v>66</v>
      </c>
      <c r="C28" s="92" t="s">
        <v>32</v>
      </c>
      <c r="D28" s="92" t="s">
        <v>42</v>
      </c>
      <c r="E28" s="92" t="s">
        <v>659</v>
      </c>
      <c r="F28" s="92" t="s">
        <v>675</v>
      </c>
    </row>
    <row r="29" spans="1:6" ht="26.25">
      <c r="A29" s="91" t="s">
        <v>31</v>
      </c>
      <c r="B29" s="41"/>
      <c r="C29" s="178"/>
      <c r="D29" s="178"/>
      <c r="E29" s="178"/>
      <c r="F29" s="178"/>
    </row>
    <row r="30" spans="1:6" ht="15.75">
      <c r="A30" s="92" t="s">
        <v>44</v>
      </c>
      <c r="B30" s="41"/>
      <c r="C30" s="178">
        <v>13681523</v>
      </c>
      <c r="D30" s="178">
        <v>14600000</v>
      </c>
      <c r="E30" s="178">
        <v>14300000</v>
      </c>
      <c r="F30" s="178">
        <v>14300000</v>
      </c>
    </row>
    <row r="31" spans="1:6" ht="45">
      <c r="A31" s="92" t="s">
        <v>28</v>
      </c>
      <c r="B31" s="41"/>
      <c r="C31" s="178">
        <v>6363401</v>
      </c>
      <c r="D31" s="178">
        <v>4926000</v>
      </c>
      <c r="E31" s="178">
        <v>4900000</v>
      </c>
      <c r="F31" s="178">
        <v>4900000</v>
      </c>
    </row>
    <row r="32" spans="1:6" ht="15.75">
      <c r="A32" s="92" t="s">
        <v>29</v>
      </c>
      <c r="B32" s="41"/>
      <c r="C32" s="178">
        <v>0</v>
      </c>
      <c r="D32" s="178"/>
      <c r="E32" s="178"/>
      <c r="F32" s="178"/>
    </row>
    <row r="33" spans="1:6" ht="30.75" customHeight="1">
      <c r="A33" s="92" t="s">
        <v>30</v>
      </c>
      <c r="B33" s="41"/>
      <c r="C33" s="178">
        <v>0</v>
      </c>
      <c r="D33" s="178"/>
      <c r="E33" s="178"/>
      <c r="F33" s="178"/>
    </row>
    <row r="34" spans="1:6" ht="15.75">
      <c r="A34" s="92" t="s">
        <v>45</v>
      </c>
      <c r="B34" s="41"/>
      <c r="C34" s="178">
        <v>0</v>
      </c>
      <c r="D34" s="178"/>
      <c r="E34" s="178"/>
      <c r="F34" s="178"/>
    </row>
    <row r="35" spans="1:6" ht="21" customHeight="1">
      <c r="A35" s="92" t="s">
        <v>43</v>
      </c>
      <c r="B35" s="41"/>
      <c r="C35" s="178">
        <v>0</v>
      </c>
      <c r="D35" s="178"/>
      <c r="E35" s="178"/>
      <c r="F35" s="178"/>
    </row>
    <row r="36" spans="1:6" ht="15">
      <c r="A36" s="22" t="s">
        <v>17</v>
      </c>
      <c r="B36" s="41"/>
      <c r="C36" s="178">
        <f>SUM(C30:C35)</f>
        <v>20044924</v>
      </c>
      <c r="D36" s="178">
        <f>SUM(D30:D35)</f>
        <v>19526000</v>
      </c>
      <c r="E36" s="178">
        <f>SUM(E30:E35)</f>
        <v>19200000</v>
      </c>
      <c r="F36" s="178">
        <f>SUM(F30:F35)</f>
        <v>19200000</v>
      </c>
    </row>
    <row r="37" spans="1:2" ht="15">
      <c r="A37" s="83"/>
      <c r="B37" s="84"/>
    </row>
    <row r="38" spans="1:2" ht="15">
      <c r="A38" s="83"/>
      <c r="B38" s="84"/>
    </row>
    <row r="39" spans="1:5" ht="15">
      <c r="A39" s="229" t="s">
        <v>41</v>
      </c>
      <c r="B39" s="229"/>
      <c r="C39" s="229"/>
      <c r="D39" s="229"/>
      <c r="E39" s="229"/>
    </row>
    <row r="40" spans="1:5" ht="15">
      <c r="A40" s="229"/>
      <c r="B40" s="229"/>
      <c r="C40" s="229"/>
      <c r="D40" s="229"/>
      <c r="E40" s="229"/>
    </row>
    <row r="41" spans="1:5" ht="27.75" customHeight="1">
      <c r="A41" s="229"/>
      <c r="B41" s="229"/>
      <c r="C41" s="229"/>
      <c r="D41" s="229"/>
      <c r="E41" s="229"/>
    </row>
    <row r="42" spans="1:2" ht="15">
      <c r="A42" s="83"/>
      <c r="B42" s="84"/>
    </row>
  </sheetData>
  <sheetProtection/>
  <mergeCells count="3">
    <mergeCell ref="A2:F2"/>
    <mergeCell ref="A1:F1"/>
    <mergeCell ref="A39:E41"/>
  </mergeCells>
  <hyperlinks>
    <hyperlink ref="A18" r:id="rId1" display="http://njt.hu/cgi_bin/njt_doc.cgi?docid=142896.245143#foot4"/>
  </hyperlink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2"/>
  <headerFooter>
    <oddHeader>&amp;C15. melléklet az 5/2018. (V.29.)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Layout" workbookViewId="0" topLeftCell="A1">
      <selection activeCell="E19" sqref="A1:E19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ht="24" customHeight="1">
      <c r="A1" s="213" t="s">
        <v>667</v>
      </c>
      <c r="B1" s="224"/>
      <c r="C1" s="224"/>
      <c r="D1" s="224"/>
      <c r="E1" s="224"/>
    </row>
    <row r="2" spans="1:5" ht="23.25" customHeight="1">
      <c r="A2" s="215" t="s">
        <v>660</v>
      </c>
      <c r="B2" s="211"/>
      <c r="C2" s="211"/>
      <c r="D2" s="211"/>
      <c r="E2" s="211"/>
    </row>
    <row r="3" ht="18">
      <c r="A3" s="52"/>
    </row>
    <row r="5" spans="1:5" ht="30">
      <c r="A5" s="2" t="s">
        <v>65</v>
      </c>
      <c r="B5" s="3" t="s">
        <v>66</v>
      </c>
      <c r="C5" s="63" t="s">
        <v>1</v>
      </c>
      <c r="D5" s="63" t="s">
        <v>2</v>
      </c>
      <c r="E5" s="69" t="s">
        <v>3</v>
      </c>
    </row>
    <row r="6" spans="1:5" ht="15">
      <c r="A6" s="30"/>
      <c r="B6" s="30"/>
      <c r="C6" s="30"/>
      <c r="D6" s="30"/>
      <c r="E6" s="30">
        <f>C6+D6</f>
        <v>0</v>
      </c>
    </row>
    <row r="7" spans="1:5" ht="15">
      <c r="A7" s="30"/>
      <c r="B7" s="30"/>
      <c r="C7" s="30"/>
      <c r="D7" s="30"/>
      <c r="E7" s="30">
        <f aca="true" t="shared" si="0" ref="E7:E15">C7+D7</f>
        <v>0</v>
      </c>
    </row>
    <row r="8" spans="1:5" ht="15">
      <c r="A8" s="30"/>
      <c r="B8" s="30"/>
      <c r="C8" s="30"/>
      <c r="D8" s="30"/>
      <c r="E8" s="30">
        <f t="shared" si="0"/>
        <v>0</v>
      </c>
    </row>
    <row r="9" spans="1:5" ht="15">
      <c r="A9" s="30"/>
      <c r="B9" s="30"/>
      <c r="C9" s="30"/>
      <c r="D9" s="30"/>
      <c r="E9" s="30">
        <f t="shared" si="0"/>
        <v>0</v>
      </c>
    </row>
    <row r="10" spans="1:5" ht="15">
      <c r="A10" s="15" t="s">
        <v>623</v>
      </c>
      <c r="B10" s="8" t="s">
        <v>166</v>
      </c>
      <c r="C10" s="30">
        <v>0</v>
      </c>
      <c r="D10" s="30">
        <v>0</v>
      </c>
      <c r="E10" s="30">
        <f t="shared" si="0"/>
        <v>0</v>
      </c>
    </row>
    <row r="11" spans="1:5" ht="15">
      <c r="A11" s="15"/>
      <c r="B11" s="8"/>
      <c r="C11" s="30"/>
      <c r="D11" s="30"/>
      <c r="E11" s="30">
        <f t="shared" si="0"/>
        <v>0</v>
      </c>
    </row>
    <row r="12" spans="1:5" ht="15">
      <c r="A12" s="15"/>
      <c r="B12" s="8"/>
      <c r="C12" s="30"/>
      <c r="D12" s="30"/>
      <c r="E12" s="30">
        <f t="shared" si="0"/>
        <v>0</v>
      </c>
    </row>
    <row r="13" spans="1:5" ht="15">
      <c r="A13" s="15"/>
      <c r="B13" s="8"/>
      <c r="C13" s="30"/>
      <c r="D13" s="30"/>
      <c r="E13" s="30">
        <f t="shared" si="0"/>
        <v>0</v>
      </c>
    </row>
    <row r="14" spans="1:5" ht="15">
      <c r="A14" s="15"/>
      <c r="B14" s="8"/>
      <c r="C14" s="30"/>
      <c r="D14" s="30"/>
      <c r="E14" s="30">
        <f t="shared" si="0"/>
        <v>0</v>
      </c>
    </row>
    <row r="15" spans="1:5" ht="15">
      <c r="A15" s="15" t="s">
        <v>622</v>
      </c>
      <c r="B15" s="8" t="s">
        <v>166</v>
      </c>
      <c r="C15" s="30">
        <v>0</v>
      </c>
      <c r="D15" s="30">
        <v>0</v>
      </c>
      <c r="E15" s="30">
        <f t="shared" si="0"/>
        <v>0</v>
      </c>
    </row>
  </sheetData>
  <sheetProtection/>
  <mergeCells count="2">
    <mergeCell ref="A1:E1"/>
    <mergeCell ref="A2:E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91" r:id="rId1"/>
  <headerFooter>
    <oddHeader>&amp;C16. melléklet az 5/2018. (V.29.)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view="pageLayout" workbookViewId="0" topLeftCell="A1">
      <selection activeCell="C47" sqref="A1:C47"/>
    </sheetView>
  </sheetViews>
  <sheetFormatPr defaultColWidth="9.140625" defaultRowHeight="15"/>
  <cols>
    <col min="1" max="1" width="100.00390625" style="0" customWidth="1"/>
    <col min="3" max="3" width="17.00390625" style="202" customWidth="1"/>
  </cols>
  <sheetData>
    <row r="1" spans="1:3" ht="28.5" customHeight="1">
      <c r="A1" s="213" t="s">
        <v>667</v>
      </c>
      <c r="B1" s="224"/>
      <c r="C1" s="224"/>
    </row>
    <row r="2" spans="1:3" ht="26.25" customHeight="1">
      <c r="A2" s="215" t="s">
        <v>661</v>
      </c>
      <c r="B2" s="212"/>
      <c r="C2" s="212"/>
    </row>
    <row r="3" spans="1:3" ht="18.75" customHeight="1">
      <c r="A3" s="79"/>
      <c r="B3" s="82"/>
      <c r="C3" s="201"/>
    </row>
    <row r="4" ht="23.25" customHeight="1">
      <c r="A4" s="4" t="s">
        <v>1</v>
      </c>
    </row>
    <row r="5" spans="1:3" ht="25.5">
      <c r="A5" s="45" t="s">
        <v>624</v>
      </c>
      <c r="B5" s="3" t="s">
        <v>66</v>
      </c>
      <c r="C5" s="190" t="s">
        <v>18</v>
      </c>
    </row>
    <row r="6" spans="1:3" ht="15">
      <c r="A6" s="206" t="s">
        <v>141</v>
      </c>
      <c r="B6" s="7" t="s">
        <v>142</v>
      </c>
      <c r="C6" s="207"/>
    </row>
    <row r="7" spans="1:3" ht="15">
      <c r="A7" s="206" t="s">
        <v>373</v>
      </c>
      <c r="B7" s="7" t="s">
        <v>143</v>
      </c>
      <c r="C7" s="208">
        <v>628000</v>
      </c>
    </row>
    <row r="8" spans="1:3" ht="15.75">
      <c r="A8" s="209" t="s">
        <v>691</v>
      </c>
      <c r="B8" s="5" t="s">
        <v>143</v>
      </c>
      <c r="C8" s="210">
        <v>628000</v>
      </c>
    </row>
    <row r="9" spans="1:3" ht="15">
      <c r="A9" s="206" t="s">
        <v>692</v>
      </c>
      <c r="B9" s="7" t="s">
        <v>144</v>
      </c>
      <c r="C9" s="207"/>
    </row>
    <row r="10" spans="1:3" ht="15" hidden="1">
      <c r="A10" s="206"/>
      <c r="B10" s="7"/>
      <c r="C10" s="207"/>
    </row>
    <row r="11" spans="1:3" ht="15" hidden="1">
      <c r="A11" s="206"/>
      <c r="B11" s="7"/>
      <c r="C11" s="207"/>
    </row>
    <row r="12" spans="1:3" ht="15" hidden="1">
      <c r="A12" s="206"/>
      <c r="B12" s="7"/>
      <c r="C12" s="207"/>
    </row>
    <row r="13" spans="1:3" ht="15" hidden="1">
      <c r="A13" s="206"/>
      <c r="B13" s="7"/>
      <c r="C13" s="207"/>
    </row>
    <row r="14" spans="1:3" ht="15">
      <c r="A14" s="12" t="s">
        <v>374</v>
      </c>
      <c r="B14" s="6" t="s">
        <v>145</v>
      </c>
      <c r="C14" s="203"/>
    </row>
    <row r="15" spans="1:3" ht="15">
      <c r="A15" s="12" t="s">
        <v>375</v>
      </c>
      <c r="B15" s="6" t="s">
        <v>145</v>
      </c>
      <c r="C15" s="203"/>
    </row>
    <row r="16" spans="1:3" ht="15">
      <c r="A16" s="12" t="s">
        <v>376</v>
      </c>
      <c r="B16" s="6" t="s">
        <v>145</v>
      </c>
      <c r="C16" s="203"/>
    </row>
    <row r="17" spans="1:3" ht="15">
      <c r="A17" s="12" t="s">
        <v>377</v>
      </c>
      <c r="B17" s="6" t="s">
        <v>145</v>
      </c>
      <c r="C17" s="203"/>
    </row>
    <row r="18" spans="1:3" ht="15">
      <c r="A18" s="13" t="s">
        <v>378</v>
      </c>
      <c r="B18" s="6" t="s">
        <v>145</v>
      </c>
      <c r="C18" s="203"/>
    </row>
    <row r="19" spans="1:3" ht="15">
      <c r="A19" s="13" t="s">
        <v>379</v>
      </c>
      <c r="B19" s="6" t="s">
        <v>145</v>
      </c>
      <c r="C19" s="203"/>
    </row>
    <row r="20" spans="1:3" ht="15">
      <c r="A20" s="15" t="s">
        <v>25</v>
      </c>
      <c r="B20" s="14" t="s">
        <v>145</v>
      </c>
      <c r="C20" s="203"/>
    </row>
    <row r="21" spans="1:3" ht="15">
      <c r="A21" s="12" t="s">
        <v>380</v>
      </c>
      <c r="B21" s="6" t="s">
        <v>146</v>
      </c>
      <c r="C21" s="203"/>
    </row>
    <row r="22" spans="1:3" ht="15">
      <c r="A22" s="16" t="s">
        <v>24</v>
      </c>
      <c r="B22" s="14" t="s">
        <v>146</v>
      </c>
      <c r="C22" s="204">
        <f>SUM(C21)</f>
        <v>0</v>
      </c>
    </row>
    <row r="23" spans="1:3" ht="15">
      <c r="A23" s="12" t="s">
        <v>381</v>
      </c>
      <c r="B23" s="6" t="s">
        <v>147</v>
      </c>
      <c r="C23" s="203"/>
    </row>
    <row r="24" spans="1:3" ht="15">
      <c r="A24" s="12" t="s">
        <v>382</v>
      </c>
      <c r="B24" s="6" t="s">
        <v>147</v>
      </c>
      <c r="C24" s="203"/>
    </row>
    <row r="25" spans="1:3" ht="15">
      <c r="A25" s="13" t="s">
        <v>383</v>
      </c>
      <c r="B25" s="6" t="s">
        <v>147</v>
      </c>
      <c r="C25" s="203"/>
    </row>
    <row r="26" spans="1:3" ht="15">
      <c r="A26" s="13" t="s">
        <v>384</v>
      </c>
      <c r="B26" s="6" t="s">
        <v>147</v>
      </c>
      <c r="C26" s="203"/>
    </row>
    <row r="27" spans="1:3" ht="15">
      <c r="A27" s="13" t="s">
        <v>385</v>
      </c>
      <c r="B27" s="6" t="s">
        <v>147</v>
      </c>
      <c r="C27" s="203"/>
    </row>
    <row r="28" spans="1:3" ht="30">
      <c r="A28" s="17" t="s">
        <v>386</v>
      </c>
      <c r="B28" s="6" t="s">
        <v>147</v>
      </c>
      <c r="C28" s="203"/>
    </row>
    <row r="29" spans="1:3" ht="15">
      <c r="A29" s="11" t="s">
        <v>23</v>
      </c>
      <c r="B29" s="14" t="s">
        <v>147</v>
      </c>
      <c r="C29" s="204">
        <f>SUM(C23:C28)</f>
        <v>0</v>
      </c>
    </row>
    <row r="30" spans="1:3" ht="15">
      <c r="A30" s="12" t="s">
        <v>387</v>
      </c>
      <c r="B30" s="6" t="s">
        <v>148</v>
      </c>
      <c r="C30" s="203"/>
    </row>
    <row r="31" spans="1:3" ht="15">
      <c r="A31" s="12" t="s">
        <v>388</v>
      </c>
      <c r="B31" s="6" t="s">
        <v>148</v>
      </c>
      <c r="C31" s="203"/>
    </row>
    <row r="32" spans="1:3" ht="15">
      <c r="A32" s="11" t="s">
        <v>22</v>
      </c>
      <c r="B32" s="8" t="s">
        <v>148</v>
      </c>
      <c r="C32" s="203"/>
    </row>
    <row r="33" spans="1:3" ht="15">
      <c r="A33" s="12" t="s">
        <v>389</v>
      </c>
      <c r="B33" s="6" t="s">
        <v>149</v>
      </c>
      <c r="C33" s="203"/>
    </row>
    <row r="34" spans="1:3" ht="15">
      <c r="A34" s="12" t="s">
        <v>390</v>
      </c>
      <c r="B34" s="6" t="s">
        <v>149</v>
      </c>
      <c r="C34" s="203"/>
    </row>
    <row r="35" spans="1:3" ht="15">
      <c r="A35" s="13" t="s">
        <v>391</v>
      </c>
      <c r="B35" s="6" t="s">
        <v>149</v>
      </c>
      <c r="C35" s="203"/>
    </row>
    <row r="36" spans="1:3" ht="15">
      <c r="A36" s="13" t="s">
        <v>392</v>
      </c>
      <c r="B36" s="6" t="s">
        <v>149</v>
      </c>
      <c r="C36" s="203"/>
    </row>
    <row r="37" spans="1:3" ht="15">
      <c r="A37" s="13" t="s">
        <v>662</v>
      </c>
      <c r="B37" s="6" t="s">
        <v>149</v>
      </c>
      <c r="C37" s="203">
        <v>1500000</v>
      </c>
    </row>
    <row r="38" spans="1:3" ht="15">
      <c r="A38" s="13" t="s">
        <v>393</v>
      </c>
      <c r="B38" s="6" t="s">
        <v>149</v>
      </c>
      <c r="C38" s="203"/>
    </row>
    <row r="39" spans="1:3" ht="15">
      <c r="A39" s="13" t="s">
        <v>394</v>
      </c>
      <c r="B39" s="6" t="s">
        <v>149</v>
      </c>
      <c r="C39" s="203"/>
    </row>
    <row r="40" spans="1:3" ht="15">
      <c r="A40" s="13" t="s">
        <v>395</v>
      </c>
      <c r="B40" s="6" t="s">
        <v>149</v>
      </c>
      <c r="C40" s="203"/>
    </row>
    <row r="41" spans="1:3" ht="15">
      <c r="A41" s="13" t="s">
        <v>396</v>
      </c>
      <c r="B41" s="6" t="s">
        <v>149</v>
      </c>
      <c r="C41" s="203"/>
    </row>
    <row r="42" spans="1:3" ht="15">
      <c r="A42" s="13" t="s">
        <v>397</v>
      </c>
      <c r="B42" s="6" t="s">
        <v>149</v>
      </c>
      <c r="C42" s="203"/>
    </row>
    <row r="43" spans="1:3" ht="15">
      <c r="A43" s="13" t="s">
        <v>398</v>
      </c>
      <c r="B43" s="6" t="s">
        <v>149</v>
      </c>
      <c r="C43" s="203"/>
    </row>
    <row r="44" spans="1:3" ht="30">
      <c r="A44" s="13" t="s">
        <v>399</v>
      </c>
      <c r="B44" s="6" t="s">
        <v>149</v>
      </c>
      <c r="C44" s="203"/>
    </row>
    <row r="45" spans="1:3" ht="30">
      <c r="A45" s="13" t="s">
        <v>400</v>
      </c>
      <c r="B45" s="6" t="s">
        <v>149</v>
      </c>
      <c r="C45" s="203"/>
    </row>
    <row r="46" spans="1:3" ht="15">
      <c r="A46" s="11" t="s">
        <v>401</v>
      </c>
      <c r="B46" s="14" t="s">
        <v>149</v>
      </c>
      <c r="C46" s="204">
        <f>SUM(C33:C45)</f>
        <v>1500000</v>
      </c>
    </row>
    <row r="47" spans="1:3" ht="15.75">
      <c r="A47" s="18" t="s">
        <v>402</v>
      </c>
      <c r="B47" s="9" t="s">
        <v>150</v>
      </c>
      <c r="C47" s="204">
        <f>C46+C32+C29+C22+C20</f>
        <v>1500000</v>
      </c>
    </row>
  </sheetData>
  <sheetProtection/>
  <mergeCells count="2">
    <mergeCell ref="A1:C1"/>
    <mergeCell ref="A2:C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73" r:id="rId1"/>
  <headerFooter>
    <oddHeader>&amp;C17. melléklet az 5/2018. (V.29.)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Layout" workbookViewId="0" topLeftCell="A1">
      <selection activeCell="C23" sqref="C2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213" t="s">
        <v>667</v>
      </c>
      <c r="B1" s="213"/>
      <c r="C1" s="213"/>
      <c r="D1" s="213"/>
    </row>
    <row r="2" spans="1:4" ht="25.5" customHeight="1">
      <c r="A2" s="230" t="s">
        <v>663</v>
      </c>
      <c r="B2" s="230"/>
      <c r="C2" s="230"/>
      <c r="D2" s="230"/>
    </row>
    <row r="3" spans="1:4" ht="25.5" customHeight="1">
      <c r="A3" s="79"/>
      <c r="B3" s="79"/>
      <c r="C3" s="79"/>
      <c r="D3" s="79"/>
    </row>
    <row r="4" spans="1:4" ht="25.5" customHeight="1">
      <c r="A4" s="79"/>
      <c r="B4" s="79"/>
      <c r="C4" s="79"/>
      <c r="D4" s="79"/>
    </row>
    <row r="5" spans="1:4" ht="21.75" customHeight="1">
      <c r="A5" s="79"/>
      <c r="B5" s="68"/>
      <c r="C5" s="68"/>
      <c r="D5" s="68"/>
    </row>
    <row r="6" ht="20.25" customHeight="1">
      <c r="A6" s="4" t="s">
        <v>1</v>
      </c>
    </row>
    <row r="7" spans="1:4" ht="15">
      <c r="A7" s="45" t="s">
        <v>624</v>
      </c>
      <c r="B7" s="3" t="s">
        <v>66</v>
      </c>
      <c r="C7" s="77" t="s">
        <v>15</v>
      </c>
      <c r="D7" s="45" t="s">
        <v>16</v>
      </c>
    </row>
    <row r="8" spans="1:4" ht="36.75" customHeight="1">
      <c r="A8" s="78" t="s">
        <v>13</v>
      </c>
      <c r="B8" s="5" t="s">
        <v>224</v>
      </c>
      <c r="C8" s="188" t="s">
        <v>641</v>
      </c>
      <c r="D8" s="178">
        <v>39550076</v>
      </c>
    </row>
    <row r="9" spans="1:4" ht="26.25" customHeight="1">
      <c r="A9" s="78" t="s">
        <v>14</v>
      </c>
      <c r="B9" s="5" t="s">
        <v>224</v>
      </c>
      <c r="C9" s="30"/>
      <c r="D9" s="30"/>
    </row>
    <row r="10" spans="1:4" ht="22.5" customHeight="1">
      <c r="A10" s="45" t="s">
        <v>17</v>
      </c>
      <c r="B10" s="45"/>
      <c r="C10" s="30"/>
      <c r="D10" s="179">
        <f>SUM(D8:D9)</f>
        <v>39550076</v>
      </c>
    </row>
  </sheetData>
  <sheetProtection/>
  <mergeCells count="2">
    <mergeCell ref="A1:D1"/>
    <mergeCell ref="A2:D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>&amp;C18. melléklet az 5/2018. (V.29.)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4.8515625" style="0" customWidth="1"/>
    <col min="3" max="3" width="17.7109375" style="158" customWidth="1"/>
    <col min="4" max="4" width="15.00390625" style="158" customWidth="1"/>
    <col min="5" max="5" width="14.140625" style="158" customWidth="1"/>
    <col min="6" max="6" width="19.57421875" style="158" customWidth="1"/>
  </cols>
  <sheetData>
    <row r="1" spans="1:6" ht="21" customHeight="1">
      <c r="A1" s="213" t="s">
        <v>667</v>
      </c>
      <c r="B1" s="211"/>
      <c r="C1" s="211"/>
      <c r="D1" s="211"/>
      <c r="E1" s="211"/>
      <c r="F1" s="214"/>
    </row>
    <row r="2" spans="1:6" ht="18.75" customHeight="1">
      <c r="A2" s="215" t="s">
        <v>643</v>
      </c>
      <c r="B2" s="211"/>
      <c r="C2" s="211"/>
      <c r="D2" s="211"/>
      <c r="E2" s="211"/>
      <c r="F2" s="214"/>
    </row>
    <row r="3" ht="18">
      <c r="A3" s="52"/>
    </row>
    <row r="4" ht="15">
      <c r="A4" s="110" t="s">
        <v>1</v>
      </c>
    </row>
    <row r="5" spans="1:6" ht="53.25" customHeight="1">
      <c r="A5" s="2" t="s">
        <v>65</v>
      </c>
      <c r="B5" s="3" t="s">
        <v>66</v>
      </c>
      <c r="C5" s="161" t="s">
        <v>571</v>
      </c>
      <c r="D5" s="161" t="s">
        <v>572</v>
      </c>
      <c r="E5" s="199" t="s">
        <v>35</v>
      </c>
      <c r="F5" s="162" t="s">
        <v>16</v>
      </c>
    </row>
    <row r="6" spans="1:6" ht="15">
      <c r="A6" s="31" t="s">
        <v>67</v>
      </c>
      <c r="B6" s="32" t="s">
        <v>68</v>
      </c>
      <c r="C6" s="156">
        <v>16829642</v>
      </c>
      <c r="D6" s="156"/>
      <c r="E6" s="156"/>
      <c r="F6" s="153">
        <f>C6+D6+E6</f>
        <v>16829642</v>
      </c>
    </row>
    <row r="7" spans="1:6" ht="15">
      <c r="A7" s="31" t="s">
        <v>69</v>
      </c>
      <c r="B7" s="33" t="s">
        <v>70</v>
      </c>
      <c r="C7" s="156"/>
      <c r="D7" s="156"/>
      <c r="E7" s="156"/>
      <c r="F7" s="153">
        <f aca="true" t="shared" si="0" ref="F7:F70">C7+D7+E7</f>
        <v>0</v>
      </c>
    </row>
    <row r="8" spans="1:6" ht="15">
      <c r="A8" s="31" t="s">
        <v>71</v>
      </c>
      <c r="B8" s="33" t="s">
        <v>72</v>
      </c>
      <c r="C8" s="156"/>
      <c r="D8" s="156"/>
      <c r="E8" s="156"/>
      <c r="F8" s="153">
        <f t="shared" si="0"/>
        <v>0</v>
      </c>
    </row>
    <row r="9" spans="1:6" ht="15">
      <c r="A9" s="34" t="s">
        <v>73</v>
      </c>
      <c r="B9" s="33" t="s">
        <v>74</v>
      </c>
      <c r="C9" s="156"/>
      <c r="D9" s="156"/>
      <c r="E9" s="156"/>
      <c r="F9" s="153">
        <f t="shared" si="0"/>
        <v>0</v>
      </c>
    </row>
    <row r="10" spans="1:6" ht="15">
      <c r="A10" s="34" t="s">
        <v>75</v>
      </c>
      <c r="B10" s="33" t="s">
        <v>76</v>
      </c>
      <c r="C10" s="156"/>
      <c r="D10" s="156"/>
      <c r="E10" s="156"/>
      <c r="F10" s="153">
        <f t="shared" si="0"/>
        <v>0</v>
      </c>
    </row>
    <row r="11" spans="1:6" ht="15">
      <c r="A11" s="34" t="s">
        <v>77</v>
      </c>
      <c r="B11" s="33" t="s">
        <v>78</v>
      </c>
      <c r="C11" s="156"/>
      <c r="D11" s="156"/>
      <c r="E11" s="156"/>
      <c r="F11" s="153">
        <f t="shared" si="0"/>
        <v>0</v>
      </c>
    </row>
    <row r="12" spans="1:6" ht="15">
      <c r="A12" s="34" t="s">
        <v>79</v>
      </c>
      <c r="B12" s="33" t="s">
        <v>80</v>
      </c>
      <c r="C12" s="156">
        <v>288000</v>
      </c>
      <c r="D12" s="156"/>
      <c r="E12" s="156"/>
      <c r="F12" s="153">
        <f t="shared" si="0"/>
        <v>288000</v>
      </c>
    </row>
    <row r="13" spans="1:6" ht="15">
      <c r="A13" s="34" t="s">
        <v>81</v>
      </c>
      <c r="B13" s="33" t="s">
        <v>82</v>
      </c>
      <c r="C13" s="156"/>
      <c r="D13" s="156"/>
      <c r="E13" s="156"/>
      <c r="F13" s="153">
        <f t="shared" si="0"/>
        <v>0</v>
      </c>
    </row>
    <row r="14" spans="1:6" ht="15">
      <c r="A14" s="5" t="s">
        <v>83</v>
      </c>
      <c r="B14" s="33" t="s">
        <v>84</v>
      </c>
      <c r="C14" s="156">
        <v>500000</v>
      </c>
      <c r="D14" s="156"/>
      <c r="E14" s="156"/>
      <c r="F14" s="153">
        <f t="shared" si="0"/>
        <v>500000</v>
      </c>
    </row>
    <row r="15" spans="1:6" ht="15">
      <c r="A15" s="5" t="s">
        <v>85</v>
      </c>
      <c r="B15" s="33" t="s">
        <v>86</v>
      </c>
      <c r="C15" s="156">
        <v>36000</v>
      </c>
      <c r="D15" s="156"/>
      <c r="E15" s="156"/>
      <c r="F15" s="153">
        <f t="shared" si="0"/>
        <v>36000</v>
      </c>
    </row>
    <row r="16" spans="1:6" ht="15">
      <c r="A16" s="5" t="s">
        <v>87</v>
      </c>
      <c r="B16" s="33" t="s">
        <v>88</v>
      </c>
      <c r="C16" s="156"/>
      <c r="D16" s="156"/>
      <c r="E16" s="156"/>
      <c r="F16" s="153">
        <f t="shared" si="0"/>
        <v>0</v>
      </c>
    </row>
    <row r="17" spans="1:6" ht="15">
      <c r="A17" s="5" t="s">
        <v>89</v>
      </c>
      <c r="B17" s="33" t="s">
        <v>90</v>
      </c>
      <c r="C17" s="156"/>
      <c r="D17" s="156"/>
      <c r="E17" s="156"/>
      <c r="F17" s="153">
        <f t="shared" si="0"/>
        <v>0</v>
      </c>
    </row>
    <row r="18" spans="1:6" ht="15">
      <c r="A18" s="5" t="s">
        <v>428</v>
      </c>
      <c r="B18" s="33" t="s">
        <v>91</v>
      </c>
      <c r="C18" s="156">
        <v>592062</v>
      </c>
      <c r="D18" s="156"/>
      <c r="E18" s="156"/>
      <c r="F18" s="153">
        <f t="shared" si="0"/>
        <v>592062</v>
      </c>
    </row>
    <row r="19" spans="1:6" s="112" customFormat="1" ht="12.75">
      <c r="A19" s="35" t="s">
        <v>366</v>
      </c>
      <c r="B19" s="36" t="s">
        <v>92</v>
      </c>
      <c r="C19" s="163">
        <f>SUM(C6:C18)</f>
        <v>18245704</v>
      </c>
      <c r="D19" s="163">
        <f>SUM(D6:D18)</f>
        <v>0</v>
      </c>
      <c r="E19" s="163">
        <f>SUM(E6:E18)</f>
        <v>0</v>
      </c>
      <c r="F19" s="163">
        <f>SUM(F6:F18)</f>
        <v>18245704</v>
      </c>
    </row>
    <row r="20" spans="1:6" ht="15">
      <c r="A20" s="5" t="s">
        <v>93</v>
      </c>
      <c r="B20" s="33" t="s">
        <v>94</v>
      </c>
      <c r="C20" s="156">
        <v>7151000</v>
      </c>
      <c r="D20" s="156"/>
      <c r="E20" s="156"/>
      <c r="F20" s="153">
        <f t="shared" si="0"/>
        <v>7151000</v>
      </c>
    </row>
    <row r="21" spans="1:6" ht="21" customHeight="1">
      <c r="A21" s="5" t="s">
        <v>95</v>
      </c>
      <c r="B21" s="33" t="s">
        <v>96</v>
      </c>
      <c r="C21" s="156">
        <v>1367482</v>
      </c>
      <c r="D21" s="156"/>
      <c r="E21" s="156"/>
      <c r="F21" s="153">
        <f t="shared" si="0"/>
        <v>1367482</v>
      </c>
    </row>
    <row r="22" spans="1:6" ht="13.5" customHeight="1">
      <c r="A22" s="6" t="s">
        <v>97</v>
      </c>
      <c r="B22" s="33" t="s">
        <v>98</v>
      </c>
      <c r="C22" s="156">
        <v>698052</v>
      </c>
      <c r="D22" s="156"/>
      <c r="E22" s="156"/>
      <c r="F22" s="153">
        <f t="shared" si="0"/>
        <v>698052</v>
      </c>
    </row>
    <row r="23" spans="1:6" s="112" customFormat="1" ht="16.5" customHeight="1">
      <c r="A23" s="7" t="s">
        <v>367</v>
      </c>
      <c r="B23" s="36" t="s">
        <v>99</v>
      </c>
      <c r="C23" s="163">
        <f>SUM(C20:C22)</f>
        <v>9216534</v>
      </c>
      <c r="D23" s="163">
        <f>SUM(D20:D22)</f>
        <v>0</v>
      </c>
      <c r="E23" s="163">
        <f>SUM(E20:E22)</f>
        <v>0</v>
      </c>
      <c r="F23" s="163">
        <f>SUM(F20:F22)</f>
        <v>9216534</v>
      </c>
    </row>
    <row r="24" spans="1:6" s="100" customFormat="1" ht="15">
      <c r="A24" s="55" t="s">
        <v>458</v>
      </c>
      <c r="B24" s="56" t="s">
        <v>100</v>
      </c>
      <c r="C24" s="98">
        <f>C19+C23</f>
        <v>27462238</v>
      </c>
      <c r="D24" s="98">
        <f>D19+D23</f>
        <v>0</v>
      </c>
      <c r="E24" s="98">
        <f>E19+E23</f>
        <v>0</v>
      </c>
      <c r="F24" s="98">
        <f>F19+F23</f>
        <v>27462238</v>
      </c>
    </row>
    <row r="25" spans="1:6" s="100" customFormat="1" ht="15">
      <c r="A25" s="41" t="s">
        <v>429</v>
      </c>
      <c r="B25" s="56" t="s">
        <v>101</v>
      </c>
      <c r="C25" s="98">
        <v>4907770</v>
      </c>
      <c r="D25" s="98"/>
      <c r="E25" s="98"/>
      <c r="F25" s="154">
        <f t="shared" si="0"/>
        <v>4907770</v>
      </c>
    </row>
    <row r="26" spans="1:6" ht="15">
      <c r="A26" s="5" t="s">
        <v>102</v>
      </c>
      <c r="B26" s="33" t="s">
        <v>103</v>
      </c>
      <c r="C26" s="156">
        <v>200000</v>
      </c>
      <c r="D26" s="156"/>
      <c r="E26" s="156"/>
      <c r="F26" s="153">
        <f t="shared" si="0"/>
        <v>200000</v>
      </c>
    </row>
    <row r="27" spans="1:6" ht="15">
      <c r="A27" s="5" t="s">
        <v>104</v>
      </c>
      <c r="B27" s="33" t="s">
        <v>105</v>
      </c>
      <c r="C27" s="156">
        <v>5050418</v>
      </c>
      <c r="D27" s="156"/>
      <c r="E27" s="156"/>
      <c r="F27" s="153">
        <f t="shared" si="0"/>
        <v>5050418</v>
      </c>
    </row>
    <row r="28" spans="1:6" ht="15">
      <c r="A28" s="5" t="s">
        <v>106</v>
      </c>
      <c r="B28" s="33" t="s">
        <v>107</v>
      </c>
      <c r="C28" s="156"/>
      <c r="D28" s="156"/>
      <c r="E28" s="156"/>
      <c r="F28" s="153">
        <f t="shared" si="0"/>
        <v>0</v>
      </c>
    </row>
    <row r="29" spans="1:6" s="112" customFormat="1" ht="12.75">
      <c r="A29" s="7" t="s">
        <v>368</v>
      </c>
      <c r="B29" s="36" t="s">
        <v>108</v>
      </c>
      <c r="C29" s="163">
        <f>SUM(C26:C28)</f>
        <v>5250418</v>
      </c>
      <c r="D29" s="163">
        <f>SUM(D26:D28)</f>
        <v>0</v>
      </c>
      <c r="E29" s="163">
        <f>SUM(E26:E28)</f>
        <v>0</v>
      </c>
      <c r="F29" s="163">
        <f>SUM(F26:F28)</f>
        <v>5250418</v>
      </c>
    </row>
    <row r="30" spans="1:6" ht="15">
      <c r="A30" s="5" t="s">
        <v>109</v>
      </c>
      <c r="B30" s="33" t="s">
        <v>110</v>
      </c>
      <c r="C30" s="156">
        <v>435000</v>
      </c>
      <c r="D30" s="156"/>
      <c r="E30" s="156"/>
      <c r="F30" s="153">
        <f t="shared" si="0"/>
        <v>435000</v>
      </c>
    </row>
    <row r="31" spans="1:6" ht="15">
      <c r="A31" s="5" t="s">
        <v>111</v>
      </c>
      <c r="B31" s="33" t="s">
        <v>112</v>
      </c>
      <c r="C31" s="156">
        <v>115000</v>
      </c>
      <c r="D31" s="156"/>
      <c r="E31" s="156"/>
      <c r="F31" s="153">
        <f t="shared" si="0"/>
        <v>115000</v>
      </c>
    </row>
    <row r="32" spans="1:6" s="112" customFormat="1" ht="15" customHeight="1">
      <c r="A32" s="7" t="s">
        <v>459</v>
      </c>
      <c r="B32" s="36" t="s">
        <v>113</v>
      </c>
      <c r="C32" s="163">
        <f>SUM(C30:C31)</f>
        <v>550000</v>
      </c>
      <c r="D32" s="163">
        <f>SUM(D30:D31)</f>
        <v>0</v>
      </c>
      <c r="E32" s="163">
        <f>SUM(E30:E31)</f>
        <v>0</v>
      </c>
      <c r="F32" s="163">
        <f>SUM(F30:F31)</f>
        <v>550000</v>
      </c>
    </row>
    <row r="33" spans="1:6" ht="15">
      <c r="A33" s="5" t="s">
        <v>114</v>
      </c>
      <c r="B33" s="33" t="s">
        <v>115</v>
      </c>
      <c r="C33" s="156">
        <v>4803000</v>
      </c>
      <c r="D33" s="156"/>
      <c r="E33" s="156"/>
      <c r="F33" s="153">
        <f t="shared" si="0"/>
        <v>4803000</v>
      </c>
    </row>
    <row r="34" spans="1:6" ht="15">
      <c r="A34" s="5" t="s">
        <v>116</v>
      </c>
      <c r="B34" s="33" t="s">
        <v>117</v>
      </c>
      <c r="C34" s="156">
        <v>8425472</v>
      </c>
      <c r="D34" s="156"/>
      <c r="E34" s="156"/>
      <c r="F34" s="153">
        <f t="shared" si="0"/>
        <v>8425472</v>
      </c>
    </row>
    <row r="35" spans="1:6" ht="15">
      <c r="A35" s="5" t="s">
        <v>430</v>
      </c>
      <c r="B35" s="33" t="s">
        <v>118</v>
      </c>
      <c r="C35" s="156">
        <v>1480000</v>
      </c>
      <c r="D35" s="156"/>
      <c r="E35" s="156"/>
      <c r="F35" s="153">
        <f t="shared" si="0"/>
        <v>1480000</v>
      </c>
    </row>
    <row r="36" spans="1:6" ht="15">
      <c r="A36" s="5" t="s">
        <v>119</v>
      </c>
      <c r="B36" s="33" t="s">
        <v>120</v>
      </c>
      <c r="C36" s="156">
        <v>2396166</v>
      </c>
      <c r="D36" s="156"/>
      <c r="E36" s="156"/>
      <c r="F36" s="153">
        <f t="shared" si="0"/>
        <v>2396166</v>
      </c>
    </row>
    <row r="37" spans="1:6" ht="15">
      <c r="A37" s="10" t="s">
        <v>431</v>
      </c>
      <c r="B37" s="33" t="s">
        <v>121</v>
      </c>
      <c r="C37" s="156">
        <v>1578500</v>
      </c>
      <c r="D37" s="156"/>
      <c r="E37" s="156"/>
      <c r="F37" s="153">
        <f t="shared" si="0"/>
        <v>1578500</v>
      </c>
    </row>
    <row r="38" spans="1:6" ht="15">
      <c r="A38" s="6" t="s">
        <v>122</v>
      </c>
      <c r="B38" s="33" t="s">
        <v>123</v>
      </c>
      <c r="C38" s="156">
        <v>3958833</v>
      </c>
      <c r="D38" s="156"/>
      <c r="E38" s="156"/>
      <c r="F38" s="153">
        <f t="shared" si="0"/>
        <v>3958833</v>
      </c>
    </row>
    <row r="39" spans="1:6" ht="15">
      <c r="A39" s="5" t="s">
        <v>432</v>
      </c>
      <c r="B39" s="33" t="s">
        <v>124</v>
      </c>
      <c r="C39" s="156">
        <v>9045250</v>
      </c>
      <c r="D39" s="156"/>
      <c r="E39" s="156"/>
      <c r="F39" s="153">
        <f t="shared" si="0"/>
        <v>9045250</v>
      </c>
    </row>
    <row r="40" spans="1:6" s="112" customFormat="1" ht="12.75">
      <c r="A40" s="7" t="s">
        <v>369</v>
      </c>
      <c r="B40" s="36" t="s">
        <v>125</v>
      </c>
      <c r="C40" s="163">
        <f>SUM(C33:C39)</f>
        <v>31687221</v>
      </c>
      <c r="D40" s="163">
        <f>SUM(D33:D39)</f>
        <v>0</v>
      </c>
      <c r="E40" s="163">
        <f>SUM(E33:E39)</f>
        <v>0</v>
      </c>
      <c r="F40" s="163">
        <f>SUM(F33:F39)</f>
        <v>31687221</v>
      </c>
    </row>
    <row r="41" spans="1:6" ht="15">
      <c r="A41" s="5" t="s">
        <v>126</v>
      </c>
      <c r="B41" s="33" t="s">
        <v>127</v>
      </c>
      <c r="C41" s="156">
        <v>180000</v>
      </c>
      <c r="D41" s="156"/>
      <c r="E41" s="156"/>
      <c r="F41" s="153">
        <f t="shared" si="0"/>
        <v>180000</v>
      </c>
    </row>
    <row r="42" spans="1:6" ht="15">
      <c r="A42" s="5" t="s">
        <v>128</v>
      </c>
      <c r="B42" s="33" t="s">
        <v>129</v>
      </c>
      <c r="C42" s="156">
        <v>100000</v>
      </c>
      <c r="D42" s="156"/>
      <c r="E42" s="156"/>
      <c r="F42" s="153">
        <f t="shared" si="0"/>
        <v>100000</v>
      </c>
    </row>
    <row r="43" spans="1:6" s="112" customFormat="1" ht="12.75">
      <c r="A43" s="7" t="s">
        <v>370</v>
      </c>
      <c r="B43" s="36" t="s">
        <v>130</v>
      </c>
      <c r="C43" s="163">
        <f>SUM(C41:C42)</f>
        <v>280000</v>
      </c>
      <c r="D43" s="163">
        <f>SUM(D41:D42)</f>
        <v>0</v>
      </c>
      <c r="E43" s="163">
        <f>SUM(E41:E42)</f>
        <v>0</v>
      </c>
      <c r="F43" s="163">
        <f>SUM(F41:F42)</f>
        <v>280000</v>
      </c>
    </row>
    <row r="44" spans="1:6" ht="15">
      <c r="A44" s="5" t="s">
        <v>131</v>
      </c>
      <c r="B44" s="33" t="s">
        <v>132</v>
      </c>
      <c r="C44" s="156">
        <v>7316206</v>
      </c>
      <c r="D44" s="156"/>
      <c r="E44" s="156"/>
      <c r="F44" s="153">
        <f t="shared" si="0"/>
        <v>7316206</v>
      </c>
    </row>
    <row r="45" spans="1:6" ht="15">
      <c r="A45" s="5" t="s">
        <v>133</v>
      </c>
      <c r="B45" s="33" t="s">
        <v>134</v>
      </c>
      <c r="C45" s="156">
        <v>3464750</v>
      </c>
      <c r="D45" s="156"/>
      <c r="E45" s="156"/>
      <c r="F45" s="153">
        <f t="shared" si="0"/>
        <v>3464750</v>
      </c>
    </row>
    <row r="46" spans="1:6" ht="15">
      <c r="A46" s="5" t="s">
        <v>433</v>
      </c>
      <c r="B46" s="33" t="s">
        <v>135</v>
      </c>
      <c r="C46" s="156"/>
      <c r="D46" s="156"/>
      <c r="E46" s="156"/>
      <c r="F46" s="153">
        <f t="shared" si="0"/>
        <v>0</v>
      </c>
    </row>
    <row r="47" spans="1:6" ht="15">
      <c r="A47" s="5" t="s">
        <v>434</v>
      </c>
      <c r="B47" s="33" t="s">
        <v>136</v>
      </c>
      <c r="C47" s="156"/>
      <c r="D47" s="156"/>
      <c r="E47" s="156"/>
      <c r="F47" s="153">
        <f t="shared" si="0"/>
        <v>0</v>
      </c>
    </row>
    <row r="48" spans="1:6" ht="15">
      <c r="A48" s="5" t="s">
        <v>137</v>
      </c>
      <c r="B48" s="33" t="s">
        <v>138</v>
      </c>
      <c r="C48" s="156">
        <v>10000</v>
      </c>
      <c r="D48" s="156"/>
      <c r="E48" s="156"/>
      <c r="F48" s="153">
        <f t="shared" si="0"/>
        <v>10000</v>
      </c>
    </row>
    <row r="49" spans="1:6" s="112" customFormat="1" ht="12.75">
      <c r="A49" s="7" t="s">
        <v>371</v>
      </c>
      <c r="B49" s="36" t="s">
        <v>139</v>
      </c>
      <c r="C49" s="163">
        <f>SUM(C44:C48)</f>
        <v>10790956</v>
      </c>
      <c r="D49" s="163">
        <f>SUM(D44:D48)</f>
        <v>0</v>
      </c>
      <c r="E49" s="163">
        <f>SUM(E44:E48)</f>
        <v>0</v>
      </c>
      <c r="F49" s="163">
        <f>SUM(F44:F48)</f>
        <v>10790956</v>
      </c>
    </row>
    <row r="50" spans="1:6" s="100" customFormat="1" ht="15">
      <c r="A50" s="41" t="s">
        <v>372</v>
      </c>
      <c r="B50" s="56" t="s">
        <v>140</v>
      </c>
      <c r="C50" s="98">
        <f>C49+C43+C40+C32+C29</f>
        <v>48558595</v>
      </c>
      <c r="D50" s="98">
        <f>D49+D43+D40+D32+D29</f>
        <v>0</v>
      </c>
      <c r="E50" s="98">
        <f>E49+E43+E40+E32+E29</f>
        <v>0</v>
      </c>
      <c r="F50" s="98">
        <f>F49+F43+F40+F32+F29</f>
        <v>48558595</v>
      </c>
    </row>
    <row r="51" spans="1:6" ht="15">
      <c r="A51" s="13" t="s">
        <v>141</v>
      </c>
      <c r="B51" s="33" t="s">
        <v>142</v>
      </c>
      <c r="C51" s="156"/>
      <c r="D51" s="156"/>
      <c r="E51" s="156"/>
      <c r="F51" s="153">
        <f t="shared" si="0"/>
        <v>0</v>
      </c>
    </row>
    <row r="52" spans="1:6" ht="15">
      <c r="A52" s="13" t="s">
        <v>373</v>
      </c>
      <c r="B52" s="33" t="s">
        <v>143</v>
      </c>
      <c r="C52" s="156">
        <v>628000</v>
      </c>
      <c r="D52" s="156"/>
      <c r="E52" s="156"/>
      <c r="F52" s="153">
        <f t="shared" si="0"/>
        <v>628000</v>
      </c>
    </row>
    <row r="53" spans="1:6" ht="15">
      <c r="A53" s="17" t="s">
        <v>435</v>
      </c>
      <c r="B53" s="33" t="s">
        <v>144</v>
      </c>
      <c r="C53" s="156"/>
      <c r="D53" s="156"/>
      <c r="E53" s="156"/>
      <c r="F53" s="153">
        <f t="shared" si="0"/>
        <v>0</v>
      </c>
    </row>
    <row r="54" spans="1:6" ht="15">
      <c r="A54" s="17" t="s">
        <v>436</v>
      </c>
      <c r="B54" s="33" t="s">
        <v>145</v>
      </c>
      <c r="C54" s="156"/>
      <c r="D54" s="156"/>
      <c r="E54" s="156"/>
      <c r="F54" s="153">
        <f t="shared" si="0"/>
        <v>0</v>
      </c>
    </row>
    <row r="55" spans="1:6" ht="15">
      <c r="A55" s="17" t="s">
        <v>437</v>
      </c>
      <c r="B55" s="33" t="s">
        <v>146</v>
      </c>
      <c r="C55" s="156"/>
      <c r="D55" s="156"/>
      <c r="E55" s="156"/>
      <c r="F55" s="153">
        <f t="shared" si="0"/>
        <v>0</v>
      </c>
    </row>
    <row r="56" spans="1:6" ht="15">
      <c r="A56" s="13" t="s">
        <v>438</v>
      </c>
      <c r="B56" s="33" t="s">
        <v>147</v>
      </c>
      <c r="C56" s="156"/>
      <c r="D56" s="156"/>
      <c r="E56" s="156"/>
      <c r="F56" s="153">
        <f t="shared" si="0"/>
        <v>0</v>
      </c>
    </row>
    <row r="57" spans="1:6" ht="15">
      <c r="A57" s="13" t="s">
        <v>439</v>
      </c>
      <c r="B57" s="33" t="s">
        <v>148</v>
      </c>
      <c r="C57" s="156"/>
      <c r="D57" s="156"/>
      <c r="E57" s="156"/>
      <c r="F57" s="153">
        <f t="shared" si="0"/>
        <v>0</v>
      </c>
    </row>
    <row r="58" spans="1:6" ht="15">
      <c r="A58" s="13" t="s">
        <v>440</v>
      </c>
      <c r="B58" s="33" t="s">
        <v>149</v>
      </c>
      <c r="C58" s="156">
        <v>1500000</v>
      </c>
      <c r="D58" s="156"/>
      <c r="E58" s="156"/>
      <c r="F58" s="153">
        <f t="shared" si="0"/>
        <v>1500000</v>
      </c>
    </row>
    <row r="59" spans="1:6" s="100" customFormat="1" ht="15">
      <c r="A59" s="53" t="s">
        <v>402</v>
      </c>
      <c r="B59" s="56" t="s">
        <v>150</v>
      </c>
      <c r="C59" s="98">
        <f>SUM(C51:C58)</f>
        <v>2128000</v>
      </c>
      <c r="D59" s="98">
        <f>SUM(D51:D58)</f>
        <v>0</v>
      </c>
      <c r="E59" s="98">
        <f>SUM(E51:E58)</f>
        <v>0</v>
      </c>
      <c r="F59" s="98">
        <f>SUM(F51:F58)</f>
        <v>2128000</v>
      </c>
    </row>
    <row r="60" spans="1:6" ht="15">
      <c r="A60" s="12" t="s">
        <v>441</v>
      </c>
      <c r="B60" s="33" t="s">
        <v>151</v>
      </c>
      <c r="C60" s="156"/>
      <c r="D60" s="156"/>
      <c r="E60" s="156"/>
      <c r="F60" s="153">
        <f t="shared" si="0"/>
        <v>0</v>
      </c>
    </row>
    <row r="61" spans="1:6" ht="15">
      <c r="A61" s="12" t="s">
        <v>152</v>
      </c>
      <c r="B61" s="33" t="s">
        <v>153</v>
      </c>
      <c r="C61" s="156">
        <v>2237678</v>
      </c>
      <c r="D61" s="156"/>
      <c r="E61" s="156"/>
      <c r="F61" s="153">
        <f t="shared" si="0"/>
        <v>2237678</v>
      </c>
    </row>
    <row r="62" spans="1:6" ht="30">
      <c r="A62" s="12" t="s">
        <v>154</v>
      </c>
      <c r="B62" s="33" t="s">
        <v>155</v>
      </c>
      <c r="C62" s="156"/>
      <c r="D62" s="156"/>
      <c r="E62" s="156"/>
      <c r="F62" s="153">
        <f t="shared" si="0"/>
        <v>0</v>
      </c>
    </row>
    <row r="63" spans="1:6" ht="30">
      <c r="A63" s="12" t="s">
        <v>403</v>
      </c>
      <c r="B63" s="33" t="s">
        <v>156</v>
      </c>
      <c r="C63" s="156"/>
      <c r="D63" s="156"/>
      <c r="E63" s="156"/>
      <c r="F63" s="153">
        <f t="shared" si="0"/>
        <v>0</v>
      </c>
    </row>
    <row r="64" spans="1:6" ht="30">
      <c r="A64" s="12" t="s">
        <v>442</v>
      </c>
      <c r="B64" s="33" t="s">
        <v>157</v>
      </c>
      <c r="C64" s="156"/>
      <c r="D64" s="156"/>
      <c r="E64" s="156"/>
      <c r="F64" s="153">
        <f t="shared" si="0"/>
        <v>0</v>
      </c>
    </row>
    <row r="65" spans="1:6" ht="15">
      <c r="A65" s="12" t="s">
        <v>405</v>
      </c>
      <c r="B65" s="33" t="s">
        <v>158</v>
      </c>
      <c r="C65" s="156">
        <v>10843358</v>
      </c>
      <c r="D65" s="156"/>
      <c r="E65" s="156"/>
      <c r="F65" s="153">
        <f t="shared" si="0"/>
        <v>10843358</v>
      </c>
    </row>
    <row r="66" spans="1:6" ht="30">
      <c r="A66" s="12" t="s">
        <v>443</v>
      </c>
      <c r="B66" s="33" t="s">
        <v>159</v>
      </c>
      <c r="C66" s="156"/>
      <c r="D66" s="156"/>
      <c r="E66" s="156"/>
      <c r="F66" s="153">
        <f t="shared" si="0"/>
        <v>0</v>
      </c>
    </row>
    <row r="67" spans="1:6" ht="30">
      <c r="A67" s="12" t="s">
        <v>444</v>
      </c>
      <c r="B67" s="33" t="s">
        <v>160</v>
      </c>
      <c r="C67" s="156"/>
      <c r="D67" s="156"/>
      <c r="E67" s="156"/>
      <c r="F67" s="153">
        <f t="shared" si="0"/>
        <v>0</v>
      </c>
    </row>
    <row r="68" spans="1:6" ht="15">
      <c r="A68" s="12" t="s">
        <v>161</v>
      </c>
      <c r="B68" s="33" t="s">
        <v>162</v>
      </c>
      <c r="C68" s="156"/>
      <c r="D68" s="156"/>
      <c r="E68" s="156"/>
      <c r="F68" s="153">
        <f t="shared" si="0"/>
        <v>0</v>
      </c>
    </row>
    <row r="69" spans="1:6" ht="15">
      <c r="A69" s="21" t="s">
        <v>163</v>
      </c>
      <c r="B69" s="33" t="s">
        <v>164</v>
      </c>
      <c r="C69" s="156"/>
      <c r="D69" s="156"/>
      <c r="E69" s="156"/>
      <c r="F69" s="153">
        <f t="shared" si="0"/>
        <v>0</v>
      </c>
    </row>
    <row r="70" spans="1:6" ht="15">
      <c r="A70" s="12" t="s">
        <v>647</v>
      </c>
      <c r="B70" s="33" t="s">
        <v>165</v>
      </c>
      <c r="C70" s="156"/>
      <c r="D70" s="156"/>
      <c r="E70" s="156"/>
      <c r="F70" s="153">
        <f t="shared" si="0"/>
        <v>0</v>
      </c>
    </row>
    <row r="71" spans="1:6" ht="15">
      <c r="A71" s="12" t="s">
        <v>445</v>
      </c>
      <c r="B71" s="33" t="s">
        <v>166</v>
      </c>
      <c r="C71" s="156">
        <v>10090700</v>
      </c>
      <c r="D71" s="156"/>
      <c r="E71" s="156"/>
      <c r="F71" s="153">
        <f aca="true" t="shared" si="1" ref="F71:F121">C71+D71+E71</f>
        <v>10090700</v>
      </c>
    </row>
    <row r="72" spans="1:6" ht="15">
      <c r="A72" s="21" t="s">
        <v>646</v>
      </c>
      <c r="B72" s="33" t="s">
        <v>648</v>
      </c>
      <c r="C72" s="156"/>
      <c r="D72" s="156"/>
      <c r="E72" s="156"/>
      <c r="F72" s="153">
        <f t="shared" si="1"/>
        <v>0</v>
      </c>
    </row>
    <row r="73" spans="1:6" s="100" customFormat="1" ht="15">
      <c r="A73" s="53" t="s">
        <v>408</v>
      </c>
      <c r="B73" s="56" t="s">
        <v>167</v>
      </c>
      <c r="C73" s="98">
        <f>SUM(C60:C72)</f>
        <v>23171736</v>
      </c>
      <c r="D73" s="98">
        <f>SUM(D60:D72)</f>
        <v>0</v>
      </c>
      <c r="E73" s="98">
        <f>SUM(E60:E72)</f>
        <v>0</v>
      </c>
      <c r="F73" s="98">
        <f>SUM(F60:F72)</f>
        <v>23171736</v>
      </c>
    </row>
    <row r="74" spans="1:6" s="122" customFormat="1" ht="15.75">
      <c r="A74" s="103" t="s">
        <v>33</v>
      </c>
      <c r="B74" s="121"/>
      <c r="C74" s="195">
        <f>C73+C59+C50+C25+C24</f>
        <v>106228339</v>
      </c>
      <c r="D74" s="195">
        <f>D73+D59+D50+D25+D24</f>
        <v>0</v>
      </c>
      <c r="E74" s="195">
        <f>E73+E59+E50+E25+E24</f>
        <v>0</v>
      </c>
      <c r="F74" s="195">
        <f>F73+F59+F50+F25+F24</f>
        <v>106228339</v>
      </c>
    </row>
    <row r="75" spans="1:6" ht="15">
      <c r="A75" s="37" t="s">
        <v>168</v>
      </c>
      <c r="B75" s="33" t="s">
        <v>169</v>
      </c>
      <c r="C75" s="156">
        <v>4300000</v>
      </c>
      <c r="D75" s="156"/>
      <c r="E75" s="156"/>
      <c r="F75" s="153">
        <f t="shared" si="1"/>
        <v>4300000</v>
      </c>
    </row>
    <row r="76" spans="1:6" ht="15">
      <c r="A76" s="37" t="s">
        <v>446</v>
      </c>
      <c r="B76" s="33" t="s">
        <v>170</v>
      </c>
      <c r="C76" s="156">
        <v>90338926</v>
      </c>
      <c r="D76" s="156"/>
      <c r="E76" s="156"/>
      <c r="F76" s="153">
        <f t="shared" si="1"/>
        <v>90338926</v>
      </c>
    </row>
    <row r="77" spans="1:6" ht="15">
      <c r="A77" s="37" t="s">
        <v>171</v>
      </c>
      <c r="B77" s="33" t="s">
        <v>172</v>
      </c>
      <c r="C77" s="156">
        <v>519696</v>
      </c>
      <c r="D77" s="156"/>
      <c r="E77" s="156"/>
      <c r="F77" s="153">
        <f t="shared" si="1"/>
        <v>519696</v>
      </c>
    </row>
    <row r="78" spans="1:6" ht="15">
      <c r="A78" s="37" t="s">
        <v>173</v>
      </c>
      <c r="B78" s="33" t="s">
        <v>174</v>
      </c>
      <c r="C78" s="156">
        <v>5573055</v>
      </c>
      <c r="D78" s="156"/>
      <c r="E78" s="156"/>
      <c r="F78" s="153">
        <f t="shared" si="1"/>
        <v>5573055</v>
      </c>
    </row>
    <row r="79" spans="1:6" ht="15">
      <c r="A79" s="6" t="s">
        <v>175</v>
      </c>
      <c r="B79" s="33" t="s">
        <v>176</v>
      </c>
      <c r="C79" s="156"/>
      <c r="D79" s="156"/>
      <c r="E79" s="156"/>
      <c r="F79" s="153">
        <f t="shared" si="1"/>
        <v>0</v>
      </c>
    </row>
    <row r="80" spans="1:6" ht="15">
      <c r="A80" s="6" t="s">
        <v>177</v>
      </c>
      <c r="B80" s="33" t="s">
        <v>178</v>
      </c>
      <c r="C80" s="156"/>
      <c r="D80" s="156"/>
      <c r="E80" s="156"/>
      <c r="F80" s="153">
        <f t="shared" si="1"/>
        <v>0</v>
      </c>
    </row>
    <row r="81" spans="1:6" ht="15">
      <c r="A81" s="6" t="s">
        <v>179</v>
      </c>
      <c r="B81" s="33" t="s">
        <v>180</v>
      </c>
      <c r="C81" s="156">
        <v>25026706</v>
      </c>
      <c r="D81" s="156"/>
      <c r="E81" s="156"/>
      <c r="F81" s="153">
        <f t="shared" si="1"/>
        <v>25026706</v>
      </c>
    </row>
    <row r="82" spans="1:6" s="100" customFormat="1" ht="15">
      <c r="A82" s="54" t="s">
        <v>410</v>
      </c>
      <c r="B82" s="56" t="s">
        <v>181</v>
      </c>
      <c r="C82" s="98">
        <f>SUM(C75:C81)</f>
        <v>125758383</v>
      </c>
      <c r="D82" s="98">
        <f>SUM(D75:D81)</f>
        <v>0</v>
      </c>
      <c r="E82" s="98">
        <f>SUM(E75:E81)</f>
        <v>0</v>
      </c>
      <c r="F82" s="98">
        <f>SUM(F75:F81)</f>
        <v>125758383</v>
      </c>
    </row>
    <row r="83" spans="1:6" ht="15">
      <c r="A83" s="13" t="s">
        <v>182</v>
      </c>
      <c r="B83" s="33" t="s">
        <v>183</v>
      </c>
      <c r="C83" s="156">
        <v>32098836</v>
      </c>
      <c r="D83" s="156"/>
      <c r="E83" s="156"/>
      <c r="F83" s="153">
        <f t="shared" si="1"/>
        <v>32098836</v>
      </c>
    </row>
    <row r="84" spans="1:6" ht="15">
      <c r="A84" s="13" t="s">
        <v>184</v>
      </c>
      <c r="B84" s="33" t="s">
        <v>185</v>
      </c>
      <c r="C84" s="156">
        <v>711717</v>
      </c>
      <c r="D84" s="156"/>
      <c r="E84" s="156"/>
      <c r="F84" s="153">
        <f t="shared" si="1"/>
        <v>711717</v>
      </c>
    </row>
    <row r="85" spans="1:6" ht="15">
      <c r="A85" s="13" t="s">
        <v>186</v>
      </c>
      <c r="B85" s="33" t="s">
        <v>187</v>
      </c>
      <c r="C85" s="156"/>
      <c r="D85" s="156"/>
      <c r="E85" s="156"/>
      <c r="F85" s="153">
        <f t="shared" si="1"/>
        <v>0</v>
      </c>
    </row>
    <row r="86" spans="1:6" ht="15">
      <c r="A86" s="13" t="s">
        <v>188</v>
      </c>
      <c r="B86" s="33" t="s">
        <v>189</v>
      </c>
      <c r="C86" s="156">
        <v>8858850</v>
      </c>
      <c r="D86" s="156"/>
      <c r="E86" s="156"/>
      <c r="F86" s="153">
        <f t="shared" si="1"/>
        <v>8858850</v>
      </c>
    </row>
    <row r="87" spans="1:6" s="100" customFormat="1" ht="15">
      <c r="A87" s="53" t="s">
        <v>411</v>
      </c>
      <c r="B87" s="56" t="s">
        <v>190</v>
      </c>
      <c r="C87" s="98">
        <f>SUM(C83:C86)</f>
        <v>41669403</v>
      </c>
      <c r="D87" s="98">
        <f>SUM(D83:D86)</f>
        <v>0</v>
      </c>
      <c r="E87" s="98">
        <f>SUM(E83:E86)</f>
        <v>0</v>
      </c>
      <c r="F87" s="98">
        <f>SUM(F83:F86)</f>
        <v>41669403</v>
      </c>
    </row>
    <row r="88" spans="1:6" ht="30">
      <c r="A88" s="13" t="s">
        <v>191</v>
      </c>
      <c r="B88" s="33" t="s">
        <v>192</v>
      </c>
      <c r="C88" s="156"/>
      <c r="D88" s="156"/>
      <c r="E88" s="156"/>
      <c r="F88" s="153">
        <f t="shared" si="1"/>
        <v>0</v>
      </c>
    </row>
    <row r="89" spans="1:6" ht="30">
      <c r="A89" s="13" t="s">
        <v>447</v>
      </c>
      <c r="B89" s="33" t="s">
        <v>193</v>
      </c>
      <c r="C89" s="156"/>
      <c r="D89" s="156"/>
      <c r="E89" s="156"/>
      <c r="F89" s="153">
        <f t="shared" si="1"/>
        <v>0</v>
      </c>
    </row>
    <row r="90" spans="1:6" ht="30">
      <c r="A90" s="13" t="s">
        <v>448</v>
      </c>
      <c r="B90" s="33" t="s">
        <v>194</v>
      </c>
      <c r="C90" s="156"/>
      <c r="D90" s="156"/>
      <c r="E90" s="156"/>
      <c r="F90" s="153">
        <f t="shared" si="1"/>
        <v>0</v>
      </c>
    </row>
    <row r="91" spans="1:6" ht="15">
      <c r="A91" s="13" t="s">
        <v>449</v>
      </c>
      <c r="B91" s="33" t="s">
        <v>195</v>
      </c>
      <c r="C91" s="156">
        <v>436000</v>
      </c>
      <c r="D91" s="156"/>
      <c r="E91" s="156"/>
      <c r="F91" s="153">
        <f t="shared" si="1"/>
        <v>436000</v>
      </c>
    </row>
    <row r="92" spans="1:6" ht="30">
      <c r="A92" s="13" t="s">
        <v>450</v>
      </c>
      <c r="B92" s="33" t="s">
        <v>196</v>
      </c>
      <c r="C92" s="156"/>
      <c r="D92" s="156"/>
      <c r="E92" s="156"/>
      <c r="F92" s="153">
        <f t="shared" si="1"/>
        <v>0</v>
      </c>
    </row>
    <row r="93" spans="1:6" ht="30">
      <c r="A93" s="13" t="s">
        <v>451</v>
      </c>
      <c r="B93" s="33" t="s">
        <v>197</v>
      </c>
      <c r="C93" s="156"/>
      <c r="D93" s="156"/>
      <c r="E93" s="156"/>
      <c r="F93" s="153">
        <f t="shared" si="1"/>
        <v>0</v>
      </c>
    </row>
    <row r="94" spans="1:6" ht="15">
      <c r="A94" s="13" t="s">
        <v>198</v>
      </c>
      <c r="B94" s="33" t="s">
        <v>199</v>
      </c>
      <c r="C94" s="156"/>
      <c r="D94" s="156"/>
      <c r="E94" s="156"/>
      <c r="F94" s="153">
        <f t="shared" si="1"/>
        <v>0</v>
      </c>
    </row>
    <row r="95" spans="1:6" ht="15">
      <c r="A95" s="13" t="s">
        <v>649</v>
      </c>
      <c r="B95" s="33" t="s">
        <v>200</v>
      </c>
      <c r="C95" s="156"/>
      <c r="D95" s="156"/>
      <c r="E95" s="156"/>
      <c r="F95" s="153"/>
    </row>
    <row r="96" spans="1:6" ht="15">
      <c r="A96" s="13" t="s">
        <v>452</v>
      </c>
      <c r="B96" s="33" t="s">
        <v>650</v>
      </c>
      <c r="C96" s="156"/>
      <c r="D96" s="156"/>
      <c r="E96" s="156"/>
      <c r="F96" s="153">
        <f t="shared" si="1"/>
        <v>0</v>
      </c>
    </row>
    <row r="97" spans="1:6" s="100" customFormat="1" ht="15">
      <c r="A97" s="53" t="s">
        <v>412</v>
      </c>
      <c r="B97" s="56" t="s">
        <v>201</v>
      </c>
      <c r="C97" s="98">
        <f>SUM(C88:C96)</f>
        <v>436000</v>
      </c>
      <c r="D97" s="98">
        <f>SUM(D88:D96)</f>
        <v>0</v>
      </c>
      <c r="E97" s="98">
        <f>SUM(E88:E96)</f>
        <v>0</v>
      </c>
      <c r="F97" s="98">
        <f>SUM(F88:F96)</f>
        <v>436000</v>
      </c>
    </row>
    <row r="98" spans="1:6" s="123" customFormat="1" ht="15.75">
      <c r="A98" s="103" t="s">
        <v>34</v>
      </c>
      <c r="B98" s="124"/>
      <c r="C98" s="196">
        <f>C82+C87+C97</f>
        <v>167863786</v>
      </c>
      <c r="D98" s="196">
        <f>D82+D87+D97</f>
        <v>0</v>
      </c>
      <c r="E98" s="196">
        <f>E82+E87+E97</f>
        <v>0</v>
      </c>
      <c r="F98" s="196">
        <f>F82+F87+F97</f>
        <v>167863786</v>
      </c>
    </row>
    <row r="99" spans="1:6" s="106" customFormat="1" ht="15.75">
      <c r="A99" s="104" t="s">
        <v>460</v>
      </c>
      <c r="B99" s="118" t="s">
        <v>202</v>
      </c>
      <c r="C99" s="197">
        <f>C98+C74</f>
        <v>274092125</v>
      </c>
      <c r="D99" s="197">
        <f>D98+D74</f>
        <v>0</v>
      </c>
      <c r="E99" s="197">
        <f>E98+E74</f>
        <v>0</v>
      </c>
      <c r="F99" s="197">
        <f>F98+F74</f>
        <v>274092125</v>
      </c>
    </row>
    <row r="100" spans="1:25" ht="15">
      <c r="A100" s="13" t="s">
        <v>453</v>
      </c>
      <c r="B100" s="5" t="s">
        <v>203</v>
      </c>
      <c r="C100" s="168"/>
      <c r="D100" s="168"/>
      <c r="E100" s="168"/>
      <c r="F100" s="153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206</v>
      </c>
      <c r="B101" s="5" t="s">
        <v>207</v>
      </c>
      <c r="C101" s="168"/>
      <c r="D101" s="168"/>
      <c r="E101" s="168"/>
      <c r="F101" s="153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454</v>
      </c>
      <c r="B102" s="5" t="s">
        <v>208</v>
      </c>
      <c r="C102" s="168"/>
      <c r="D102" s="168"/>
      <c r="E102" s="168"/>
      <c r="F102" s="153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s="112" customFormat="1" ht="12.75">
      <c r="A103" s="15" t="s">
        <v>417</v>
      </c>
      <c r="B103" s="7" t="s">
        <v>210</v>
      </c>
      <c r="C103" s="169">
        <f>SUM(C100:C102)</f>
        <v>0</v>
      </c>
      <c r="D103" s="169">
        <f>SUM(D100:D102)</f>
        <v>0</v>
      </c>
      <c r="E103" s="169">
        <f>SUM(E100:E102)</f>
        <v>0</v>
      </c>
      <c r="F103" s="169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113"/>
      <c r="Y103" s="113"/>
    </row>
    <row r="104" spans="1:25" ht="15">
      <c r="A104" s="39" t="s">
        <v>455</v>
      </c>
      <c r="B104" s="5" t="s">
        <v>211</v>
      </c>
      <c r="C104" s="170"/>
      <c r="D104" s="170"/>
      <c r="E104" s="170"/>
      <c r="F104" s="153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39" t="s">
        <v>423</v>
      </c>
      <c r="B105" s="5" t="s">
        <v>214</v>
      </c>
      <c r="C105" s="170"/>
      <c r="D105" s="170"/>
      <c r="E105" s="170"/>
      <c r="F105" s="153">
        <f t="shared" si="1"/>
        <v>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215</v>
      </c>
      <c r="B106" s="5" t="s">
        <v>216</v>
      </c>
      <c r="C106" s="168"/>
      <c r="D106" s="168"/>
      <c r="E106" s="168"/>
      <c r="F106" s="153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456</v>
      </c>
      <c r="B107" s="5" t="s">
        <v>217</v>
      </c>
      <c r="C107" s="168"/>
      <c r="D107" s="168"/>
      <c r="E107" s="168"/>
      <c r="F107" s="153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s="112" customFormat="1" ht="12.75">
      <c r="A108" s="14" t="s">
        <v>420</v>
      </c>
      <c r="B108" s="7" t="s">
        <v>218</v>
      </c>
      <c r="C108" s="171">
        <f>SUM(C104:C107)</f>
        <v>0</v>
      </c>
      <c r="D108" s="171">
        <f>SUM(D104:D107)</f>
        <v>0</v>
      </c>
      <c r="E108" s="171">
        <f>SUM(E104:E107)</f>
        <v>0</v>
      </c>
      <c r="F108" s="171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113"/>
      <c r="Y108" s="113"/>
    </row>
    <row r="109" spans="1:25" ht="15">
      <c r="A109" s="39" t="s">
        <v>219</v>
      </c>
      <c r="B109" s="5" t="s">
        <v>220</v>
      </c>
      <c r="C109" s="170"/>
      <c r="D109" s="170"/>
      <c r="E109" s="170"/>
      <c r="F109" s="153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39" t="s">
        <v>221</v>
      </c>
      <c r="B110" s="5" t="s">
        <v>222</v>
      </c>
      <c r="C110" s="193">
        <v>6005062</v>
      </c>
      <c r="D110" s="170"/>
      <c r="E110" s="170"/>
      <c r="F110" s="153">
        <f t="shared" si="1"/>
        <v>6005062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12" customFormat="1" ht="12.75">
      <c r="A111" s="14" t="s">
        <v>223</v>
      </c>
      <c r="B111" s="7" t="s">
        <v>224</v>
      </c>
      <c r="C111" s="171">
        <v>39550076</v>
      </c>
      <c r="D111" s="192"/>
      <c r="E111" s="192"/>
      <c r="F111" s="164">
        <f t="shared" si="1"/>
        <v>39550076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13"/>
      <c r="Y111" s="113"/>
    </row>
    <row r="112" spans="1:25" ht="15">
      <c r="A112" s="39" t="s">
        <v>225</v>
      </c>
      <c r="B112" s="5" t="s">
        <v>226</v>
      </c>
      <c r="C112" s="170"/>
      <c r="D112" s="170"/>
      <c r="E112" s="170"/>
      <c r="F112" s="153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39" t="s">
        <v>227</v>
      </c>
      <c r="B113" s="5" t="s">
        <v>228</v>
      </c>
      <c r="C113" s="170"/>
      <c r="D113" s="170"/>
      <c r="E113" s="170"/>
      <c r="F113" s="153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39" t="s">
        <v>229</v>
      </c>
      <c r="B114" s="5" t="s">
        <v>230</v>
      </c>
      <c r="C114" s="170"/>
      <c r="D114" s="170"/>
      <c r="E114" s="170"/>
      <c r="F114" s="153">
        <f t="shared" si="1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s="100" customFormat="1" ht="15">
      <c r="A115" s="40" t="s">
        <v>421</v>
      </c>
      <c r="B115" s="41" t="s">
        <v>231</v>
      </c>
      <c r="C115" s="172">
        <f>C103+C108+C109+C110+C111+C112+C113+C114</f>
        <v>45555138</v>
      </c>
      <c r="D115" s="172">
        <f>D103+D108+D109+D110+D111+D112+D113+D114</f>
        <v>0</v>
      </c>
      <c r="E115" s="172">
        <f>E103+E108+E109+E110+E111+E112+E113+E114</f>
        <v>0</v>
      </c>
      <c r="F115" s="172">
        <f>F103+F108+F109+F110+F111+F112+F113+F114</f>
        <v>45555138</v>
      </c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05"/>
      <c r="Y115" s="105"/>
    </row>
    <row r="116" spans="1:25" ht="15">
      <c r="A116" s="39" t="s">
        <v>232</v>
      </c>
      <c r="B116" s="5" t="s">
        <v>233</v>
      </c>
      <c r="C116" s="170"/>
      <c r="D116" s="170"/>
      <c r="E116" s="170"/>
      <c r="F116" s="153">
        <f t="shared" si="1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234</v>
      </c>
      <c r="B117" s="5" t="s">
        <v>235</v>
      </c>
      <c r="C117" s="168"/>
      <c r="D117" s="168"/>
      <c r="E117" s="168"/>
      <c r="F117" s="153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39" t="s">
        <v>457</v>
      </c>
      <c r="B118" s="5" t="s">
        <v>236</v>
      </c>
      <c r="C118" s="170"/>
      <c r="D118" s="170"/>
      <c r="E118" s="170"/>
      <c r="F118" s="153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39" t="s">
        <v>426</v>
      </c>
      <c r="B119" s="5" t="s">
        <v>237</v>
      </c>
      <c r="C119" s="170"/>
      <c r="D119" s="170"/>
      <c r="E119" s="170"/>
      <c r="F119" s="153">
        <f t="shared" si="1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s="100" customFormat="1" ht="15">
      <c r="A120" s="40" t="s">
        <v>427</v>
      </c>
      <c r="B120" s="41" t="s">
        <v>241</v>
      </c>
      <c r="C120" s="172">
        <f>SUM(C116:C119)</f>
        <v>0</v>
      </c>
      <c r="D120" s="172">
        <f>SUM(D116:D119)</f>
        <v>0</v>
      </c>
      <c r="E120" s="172">
        <f>SUM(E116:E119)</f>
        <v>0</v>
      </c>
      <c r="F120" s="172">
        <f>SUM(F116:F119)</f>
        <v>0</v>
      </c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05"/>
      <c r="Y120" s="105"/>
    </row>
    <row r="121" spans="1:25" ht="15">
      <c r="A121" s="13" t="s">
        <v>242</v>
      </c>
      <c r="B121" s="5" t="s">
        <v>243</v>
      </c>
      <c r="C121" s="168"/>
      <c r="D121" s="168"/>
      <c r="E121" s="168"/>
      <c r="F121" s="153">
        <f t="shared" si="1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17" customFormat="1" ht="15.75">
      <c r="A122" s="107" t="s">
        <v>461</v>
      </c>
      <c r="B122" s="23" t="s">
        <v>244</v>
      </c>
      <c r="C122" s="173">
        <f>C115+C120</f>
        <v>45555138</v>
      </c>
      <c r="D122" s="173">
        <f>D115+D120</f>
        <v>0</v>
      </c>
      <c r="E122" s="173">
        <f>E115+E120</f>
        <v>0</v>
      </c>
      <c r="F122" s="173">
        <f>F115+F120</f>
        <v>45555138</v>
      </c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6"/>
      <c r="Y122" s="116"/>
    </row>
    <row r="123" spans="1:25" s="117" customFormat="1" ht="15.75">
      <c r="A123" s="108" t="s">
        <v>496</v>
      </c>
      <c r="B123" s="120"/>
      <c r="C123" s="198">
        <f>C99+C122</f>
        <v>319647263</v>
      </c>
      <c r="D123" s="198">
        <f>D99+D122</f>
        <v>0</v>
      </c>
      <c r="E123" s="198">
        <f>E99+E122</f>
        <v>0</v>
      </c>
      <c r="F123" s="198">
        <f>F99+F122</f>
        <v>319647263</v>
      </c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</row>
    <row r="124" spans="2:25" ht="15">
      <c r="B124" s="26"/>
      <c r="C124" s="174"/>
      <c r="D124" s="174"/>
      <c r="E124" s="174"/>
      <c r="F124" s="174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174"/>
      <c r="D125" s="174"/>
      <c r="E125" s="174"/>
      <c r="F125" s="174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174"/>
      <c r="D126" s="174"/>
      <c r="E126" s="174"/>
      <c r="F126" s="174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174"/>
      <c r="D127" s="174"/>
      <c r="E127" s="174"/>
      <c r="F127" s="174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174"/>
      <c r="D128" s="174"/>
      <c r="E128" s="174"/>
      <c r="F128" s="174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174"/>
      <c r="D129" s="174"/>
      <c r="E129" s="174"/>
      <c r="F129" s="174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174"/>
      <c r="D130" s="174"/>
      <c r="E130" s="174"/>
      <c r="F130" s="174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174"/>
      <c r="D131" s="174"/>
      <c r="E131" s="174"/>
      <c r="F131" s="174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174"/>
      <c r="D132" s="174"/>
      <c r="E132" s="174"/>
      <c r="F132" s="174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174"/>
      <c r="D133" s="174"/>
      <c r="E133" s="174"/>
      <c r="F133" s="174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174"/>
      <c r="D134" s="174"/>
      <c r="E134" s="174"/>
      <c r="F134" s="174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174"/>
      <c r="D135" s="174"/>
      <c r="E135" s="174"/>
      <c r="F135" s="174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174"/>
      <c r="D136" s="174"/>
      <c r="E136" s="174"/>
      <c r="F136" s="174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174"/>
      <c r="D137" s="174"/>
      <c r="E137" s="174"/>
      <c r="F137" s="174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174"/>
      <c r="D138" s="174"/>
      <c r="E138" s="174"/>
      <c r="F138" s="174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174"/>
      <c r="D139" s="174"/>
      <c r="E139" s="174"/>
      <c r="F139" s="174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174"/>
      <c r="D140" s="174"/>
      <c r="E140" s="174"/>
      <c r="F140" s="174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174"/>
      <c r="D141" s="174"/>
      <c r="E141" s="174"/>
      <c r="F141" s="174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174"/>
      <c r="D142" s="174"/>
      <c r="E142" s="174"/>
      <c r="F142" s="174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174"/>
      <c r="D143" s="174"/>
      <c r="E143" s="174"/>
      <c r="F143" s="174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174"/>
      <c r="D144" s="174"/>
      <c r="E144" s="174"/>
      <c r="F144" s="174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174"/>
      <c r="D145" s="174"/>
      <c r="E145" s="174"/>
      <c r="F145" s="174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174"/>
      <c r="D146" s="174"/>
      <c r="E146" s="174"/>
      <c r="F146" s="174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174"/>
      <c r="D147" s="174"/>
      <c r="E147" s="174"/>
      <c r="F147" s="174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174"/>
      <c r="D148" s="174"/>
      <c r="E148" s="174"/>
      <c r="F148" s="174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174"/>
      <c r="D149" s="174"/>
      <c r="E149" s="174"/>
      <c r="F149" s="174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174"/>
      <c r="D150" s="174"/>
      <c r="E150" s="174"/>
      <c r="F150" s="174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174"/>
      <c r="D151" s="174"/>
      <c r="E151" s="174"/>
      <c r="F151" s="174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174"/>
      <c r="D152" s="174"/>
      <c r="E152" s="174"/>
      <c r="F152" s="174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174"/>
      <c r="D153" s="174"/>
      <c r="E153" s="174"/>
      <c r="F153" s="174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174"/>
      <c r="D154" s="174"/>
      <c r="E154" s="174"/>
      <c r="F154" s="174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174"/>
      <c r="D155" s="174"/>
      <c r="E155" s="174"/>
      <c r="F155" s="174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174"/>
      <c r="D156" s="174"/>
      <c r="E156" s="174"/>
      <c r="F156" s="174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174"/>
      <c r="D157" s="174"/>
      <c r="E157" s="174"/>
      <c r="F157" s="174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174"/>
      <c r="D158" s="174"/>
      <c r="E158" s="174"/>
      <c r="F158" s="174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174"/>
      <c r="D159" s="174"/>
      <c r="E159" s="174"/>
      <c r="F159" s="174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174"/>
      <c r="D160" s="174"/>
      <c r="E160" s="174"/>
      <c r="F160" s="174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174"/>
      <c r="D161" s="174"/>
      <c r="E161" s="174"/>
      <c r="F161" s="174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174"/>
      <c r="D162" s="174"/>
      <c r="E162" s="174"/>
      <c r="F162" s="174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174"/>
      <c r="D163" s="174"/>
      <c r="E163" s="174"/>
      <c r="F163" s="174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174"/>
      <c r="D164" s="174"/>
      <c r="E164" s="174"/>
      <c r="F164" s="174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174"/>
      <c r="D165" s="174"/>
      <c r="E165" s="174"/>
      <c r="F165" s="174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174"/>
      <c r="D166" s="174"/>
      <c r="E166" s="174"/>
      <c r="F166" s="174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174"/>
      <c r="D167" s="174"/>
      <c r="E167" s="174"/>
      <c r="F167" s="174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174"/>
      <c r="D168" s="174"/>
      <c r="E168" s="174"/>
      <c r="F168" s="174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174"/>
      <c r="D169" s="174"/>
      <c r="E169" s="174"/>
      <c r="F169" s="174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174"/>
      <c r="D170" s="174"/>
      <c r="E170" s="174"/>
      <c r="F170" s="174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174"/>
      <c r="D171" s="174"/>
      <c r="E171" s="174"/>
      <c r="F171" s="174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174"/>
      <c r="D172" s="174"/>
      <c r="E172" s="174"/>
      <c r="F172" s="174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1:F1"/>
    <mergeCell ref="A2:F2"/>
  </mergeCells>
  <printOptions horizontalCentered="1"/>
  <pageMargins left="0.5118110236220472" right="0.3937007874015748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&amp;C2. melléklet az 5/2018. (V.29.)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7.8515625" style="0" customWidth="1"/>
    <col min="3" max="3" width="17.140625" style="158" customWidth="1"/>
    <col min="4" max="4" width="12.28125" style="158" customWidth="1"/>
    <col min="5" max="5" width="14.00390625" style="158" customWidth="1"/>
    <col min="6" max="6" width="15.7109375" style="158" customWidth="1"/>
  </cols>
  <sheetData>
    <row r="1" spans="1:6" ht="20.25" customHeight="1">
      <c r="A1" s="216" t="s">
        <v>667</v>
      </c>
      <c r="B1" s="217"/>
      <c r="C1" s="217"/>
      <c r="D1" s="217"/>
      <c r="E1" s="217"/>
      <c r="F1" s="218"/>
    </row>
    <row r="2" spans="1:6" ht="19.5" customHeight="1">
      <c r="A2" s="215" t="s">
        <v>645</v>
      </c>
      <c r="B2" s="211"/>
      <c r="C2" s="211"/>
      <c r="D2" s="211"/>
      <c r="E2" s="211"/>
      <c r="F2" s="214"/>
    </row>
    <row r="3" ht="18">
      <c r="A3" s="52"/>
    </row>
    <row r="4" ht="15">
      <c r="A4" s="110" t="s">
        <v>631</v>
      </c>
    </row>
    <row r="5" spans="1:6" ht="52.5" customHeight="1">
      <c r="A5" s="2" t="s">
        <v>65</v>
      </c>
      <c r="B5" s="3" t="s">
        <v>66</v>
      </c>
      <c r="C5" s="161" t="s">
        <v>571</v>
      </c>
      <c r="D5" s="161" t="s">
        <v>572</v>
      </c>
      <c r="E5" s="199" t="s">
        <v>35</v>
      </c>
      <c r="F5" s="162" t="s">
        <v>16</v>
      </c>
    </row>
    <row r="6" spans="1:6" ht="15">
      <c r="A6" s="31" t="s">
        <v>67</v>
      </c>
      <c r="B6" s="32" t="s">
        <v>68</v>
      </c>
      <c r="C6" s="156">
        <v>22855200</v>
      </c>
      <c r="D6" s="156"/>
      <c r="E6" s="156"/>
      <c r="F6" s="153">
        <f>C6+E6</f>
        <v>22855200</v>
      </c>
    </row>
    <row r="7" spans="1:6" ht="15">
      <c r="A7" s="31" t="s">
        <v>69</v>
      </c>
      <c r="B7" s="33" t="s">
        <v>70</v>
      </c>
      <c r="C7" s="156"/>
      <c r="D7" s="156"/>
      <c r="E7" s="156"/>
      <c r="F7" s="153">
        <f aca="true" t="shared" si="0" ref="F7:F18">C7+E7</f>
        <v>0</v>
      </c>
    </row>
    <row r="8" spans="1:6" ht="15">
      <c r="A8" s="31" t="s">
        <v>71</v>
      </c>
      <c r="B8" s="33" t="s">
        <v>72</v>
      </c>
      <c r="C8" s="156">
        <v>806000</v>
      </c>
      <c r="D8" s="156"/>
      <c r="E8" s="156"/>
      <c r="F8" s="153">
        <f t="shared" si="0"/>
        <v>806000</v>
      </c>
    </row>
    <row r="9" spans="1:6" ht="15">
      <c r="A9" s="34" t="s">
        <v>73</v>
      </c>
      <c r="B9" s="33" t="s">
        <v>74</v>
      </c>
      <c r="C9" s="156"/>
      <c r="D9" s="156"/>
      <c r="E9" s="156"/>
      <c r="F9" s="153">
        <f t="shared" si="0"/>
        <v>0</v>
      </c>
    </row>
    <row r="10" spans="1:6" ht="15">
      <c r="A10" s="34" t="s">
        <v>75</v>
      </c>
      <c r="B10" s="33" t="s">
        <v>76</v>
      </c>
      <c r="C10" s="156"/>
      <c r="D10" s="156"/>
      <c r="E10" s="156"/>
      <c r="F10" s="153">
        <f t="shared" si="0"/>
        <v>0</v>
      </c>
    </row>
    <row r="11" spans="1:6" ht="15">
      <c r="A11" s="34" t="s">
        <v>77</v>
      </c>
      <c r="B11" s="33" t="s">
        <v>78</v>
      </c>
      <c r="C11" s="156"/>
      <c r="D11" s="156"/>
      <c r="E11" s="156"/>
      <c r="F11" s="153">
        <f t="shared" si="0"/>
        <v>0</v>
      </c>
    </row>
    <row r="12" spans="1:6" ht="15">
      <c r="A12" s="34" t="s">
        <v>79</v>
      </c>
      <c r="B12" s="33" t="s">
        <v>80</v>
      </c>
      <c r="C12" s="156">
        <v>1482000</v>
      </c>
      <c r="D12" s="156"/>
      <c r="E12" s="156"/>
      <c r="F12" s="153">
        <f t="shared" si="0"/>
        <v>1482000</v>
      </c>
    </row>
    <row r="13" spans="1:6" ht="15">
      <c r="A13" s="34" t="s">
        <v>81</v>
      </c>
      <c r="B13" s="33" t="s">
        <v>82</v>
      </c>
      <c r="C13" s="156"/>
      <c r="D13" s="156"/>
      <c r="E13" s="156"/>
      <c r="F13" s="153">
        <f t="shared" si="0"/>
        <v>0</v>
      </c>
    </row>
    <row r="14" spans="1:6" ht="15">
      <c r="A14" s="5" t="s">
        <v>83</v>
      </c>
      <c r="B14" s="33" t="s">
        <v>84</v>
      </c>
      <c r="C14" s="156">
        <v>274164</v>
      </c>
      <c r="D14" s="156"/>
      <c r="E14" s="156"/>
      <c r="F14" s="153">
        <f t="shared" si="0"/>
        <v>274164</v>
      </c>
    </row>
    <row r="15" spans="1:6" ht="15">
      <c r="A15" s="5" t="s">
        <v>85</v>
      </c>
      <c r="B15" s="33" t="s">
        <v>86</v>
      </c>
      <c r="C15" s="156">
        <v>576000</v>
      </c>
      <c r="D15" s="156"/>
      <c r="E15" s="156"/>
      <c r="F15" s="153">
        <f t="shared" si="0"/>
        <v>576000</v>
      </c>
    </row>
    <row r="16" spans="1:6" ht="15">
      <c r="A16" s="5" t="s">
        <v>87</v>
      </c>
      <c r="B16" s="33" t="s">
        <v>88</v>
      </c>
      <c r="C16" s="156"/>
      <c r="D16" s="156"/>
      <c r="E16" s="156"/>
      <c r="F16" s="153">
        <f t="shared" si="0"/>
        <v>0</v>
      </c>
    </row>
    <row r="17" spans="1:6" ht="15">
      <c r="A17" s="5" t="s">
        <v>89</v>
      </c>
      <c r="B17" s="33" t="s">
        <v>90</v>
      </c>
      <c r="C17" s="156"/>
      <c r="D17" s="156"/>
      <c r="E17" s="156"/>
      <c r="F17" s="153">
        <f t="shared" si="0"/>
        <v>0</v>
      </c>
    </row>
    <row r="18" spans="1:6" ht="15">
      <c r="A18" s="5" t="s">
        <v>428</v>
      </c>
      <c r="B18" s="33" t="s">
        <v>91</v>
      </c>
      <c r="C18" s="156">
        <v>371936</v>
      </c>
      <c r="D18" s="156"/>
      <c r="E18" s="156"/>
      <c r="F18" s="153">
        <f t="shared" si="0"/>
        <v>371936</v>
      </c>
    </row>
    <row r="19" spans="1:6" s="112" customFormat="1" ht="12.75">
      <c r="A19" s="35" t="s">
        <v>366</v>
      </c>
      <c r="B19" s="36" t="s">
        <v>92</v>
      </c>
      <c r="C19" s="163">
        <f>SUM(C6:C18)</f>
        <v>26365300</v>
      </c>
      <c r="D19" s="163">
        <f>SUM(D6:D18)</f>
        <v>0</v>
      </c>
      <c r="E19" s="163">
        <f>SUM(E6:E18)</f>
        <v>0</v>
      </c>
      <c r="F19" s="163">
        <f>SUM(F6:F18)</f>
        <v>26365300</v>
      </c>
    </row>
    <row r="20" spans="1:6" ht="15">
      <c r="A20" s="5" t="s">
        <v>93</v>
      </c>
      <c r="B20" s="33" t="s">
        <v>94</v>
      </c>
      <c r="C20" s="156"/>
      <c r="D20" s="156"/>
      <c r="E20" s="156"/>
      <c r="F20" s="153">
        <f>C20+D20+E20</f>
        <v>0</v>
      </c>
    </row>
    <row r="21" spans="1:6" ht="30">
      <c r="A21" s="5" t="s">
        <v>95</v>
      </c>
      <c r="B21" s="33" t="s">
        <v>96</v>
      </c>
      <c r="C21" s="156"/>
      <c r="D21" s="156"/>
      <c r="E21" s="156"/>
      <c r="F21" s="153">
        <f>C21+D21+E21</f>
        <v>0</v>
      </c>
    </row>
    <row r="22" spans="1:6" ht="15">
      <c r="A22" s="6" t="s">
        <v>97</v>
      </c>
      <c r="B22" s="33" t="s">
        <v>98</v>
      </c>
      <c r="C22" s="156"/>
      <c r="D22" s="156"/>
      <c r="E22" s="156"/>
      <c r="F22" s="153">
        <f>C22+D22+E22</f>
        <v>0</v>
      </c>
    </row>
    <row r="23" spans="1:6" s="112" customFormat="1" ht="12.75">
      <c r="A23" s="7" t="s">
        <v>367</v>
      </c>
      <c r="B23" s="36" t="s">
        <v>99</v>
      </c>
      <c r="C23" s="163">
        <f>SUM(C20:C22)</f>
        <v>0</v>
      </c>
      <c r="D23" s="163">
        <f>SUM(D20:D22)</f>
        <v>0</v>
      </c>
      <c r="E23" s="163">
        <f>SUM(E20:E22)</f>
        <v>0</v>
      </c>
      <c r="F23" s="163">
        <f>SUM(F20:F22)</f>
        <v>0</v>
      </c>
    </row>
    <row r="24" spans="1:6" s="100" customFormat="1" ht="15">
      <c r="A24" s="55" t="s">
        <v>458</v>
      </c>
      <c r="B24" s="56" t="s">
        <v>100</v>
      </c>
      <c r="C24" s="98">
        <f>C19+C23</f>
        <v>26365300</v>
      </c>
      <c r="D24" s="98">
        <f>D19+D23</f>
        <v>0</v>
      </c>
      <c r="E24" s="98">
        <f>E19+E23</f>
        <v>0</v>
      </c>
      <c r="F24" s="98">
        <f>F19+F23</f>
        <v>26365300</v>
      </c>
    </row>
    <row r="25" spans="1:6" s="100" customFormat="1" ht="15">
      <c r="A25" s="41" t="s">
        <v>429</v>
      </c>
      <c r="B25" s="56" t="s">
        <v>101</v>
      </c>
      <c r="C25" s="98">
        <v>6025321</v>
      </c>
      <c r="D25" s="98"/>
      <c r="E25" s="98"/>
      <c r="F25" s="154">
        <f aca="true" t="shared" si="1" ref="F25:F48">C25+D25+E25</f>
        <v>6025321</v>
      </c>
    </row>
    <row r="26" spans="1:6" ht="15">
      <c r="A26" s="5" t="s">
        <v>102</v>
      </c>
      <c r="B26" s="33" t="s">
        <v>103</v>
      </c>
      <c r="C26" s="156">
        <v>300000</v>
      </c>
      <c r="D26" s="156"/>
      <c r="E26" s="156"/>
      <c r="F26" s="153">
        <f t="shared" si="1"/>
        <v>300000</v>
      </c>
    </row>
    <row r="27" spans="1:6" ht="15">
      <c r="A27" s="5" t="s">
        <v>104</v>
      </c>
      <c r="B27" s="33" t="s">
        <v>105</v>
      </c>
      <c r="C27" s="156">
        <v>839570</v>
      </c>
      <c r="D27" s="156"/>
      <c r="E27" s="156"/>
      <c r="F27" s="153">
        <f t="shared" si="1"/>
        <v>839570</v>
      </c>
    </row>
    <row r="28" spans="1:6" ht="15">
      <c r="A28" s="5" t="s">
        <v>106</v>
      </c>
      <c r="B28" s="33" t="s">
        <v>107</v>
      </c>
      <c r="C28" s="156"/>
      <c r="D28" s="156"/>
      <c r="E28" s="156"/>
      <c r="F28" s="153">
        <f t="shared" si="1"/>
        <v>0</v>
      </c>
    </row>
    <row r="29" spans="1:6" s="112" customFormat="1" ht="12.75">
      <c r="A29" s="7" t="s">
        <v>368</v>
      </c>
      <c r="B29" s="36" t="s">
        <v>108</v>
      </c>
      <c r="C29" s="163">
        <f>SUM(C26:C28)</f>
        <v>1139570</v>
      </c>
      <c r="D29" s="163">
        <f>SUM(D26:D28)</f>
        <v>0</v>
      </c>
      <c r="E29" s="163">
        <f>SUM(E26:E28)</f>
        <v>0</v>
      </c>
      <c r="F29" s="163">
        <f>SUM(F26:F28)</f>
        <v>1139570</v>
      </c>
    </row>
    <row r="30" spans="1:6" ht="15">
      <c r="A30" s="5" t="s">
        <v>109</v>
      </c>
      <c r="B30" s="33" t="s">
        <v>110</v>
      </c>
      <c r="C30" s="156">
        <v>1929703</v>
      </c>
      <c r="D30" s="156"/>
      <c r="E30" s="156"/>
      <c r="F30" s="153">
        <f t="shared" si="1"/>
        <v>1929703</v>
      </c>
    </row>
    <row r="31" spans="1:6" ht="15">
      <c r="A31" s="5" t="s">
        <v>111</v>
      </c>
      <c r="B31" s="33" t="s">
        <v>112</v>
      </c>
      <c r="C31" s="156">
        <v>500000</v>
      </c>
      <c r="D31" s="156"/>
      <c r="E31" s="156"/>
      <c r="F31" s="153">
        <f t="shared" si="1"/>
        <v>500000</v>
      </c>
    </row>
    <row r="32" spans="1:6" s="112" customFormat="1" ht="15" customHeight="1">
      <c r="A32" s="7" t="s">
        <v>459</v>
      </c>
      <c r="B32" s="36" t="s">
        <v>113</v>
      </c>
      <c r="C32" s="163">
        <f>SUM(C30:C31)</f>
        <v>2429703</v>
      </c>
      <c r="D32" s="163">
        <f>SUM(D30:D31)</f>
        <v>0</v>
      </c>
      <c r="E32" s="163">
        <f>SUM(E30:E31)</f>
        <v>0</v>
      </c>
      <c r="F32" s="163">
        <f>SUM(F30:F31)</f>
        <v>2429703</v>
      </c>
    </row>
    <row r="33" spans="1:6" ht="15">
      <c r="A33" s="5" t="s">
        <v>114</v>
      </c>
      <c r="B33" s="33" t="s">
        <v>115</v>
      </c>
      <c r="C33" s="156">
        <v>1120000</v>
      </c>
      <c r="D33" s="156"/>
      <c r="E33" s="156"/>
      <c r="F33" s="153">
        <f t="shared" si="1"/>
        <v>1120000</v>
      </c>
    </row>
    <row r="34" spans="1:6" ht="15">
      <c r="A34" s="5" t="s">
        <v>116</v>
      </c>
      <c r="B34" s="33" t="s">
        <v>117</v>
      </c>
      <c r="C34" s="156"/>
      <c r="D34" s="156"/>
      <c r="E34" s="156"/>
      <c r="F34" s="153">
        <f t="shared" si="1"/>
        <v>0</v>
      </c>
    </row>
    <row r="35" spans="1:6" ht="15">
      <c r="A35" s="5" t="s">
        <v>430</v>
      </c>
      <c r="B35" s="33" t="s">
        <v>118</v>
      </c>
      <c r="C35" s="156">
        <v>40000</v>
      </c>
      <c r="D35" s="156"/>
      <c r="E35" s="156"/>
      <c r="F35" s="153">
        <f t="shared" si="1"/>
        <v>40000</v>
      </c>
    </row>
    <row r="36" spans="1:6" ht="15">
      <c r="A36" s="5" t="s">
        <v>119</v>
      </c>
      <c r="B36" s="33" t="s">
        <v>120</v>
      </c>
      <c r="C36" s="156"/>
      <c r="D36" s="156"/>
      <c r="E36" s="156"/>
      <c r="F36" s="153">
        <f t="shared" si="1"/>
        <v>0</v>
      </c>
    </row>
    <row r="37" spans="1:6" ht="15">
      <c r="A37" s="10" t="s">
        <v>431</v>
      </c>
      <c r="B37" s="33" t="s">
        <v>121</v>
      </c>
      <c r="C37" s="156"/>
      <c r="D37" s="156"/>
      <c r="E37" s="156"/>
      <c r="F37" s="153">
        <f t="shared" si="1"/>
        <v>0</v>
      </c>
    </row>
    <row r="38" spans="1:6" ht="15">
      <c r="A38" s="6" t="s">
        <v>122</v>
      </c>
      <c r="B38" s="33" t="s">
        <v>123</v>
      </c>
      <c r="C38" s="156">
        <v>650000</v>
      </c>
      <c r="D38" s="156"/>
      <c r="E38" s="156"/>
      <c r="F38" s="153">
        <f t="shared" si="1"/>
        <v>650000</v>
      </c>
    </row>
    <row r="39" spans="1:6" ht="15">
      <c r="A39" s="5" t="s">
        <v>432</v>
      </c>
      <c r="B39" s="33" t="s">
        <v>124</v>
      </c>
      <c r="C39" s="156">
        <v>1300000</v>
      </c>
      <c r="D39" s="156"/>
      <c r="E39" s="156"/>
      <c r="F39" s="153">
        <f t="shared" si="1"/>
        <v>1300000</v>
      </c>
    </row>
    <row r="40" spans="1:6" s="112" customFormat="1" ht="12.75">
      <c r="A40" s="7" t="s">
        <v>369</v>
      </c>
      <c r="B40" s="36" t="s">
        <v>125</v>
      </c>
      <c r="C40" s="163">
        <f>SUM(C33:C39)</f>
        <v>3110000</v>
      </c>
      <c r="D40" s="163">
        <f>SUM(D33:D39)</f>
        <v>0</v>
      </c>
      <c r="E40" s="163">
        <f>SUM(E33:E39)</f>
        <v>0</v>
      </c>
      <c r="F40" s="163">
        <f>SUM(F33:F39)</f>
        <v>3110000</v>
      </c>
    </row>
    <row r="41" spans="1:6" ht="15">
      <c r="A41" s="5" t="s">
        <v>126</v>
      </c>
      <c r="B41" s="33" t="s">
        <v>127</v>
      </c>
      <c r="C41" s="156">
        <v>110830</v>
      </c>
      <c r="D41" s="156"/>
      <c r="E41" s="156"/>
      <c r="F41" s="153">
        <f t="shared" si="1"/>
        <v>110830</v>
      </c>
    </row>
    <row r="42" spans="1:6" ht="15">
      <c r="A42" s="5" t="s">
        <v>128</v>
      </c>
      <c r="B42" s="33" t="s">
        <v>129</v>
      </c>
      <c r="C42" s="156"/>
      <c r="D42" s="156"/>
      <c r="E42" s="156"/>
      <c r="F42" s="153">
        <f t="shared" si="1"/>
        <v>0</v>
      </c>
    </row>
    <row r="43" spans="1:6" s="112" customFormat="1" ht="12.75">
      <c r="A43" s="7" t="s">
        <v>370</v>
      </c>
      <c r="B43" s="36" t="s">
        <v>130</v>
      </c>
      <c r="C43" s="163">
        <f>SUM(C41:C42)</f>
        <v>110830</v>
      </c>
      <c r="D43" s="163">
        <f>SUM(D41:D42)</f>
        <v>0</v>
      </c>
      <c r="E43" s="163">
        <f>SUM(E41:E42)</f>
        <v>0</v>
      </c>
      <c r="F43" s="163">
        <f>SUM(F41:F42)</f>
        <v>110830</v>
      </c>
    </row>
    <row r="44" spans="1:6" ht="15">
      <c r="A44" s="5" t="s">
        <v>131</v>
      </c>
      <c r="B44" s="33" t="s">
        <v>132</v>
      </c>
      <c r="C44" s="156">
        <v>1164055</v>
      </c>
      <c r="D44" s="156"/>
      <c r="E44" s="156"/>
      <c r="F44" s="153">
        <f t="shared" si="1"/>
        <v>1164055</v>
      </c>
    </row>
    <row r="45" spans="1:6" ht="15">
      <c r="A45" s="5" t="s">
        <v>133</v>
      </c>
      <c r="B45" s="33" t="s">
        <v>134</v>
      </c>
      <c r="C45" s="156"/>
      <c r="D45" s="156"/>
      <c r="E45" s="156"/>
      <c r="F45" s="153">
        <f t="shared" si="1"/>
        <v>0</v>
      </c>
    </row>
    <row r="46" spans="1:6" ht="15">
      <c r="A46" s="5" t="s">
        <v>433</v>
      </c>
      <c r="B46" s="33" t="s">
        <v>135</v>
      </c>
      <c r="C46" s="156"/>
      <c r="D46" s="156"/>
      <c r="E46" s="156"/>
      <c r="F46" s="153">
        <f t="shared" si="1"/>
        <v>0</v>
      </c>
    </row>
    <row r="47" spans="1:6" ht="15">
      <c r="A47" s="5" t="s">
        <v>434</v>
      </c>
      <c r="B47" s="33" t="s">
        <v>136</v>
      </c>
      <c r="C47" s="156"/>
      <c r="D47" s="156"/>
      <c r="E47" s="156"/>
      <c r="F47" s="153">
        <f t="shared" si="1"/>
        <v>0</v>
      </c>
    </row>
    <row r="48" spans="1:6" ht="15">
      <c r="A48" s="5" t="s">
        <v>137</v>
      </c>
      <c r="B48" s="33" t="s">
        <v>138</v>
      </c>
      <c r="C48" s="156">
        <v>2000</v>
      </c>
      <c r="D48" s="156"/>
      <c r="E48" s="156"/>
      <c r="F48" s="153">
        <f t="shared" si="1"/>
        <v>2000</v>
      </c>
    </row>
    <row r="49" spans="1:6" s="112" customFormat="1" ht="12.75">
      <c r="A49" s="7" t="s">
        <v>371</v>
      </c>
      <c r="B49" s="36" t="s">
        <v>139</v>
      </c>
      <c r="C49" s="163">
        <f>SUM(C44:C48)</f>
        <v>1166055</v>
      </c>
      <c r="D49" s="163">
        <f>SUM(D44:D48)</f>
        <v>0</v>
      </c>
      <c r="E49" s="163">
        <f>SUM(E44:E48)</f>
        <v>0</v>
      </c>
      <c r="F49" s="163">
        <f>SUM(F44:F48)</f>
        <v>1166055</v>
      </c>
    </row>
    <row r="50" spans="1:6" s="100" customFormat="1" ht="15">
      <c r="A50" s="41" t="s">
        <v>372</v>
      </c>
      <c r="B50" s="56" t="s">
        <v>140</v>
      </c>
      <c r="C50" s="98">
        <f>C49+C43+C40+C32+C29</f>
        <v>7956158</v>
      </c>
      <c r="D50" s="98">
        <f>D49+D43+D40+D32+D29</f>
        <v>0</v>
      </c>
      <c r="E50" s="98">
        <f>E49+E43+E40+E32+E29</f>
        <v>0</v>
      </c>
      <c r="F50" s="98">
        <f>F49+F43+F40+F32+F29</f>
        <v>7956158</v>
      </c>
    </row>
    <row r="51" spans="1:6" ht="15">
      <c r="A51" s="13" t="s">
        <v>141</v>
      </c>
      <c r="B51" s="33" t="s">
        <v>142</v>
      </c>
      <c r="C51" s="156"/>
      <c r="D51" s="156"/>
      <c r="E51" s="156"/>
      <c r="F51" s="153">
        <f aca="true" t="shared" si="2" ref="F51:F72">C51+D51+E51</f>
        <v>0</v>
      </c>
    </row>
    <row r="52" spans="1:6" ht="15">
      <c r="A52" s="13" t="s">
        <v>373</v>
      </c>
      <c r="B52" s="33" t="s">
        <v>143</v>
      </c>
      <c r="C52" s="156"/>
      <c r="D52" s="156"/>
      <c r="E52" s="156"/>
      <c r="F52" s="153">
        <f t="shared" si="2"/>
        <v>0</v>
      </c>
    </row>
    <row r="53" spans="1:6" ht="15">
      <c r="A53" s="17" t="s">
        <v>435</v>
      </c>
      <c r="B53" s="33" t="s">
        <v>144</v>
      </c>
      <c r="C53" s="156"/>
      <c r="D53" s="156"/>
      <c r="E53" s="156"/>
      <c r="F53" s="153">
        <f t="shared" si="2"/>
        <v>0</v>
      </c>
    </row>
    <row r="54" spans="1:6" ht="15">
      <c r="A54" s="17" t="s">
        <v>436</v>
      </c>
      <c r="B54" s="33" t="s">
        <v>145</v>
      </c>
      <c r="C54" s="156"/>
      <c r="D54" s="156"/>
      <c r="E54" s="156"/>
      <c r="F54" s="153">
        <f t="shared" si="2"/>
        <v>0</v>
      </c>
    </row>
    <row r="55" spans="1:6" ht="15">
      <c r="A55" s="17" t="s">
        <v>437</v>
      </c>
      <c r="B55" s="33" t="s">
        <v>146</v>
      </c>
      <c r="C55" s="156"/>
      <c r="D55" s="156"/>
      <c r="E55" s="156"/>
      <c r="F55" s="153">
        <f t="shared" si="2"/>
        <v>0</v>
      </c>
    </row>
    <row r="56" spans="1:6" ht="15">
      <c r="A56" s="13" t="s">
        <v>438</v>
      </c>
      <c r="B56" s="33" t="s">
        <v>147</v>
      </c>
      <c r="C56" s="156"/>
      <c r="D56" s="156"/>
      <c r="E56" s="156"/>
      <c r="F56" s="153">
        <f t="shared" si="2"/>
        <v>0</v>
      </c>
    </row>
    <row r="57" spans="1:6" ht="15">
      <c r="A57" s="13" t="s">
        <v>439</v>
      </c>
      <c r="B57" s="33" t="s">
        <v>148</v>
      </c>
      <c r="C57" s="156"/>
      <c r="D57" s="156"/>
      <c r="E57" s="156"/>
      <c r="F57" s="153">
        <f t="shared" si="2"/>
        <v>0</v>
      </c>
    </row>
    <row r="58" spans="1:6" ht="15">
      <c r="A58" s="13" t="s">
        <v>440</v>
      </c>
      <c r="B58" s="33" t="s">
        <v>149</v>
      </c>
      <c r="C58" s="156"/>
      <c r="D58" s="156"/>
      <c r="E58" s="156"/>
      <c r="F58" s="153">
        <f t="shared" si="2"/>
        <v>0</v>
      </c>
    </row>
    <row r="59" spans="1:6" s="100" customFormat="1" ht="15">
      <c r="A59" s="53" t="s">
        <v>402</v>
      </c>
      <c r="B59" s="56" t="s">
        <v>150</v>
      </c>
      <c r="C59" s="98">
        <f>SUM(C51:C58)</f>
        <v>0</v>
      </c>
      <c r="D59" s="98">
        <f>SUM(D51:D58)</f>
        <v>0</v>
      </c>
      <c r="E59" s="98">
        <f>SUM(E51:E58)</f>
        <v>0</v>
      </c>
      <c r="F59" s="98">
        <f>SUM(F51:F58)</f>
        <v>0</v>
      </c>
    </row>
    <row r="60" spans="1:6" ht="15">
      <c r="A60" s="12" t="s">
        <v>441</v>
      </c>
      <c r="B60" s="33" t="s">
        <v>151</v>
      </c>
      <c r="C60" s="156"/>
      <c r="D60" s="156"/>
      <c r="E60" s="156"/>
      <c r="F60" s="153">
        <f t="shared" si="2"/>
        <v>0</v>
      </c>
    </row>
    <row r="61" spans="1:6" ht="15">
      <c r="A61" s="12" t="s">
        <v>152</v>
      </c>
      <c r="B61" s="33" t="s">
        <v>153</v>
      </c>
      <c r="C61" s="156"/>
      <c r="D61" s="156"/>
      <c r="E61" s="156"/>
      <c r="F61" s="153">
        <f t="shared" si="2"/>
        <v>0</v>
      </c>
    </row>
    <row r="62" spans="1:6" ht="30">
      <c r="A62" s="12" t="s">
        <v>154</v>
      </c>
      <c r="B62" s="33" t="s">
        <v>155</v>
      </c>
      <c r="C62" s="156"/>
      <c r="D62" s="156"/>
      <c r="E62" s="156"/>
      <c r="F62" s="153">
        <f t="shared" si="2"/>
        <v>0</v>
      </c>
    </row>
    <row r="63" spans="1:6" ht="30">
      <c r="A63" s="12" t="s">
        <v>403</v>
      </c>
      <c r="B63" s="33" t="s">
        <v>156</v>
      </c>
      <c r="C63" s="156"/>
      <c r="D63" s="156"/>
      <c r="E63" s="156"/>
      <c r="F63" s="153">
        <f t="shared" si="2"/>
        <v>0</v>
      </c>
    </row>
    <row r="64" spans="1:6" ht="30">
      <c r="A64" s="12" t="s">
        <v>442</v>
      </c>
      <c r="B64" s="33" t="s">
        <v>157</v>
      </c>
      <c r="C64" s="156"/>
      <c r="D64" s="156"/>
      <c r="E64" s="156"/>
      <c r="F64" s="153">
        <f t="shared" si="2"/>
        <v>0</v>
      </c>
    </row>
    <row r="65" spans="1:6" ht="15">
      <c r="A65" s="12" t="s">
        <v>405</v>
      </c>
      <c r="B65" s="33" t="s">
        <v>158</v>
      </c>
      <c r="C65" s="156"/>
      <c r="D65" s="156"/>
      <c r="E65" s="156"/>
      <c r="F65" s="153">
        <f t="shared" si="2"/>
        <v>0</v>
      </c>
    </row>
    <row r="66" spans="1:6" ht="30">
      <c r="A66" s="12" t="s">
        <v>443</v>
      </c>
      <c r="B66" s="33" t="s">
        <v>159</v>
      </c>
      <c r="C66" s="156"/>
      <c r="D66" s="156"/>
      <c r="E66" s="156"/>
      <c r="F66" s="153">
        <f t="shared" si="2"/>
        <v>0</v>
      </c>
    </row>
    <row r="67" spans="1:6" ht="30">
      <c r="A67" s="12" t="s">
        <v>444</v>
      </c>
      <c r="B67" s="33" t="s">
        <v>160</v>
      </c>
      <c r="C67" s="156"/>
      <c r="D67" s="156"/>
      <c r="E67" s="156"/>
      <c r="F67" s="153">
        <f t="shared" si="2"/>
        <v>0</v>
      </c>
    </row>
    <row r="68" spans="1:6" ht="15">
      <c r="A68" s="12" t="s">
        <v>161</v>
      </c>
      <c r="B68" s="33" t="s">
        <v>162</v>
      </c>
      <c r="C68" s="156"/>
      <c r="D68" s="156"/>
      <c r="E68" s="156"/>
      <c r="F68" s="153">
        <f t="shared" si="2"/>
        <v>0</v>
      </c>
    </row>
    <row r="69" spans="1:6" ht="15">
      <c r="A69" s="21" t="s">
        <v>163</v>
      </c>
      <c r="B69" s="33" t="s">
        <v>164</v>
      </c>
      <c r="C69" s="156"/>
      <c r="D69" s="156"/>
      <c r="E69" s="156"/>
      <c r="F69" s="153">
        <f t="shared" si="2"/>
        <v>0</v>
      </c>
    </row>
    <row r="70" spans="1:6" ht="15">
      <c r="A70" s="12" t="s">
        <v>647</v>
      </c>
      <c r="B70" s="33" t="s">
        <v>165</v>
      </c>
      <c r="C70" s="156"/>
      <c r="D70" s="156"/>
      <c r="E70" s="156"/>
      <c r="F70" s="153">
        <f t="shared" si="2"/>
        <v>0</v>
      </c>
    </row>
    <row r="71" spans="1:6" ht="15">
      <c r="A71" s="12" t="s">
        <v>445</v>
      </c>
      <c r="B71" s="33" t="s">
        <v>166</v>
      </c>
      <c r="C71" s="156"/>
      <c r="D71" s="156"/>
      <c r="E71" s="156"/>
      <c r="F71" s="153">
        <f t="shared" si="2"/>
        <v>0</v>
      </c>
    </row>
    <row r="72" spans="1:6" ht="15">
      <c r="A72" s="21" t="s">
        <v>646</v>
      </c>
      <c r="B72" s="33" t="s">
        <v>648</v>
      </c>
      <c r="C72" s="156"/>
      <c r="D72" s="156"/>
      <c r="E72" s="156"/>
      <c r="F72" s="153">
        <f t="shared" si="2"/>
        <v>0</v>
      </c>
    </row>
    <row r="73" spans="1:6" s="100" customFormat="1" ht="15">
      <c r="A73" s="53" t="s">
        <v>408</v>
      </c>
      <c r="B73" s="56" t="s">
        <v>167</v>
      </c>
      <c r="C73" s="98">
        <f>SUM(C60:C72)</f>
        <v>0</v>
      </c>
      <c r="D73" s="98">
        <f>SUM(D60:D72)</f>
        <v>0</v>
      </c>
      <c r="E73" s="98">
        <f>SUM(E60:E72)</f>
        <v>0</v>
      </c>
      <c r="F73" s="98">
        <f>SUM(F60:F72)</f>
        <v>0</v>
      </c>
    </row>
    <row r="74" spans="1:6" s="122" customFormat="1" ht="15.75">
      <c r="A74" s="103" t="s">
        <v>33</v>
      </c>
      <c r="B74" s="121"/>
      <c r="C74" s="195">
        <f>C73+C59+C50+C25+C24</f>
        <v>40346779</v>
      </c>
      <c r="D74" s="195">
        <f>D73+D59+D50+D25+D24</f>
        <v>0</v>
      </c>
      <c r="E74" s="195">
        <f>E73+E59+E50+E25+E24</f>
        <v>0</v>
      </c>
      <c r="F74" s="195">
        <f>F73+F59+F50+F25+F24</f>
        <v>40346779</v>
      </c>
    </row>
    <row r="75" spans="1:6" ht="15">
      <c r="A75" s="37" t="s">
        <v>168</v>
      </c>
      <c r="B75" s="33" t="s">
        <v>169</v>
      </c>
      <c r="C75" s="156"/>
      <c r="D75" s="156"/>
      <c r="E75" s="156"/>
      <c r="F75" s="153">
        <f aca="true" t="shared" si="3" ref="F75:F95">C75+D75+E75</f>
        <v>0</v>
      </c>
    </row>
    <row r="76" spans="1:6" ht="15">
      <c r="A76" s="37" t="s">
        <v>446</v>
      </c>
      <c r="B76" s="33" t="s">
        <v>170</v>
      </c>
      <c r="C76" s="156"/>
      <c r="D76" s="156"/>
      <c r="E76" s="156"/>
      <c r="F76" s="153">
        <f t="shared" si="3"/>
        <v>0</v>
      </c>
    </row>
    <row r="77" spans="1:6" ht="15">
      <c r="A77" s="37" t="s">
        <v>171</v>
      </c>
      <c r="B77" s="33" t="s">
        <v>172</v>
      </c>
      <c r="C77" s="156"/>
      <c r="D77" s="156"/>
      <c r="E77" s="156"/>
      <c r="F77" s="153">
        <f t="shared" si="3"/>
        <v>0</v>
      </c>
    </row>
    <row r="78" spans="1:6" ht="15">
      <c r="A78" s="37" t="s">
        <v>173</v>
      </c>
      <c r="B78" s="33" t="s">
        <v>174</v>
      </c>
      <c r="C78" s="156">
        <v>90000</v>
      </c>
      <c r="D78" s="156"/>
      <c r="E78" s="156"/>
      <c r="F78" s="153">
        <f t="shared" si="3"/>
        <v>90000</v>
      </c>
    </row>
    <row r="79" spans="1:6" ht="15">
      <c r="A79" s="6" t="s">
        <v>175</v>
      </c>
      <c r="B79" s="33" t="s">
        <v>176</v>
      </c>
      <c r="C79" s="156"/>
      <c r="D79" s="156"/>
      <c r="E79" s="156"/>
      <c r="F79" s="153">
        <f t="shared" si="3"/>
        <v>0</v>
      </c>
    </row>
    <row r="80" spans="1:6" ht="15">
      <c r="A80" s="6" t="s">
        <v>177</v>
      </c>
      <c r="B80" s="33" t="s">
        <v>178</v>
      </c>
      <c r="C80" s="156"/>
      <c r="D80" s="156"/>
      <c r="E80" s="156"/>
      <c r="F80" s="153">
        <f t="shared" si="3"/>
        <v>0</v>
      </c>
    </row>
    <row r="81" spans="1:6" ht="15">
      <c r="A81" s="6" t="s">
        <v>179</v>
      </c>
      <c r="B81" s="33" t="s">
        <v>180</v>
      </c>
      <c r="C81" s="156">
        <v>25000</v>
      </c>
      <c r="D81" s="156"/>
      <c r="E81" s="156"/>
      <c r="F81" s="153">
        <f t="shared" si="3"/>
        <v>25000</v>
      </c>
    </row>
    <row r="82" spans="1:6" s="100" customFormat="1" ht="15">
      <c r="A82" s="54" t="s">
        <v>410</v>
      </c>
      <c r="B82" s="56" t="s">
        <v>181</v>
      </c>
      <c r="C82" s="98">
        <f>SUM(C75:C81)</f>
        <v>115000</v>
      </c>
      <c r="D82" s="98">
        <f>SUM(D75:D81)</f>
        <v>0</v>
      </c>
      <c r="E82" s="98">
        <f>SUM(E75:E81)</f>
        <v>0</v>
      </c>
      <c r="F82" s="98">
        <f>SUM(F75:F81)</f>
        <v>115000</v>
      </c>
    </row>
    <row r="83" spans="1:6" ht="15">
      <c r="A83" s="13" t="s">
        <v>182</v>
      </c>
      <c r="B83" s="33" t="s">
        <v>183</v>
      </c>
      <c r="C83" s="156"/>
      <c r="D83" s="156"/>
      <c r="E83" s="156"/>
      <c r="F83" s="153">
        <f t="shared" si="3"/>
        <v>0</v>
      </c>
    </row>
    <row r="84" spans="1:6" ht="15">
      <c r="A84" s="13" t="s">
        <v>184</v>
      </c>
      <c r="B84" s="33" t="s">
        <v>185</v>
      </c>
      <c r="C84" s="156"/>
      <c r="D84" s="156"/>
      <c r="E84" s="156"/>
      <c r="F84" s="153">
        <f t="shared" si="3"/>
        <v>0</v>
      </c>
    </row>
    <row r="85" spans="1:6" ht="15">
      <c r="A85" s="13" t="s">
        <v>186</v>
      </c>
      <c r="B85" s="33" t="s">
        <v>187</v>
      </c>
      <c r="C85" s="156"/>
      <c r="D85" s="156"/>
      <c r="E85" s="156"/>
      <c r="F85" s="153">
        <f t="shared" si="3"/>
        <v>0</v>
      </c>
    </row>
    <row r="86" spans="1:6" ht="15">
      <c r="A86" s="13" t="s">
        <v>188</v>
      </c>
      <c r="B86" s="33" t="s">
        <v>189</v>
      </c>
      <c r="C86" s="156"/>
      <c r="D86" s="156"/>
      <c r="E86" s="156"/>
      <c r="F86" s="153">
        <f t="shared" si="3"/>
        <v>0</v>
      </c>
    </row>
    <row r="87" spans="1:6" s="100" customFormat="1" ht="15">
      <c r="A87" s="53" t="s">
        <v>411</v>
      </c>
      <c r="B87" s="56" t="s">
        <v>190</v>
      </c>
      <c r="C87" s="98">
        <f>SUM(C83:C86)</f>
        <v>0</v>
      </c>
      <c r="D87" s="98">
        <f>SUM(D83:D86)</f>
        <v>0</v>
      </c>
      <c r="E87" s="98">
        <f>SUM(E83:E86)</f>
        <v>0</v>
      </c>
      <c r="F87" s="98">
        <f>SUM(F83:F86)</f>
        <v>0</v>
      </c>
    </row>
    <row r="88" spans="1:6" ht="30">
      <c r="A88" s="13" t="s">
        <v>191</v>
      </c>
      <c r="B88" s="33" t="s">
        <v>192</v>
      </c>
      <c r="C88" s="156"/>
      <c r="D88" s="156"/>
      <c r="E88" s="156"/>
      <c r="F88" s="153">
        <f t="shared" si="3"/>
        <v>0</v>
      </c>
    </row>
    <row r="89" spans="1:6" ht="30">
      <c r="A89" s="13" t="s">
        <v>447</v>
      </c>
      <c r="B89" s="33" t="s">
        <v>193</v>
      </c>
      <c r="C89" s="156"/>
      <c r="D89" s="156"/>
      <c r="E89" s="156"/>
      <c r="F89" s="153">
        <f t="shared" si="3"/>
        <v>0</v>
      </c>
    </row>
    <row r="90" spans="1:6" ht="30">
      <c r="A90" s="13" t="s">
        <v>448</v>
      </c>
      <c r="B90" s="33" t="s">
        <v>194</v>
      </c>
      <c r="C90" s="156"/>
      <c r="D90" s="156"/>
      <c r="E90" s="156"/>
      <c r="F90" s="153">
        <f t="shared" si="3"/>
        <v>0</v>
      </c>
    </row>
    <row r="91" spans="1:6" ht="15">
      <c r="A91" s="13" t="s">
        <v>449</v>
      </c>
      <c r="B91" s="33" t="s">
        <v>195</v>
      </c>
      <c r="C91" s="156"/>
      <c r="D91" s="156"/>
      <c r="E91" s="156"/>
      <c r="F91" s="153">
        <f t="shared" si="3"/>
        <v>0</v>
      </c>
    </row>
    <row r="92" spans="1:6" ht="30">
      <c r="A92" s="13" t="s">
        <v>450</v>
      </c>
      <c r="B92" s="33" t="s">
        <v>196</v>
      </c>
      <c r="C92" s="156"/>
      <c r="D92" s="156"/>
      <c r="E92" s="156"/>
      <c r="F92" s="153">
        <f t="shared" si="3"/>
        <v>0</v>
      </c>
    </row>
    <row r="93" spans="1:6" ht="30">
      <c r="A93" s="13" t="s">
        <v>451</v>
      </c>
      <c r="B93" s="33" t="s">
        <v>197</v>
      </c>
      <c r="C93" s="156"/>
      <c r="D93" s="156"/>
      <c r="E93" s="156"/>
      <c r="F93" s="153">
        <f t="shared" si="3"/>
        <v>0</v>
      </c>
    </row>
    <row r="94" spans="1:6" ht="15">
      <c r="A94" s="13" t="s">
        <v>198</v>
      </c>
      <c r="B94" s="33" t="s">
        <v>199</v>
      </c>
      <c r="C94" s="156"/>
      <c r="D94" s="156"/>
      <c r="E94" s="156"/>
      <c r="F94" s="153">
        <f t="shared" si="3"/>
        <v>0</v>
      </c>
    </row>
    <row r="95" spans="1:6" ht="15">
      <c r="A95" s="13" t="s">
        <v>649</v>
      </c>
      <c r="B95" s="33" t="s">
        <v>200</v>
      </c>
      <c r="C95" s="156"/>
      <c r="D95" s="156"/>
      <c r="E95" s="156"/>
      <c r="F95" s="153">
        <f t="shared" si="3"/>
        <v>0</v>
      </c>
    </row>
    <row r="96" spans="1:6" ht="15">
      <c r="A96" s="13" t="s">
        <v>452</v>
      </c>
      <c r="B96" s="33" t="s">
        <v>650</v>
      </c>
      <c r="C96" s="156"/>
      <c r="D96" s="156"/>
      <c r="E96" s="156"/>
      <c r="F96" s="153"/>
    </row>
    <row r="97" spans="1:6" s="100" customFormat="1" ht="15">
      <c r="A97" s="53" t="s">
        <v>412</v>
      </c>
      <c r="B97" s="56" t="s">
        <v>201</v>
      </c>
      <c r="C97" s="98">
        <f>SUM(C88:C95)</f>
        <v>0</v>
      </c>
      <c r="D97" s="98">
        <f>SUM(D88:D95)</f>
        <v>0</v>
      </c>
      <c r="E97" s="98">
        <f>SUM(E88:E95)</f>
        <v>0</v>
      </c>
      <c r="F97" s="98">
        <f>SUM(F88:F95)</f>
        <v>0</v>
      </c>
    </row>
    <row r="98" spans="1:6" s="122" customFormat="1" ht="15.75">
      <c r="A98" s="103" t="s">
        <v>34</v>
      </c>
      <c r="B98" s="121"/>
      <c r="C98" s="195">
        <f>C97+C87+C82</f>
        <v>115000</v>
      </c>
      <c r="D98" s="195">
        <f>D97+D87+D82</f>
        <v>0</v>
      </c>
      <c r="E98" s="195">
        <f>E97+E87+E82</f>
        <v>0</v>
      </c>
      <c r="F98" s="195">
        <f>F97+F87+F82</f>
        <v>115000</v>
      </c>
    </row>
    <row r="99" spans="1:6" s="117" customFormat="1" ht="15.75">
      <c r="A99" s="104" t="s">
        <v>460</v>
      </c>
      <c r="B99" s="118" t="s">
        <v>202</v>
      </c>
      <c r="C99" s="198">
        <f>C98+C74</f>
        <v>40461779</v>
      </c>
      <c r="D99" s="198">
        <f>D98+D74</f>
        <v>0</v>
      </c>
      <c r="E99" s="198">
        <f>E98+E74</f>
        <v>0</v>
      </c>
      <c r="F99" s="198">
        <f>F98+F74</f>
        <v>40461779</v>
      </c>
    </row>
    <row r="100" spans="1:25" ht="15">
      <c r="A100" s="13" t="s">
        <v>453</v>
      </c>
      <c r="B100" s="5" t="s">
        <v>203</v>
      </c>
      <c r="C100" s="168"/>
      <c r="D100" s="168"/>
      <c r="E100" s="168"/>
      <c r="F100" s="153">
        <f aca="true" t="shared" si="4" ref="F100:F121">C100+D100+E100</f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206</v>
      </c>
      <c r="B101" s="5" t="s">
        <v>207</v>
      </c>
      <c r="C101" s="168"/>
      <c r="D101" s="168"/>
      <c r="E101" s="168"/>
      <c r="F101" s="153">
        <f t="shared" si="4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454</v>
      </c>
      <c r="B102" s="5" t="s">
        <v>208</v>
      </c>
      <c r="C102" s="168"/>
      <c r="D102" s="168"/>
      <c r="E102" s="168"/>
      <c r="F102" s="153">
        <f t="shared" si="4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s="112" customFormat="1" ht="12.75">
      <c r="A103" s="15" t="s">
        <v>417</v>
      </c>
      <c r="B103" s="7" t="s">
        <v>210</v>
      </c>
      <c r="C103" s="169">
        <f>SUM(C100:C102)</f>
        <v>0</v>
      </c>
      <c r="D103" s="169">
        <f>SUM(D100:D102)</f>
        <v>0</v>
      </c>
      <c r="E103" s="169">
        <f>SUM(E100:E102)</f>
        <v>0</v>
      </c>
      <c r="F103" s="169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113"/>
      <c r="Y103" s="113"/>
    </row>
    <row r="104" spans="1:25" ht="15">
      <c r="A104" s="39" t="s">
        <v>455</v>
      </c>
      <c r="B104" s="5" t="s">
        <v>211</v>
      </c>
      <c r="C104" s="170"/>
      <c r="D104" s="170"/>
      <c r="E104" s="170"/>
      <c r="F104" s="153">
        <f t="shared" si="4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39" t="s">
        <v>423</v>
      </c>
      <c r="B105" s="5" t="s">
        <v>214</v>
      </c>
      <c r="C105" s="170"/>
      <c r="D105" s="170"/>
      <c r="E105" s="170"/>
      <c r="F105" s="153">
        <f t="shared" si="4"/>
        <v>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215</v>
      </c>
      <c r="B106" s="5" t="s">
        <v>216</v>
      </c>
      <c r="C106" s="168"/>
      <c r="D106" s="168"/>
      <c r="E106" s="168"/>
      <c r="F106" s="153">
        <f t="shared" si="4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456</v>
      </c>
      <c r="B107" s="5" t="s">
        <v>217</v>
      </c>
      <c r="C107" s="168"/>
      <c r="D107" s="168"/>
      <c r="E107" s="168"/>
      <c r="F107" s="153">
        <f t="shared" si="4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s="112" customFormat="1" ht="12.75">
      <c r="A108" s="14" t="s">
        <v>420</v>
      </c>
      <c r="B108" s="7" t="s">
        <v>218</v>
      </c>
      <c r="C108" s="171">
        <f>SUM(C104:C107)</f>
        <v>0</v>
      </c>
      <c r="D108" s="171">
        <f>SUM(D104:D107)</f>
        <v>0</v>
      </c>
      <c r="E108" s="171">
        <f>SUM(E104:E107)</f>
        <v>0</v>
      </c>
      <c r="F108" s="171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113"/>
      <c r="Y108" s="113"/>
    </row>
    <row r="109" spans="1:25" ht="15">
      <c r="A109" s="39" t="s">
        <v>219</v>
      </c>
      <c r="B109" s="5" t="s">
        <v>220</v>
      </c>
      <c r="C109" s="170"/>
      <c r="D109" s="170"/>
      <c r="E109" s="170"/>
      <c r="F109" s="153">
        <f t="shared" si="4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39" t="s">
        <v>221</v>
      </c>
      <c r="B110" s="5" t="s">
        <v>222</v>
      </c>
      <c r="C110" s="170"/>
      <c r="D110" s="170"/>
      <c r="E110" s="170"/>
      <c r="F110" s="153">
        <f t="shared" si="4"/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12" customFormat="1" ht="15">
      <c r="A111" s="14" t="s">
        <v>223</v>
      </c>
      <c r="B111" s="7" t="s">
        <v>224</v>
      </c>
      <c r="C111" s="192"/>
      <c r="D111" s="192"/>
      <c r="E111" s="192"/>
      <c r="F111" s="153">
        <f t="shared" si="4"/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13"/>
      <c r="Y111" s="113"/>
    </row>
    <row r="112" spans="1:25" ht="15">
      <c r="A112" s="39" t="s">
        <v>225</v>
      </c>
      <c r="B112" s="5" t="s">
        <v>226</v>
      </c>
      <c r="C112" s="170"/>
      <c r="D112" s="170"/>
      <c r="E112" s="170"/>
      <c r="F112" s="153">
        <f t="shared" si="4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39" t="s">
        <v>227</v>
      </c>
      <c r="B113" s="5" t="s">
        <v>228</v>
      </c>
      <c r="C113" s="170"/>
      <c r="D113" s="170"/>
      <c r="E113" s="170"/>
      <c r="F113" s="153">
        <f t="shared" si="4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39" t="s">
        <v>229</v>
      </c>
      <c r="B114" s="5" t="s">
        <v>230</v>
      </c>
      <c r="C114" s="170"/>
      <c r="D114" s="170"/>
      <c r="E114" s="170"/>
      <c r="F114" s="153">
        <f t="shared" si="4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s="100" customFormat="1" ht="15">
      <c r="A115" s="40" t="s">
        <v>421</v>
      </c>
      <c r="B115" s="41" t="s">
        <v>231</v>
      </c>
      <c r="C115" s="172">
        <f>C114+C113+C112+C111+C110+C109+C108+C103</f>
        <v>0</v>
      </c>
      <c r="D115" s="172">
        <f>D114+D113+D112+D111+D110+D109+D108+D103</f>
        <v>0</v>
      </c>
      <c r="E115" s="172">
        <f>E114+E113+E112+E111+E110+E109+E108+E103</f>
        <v>0</v>
      </c>
      <c r="F115" s="172">
        <f>F114+F113+F112+F111+F110+F109+F108+F103</f>
        <v>0</v>
      </c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05"/>
      <c r="Y115" s="105"/>
    </row>
    <row r="116" spans="1:25" ht="15">
      <c r="A116" s="39" t="s">
        <v>232</v>
      </c>
      <c r="B116" s="5" t="s">
        <v>233</v>
      </c>
      <c r="C116" s="170"/>
      <c r="D116" s="170"/>
      <c r="E116" s="170"/>
      <c r="F116" s="153">
        <f t="shared" si="4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234</v>
      </c>
      <c r="B117" s="5" t="s">
        <v>235</v>
      </c>
      <c r="C117" s="168"/>
      <c r="D117" s="168"/>
      <c r="E117" s="168"/>
      <c r="F117" s="153">
        <f t="shared" si="4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39" t="s">
        <v>457</v>
      </c>
      <c r="B118" s="5" t="s">
        <v>236</v>
      </c>
      <c r="C118" s="170"/>
      <c r="D118" s="170"/>
      <c r="E118" s="170"/>
      <c r="F118" s="153">
        <f t="shared" si="4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39" t="s">
        <v>426</v>
      </c>
      <c r="B119" s="5" t="s">
        <v>237</v>
      </c>
      <c r="C119" s="170"/>
      <c r="D119" s="170"/>
      <c r="E119" s="170"/>
      <c r="F119" s="153">
        <f t="shared" si="4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s="100" customFormat="1" ht="15">
      <c r="A120" s="40" t="s">
        <v>427</v>
      </c>
      <c r="B120" s="41" t="s">
        <v>241</v>
      </c>
      <c r="C120" s="172">
        <f>SUM(C116:C119)</f>
        <v>0</v>
      </c>
      <c r="D120" s="172">
        <f>SUM(D116:D119)</f>
        <v>0</v>
      </c>
      <c r="E120" s="172">
        <f>SUM(E116:E119)</f>
        <v>0</v>
      </c>
      <c r="F120" s="172">
        <f>SUM(F116:F119)</f>
        <v>0</v>
      </c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05"/>
      <c r="Y120" s="105"/>
    </row>
    <row r="121" spans="1:25" ht="15">
      <c r="A121" s="13" t="s">
        <v>242</v>
      </c>
      <c r="B121" s="5" t="s">
        <v>243</v>
      </c>
      <c r="C121" s="168"/>
      <c r="D121" s="168"/>
      <c r="E121" s="168"/>
      <c r="F121" s="153">
        <f t="shared" si="4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17" customFormat="1" ht="15.75">
      <c r="A122" s="107" t="s">
        <v>461</v>
      </c>
      <c r="B122" s="23" t="s">
        <v>244</v>
      </c>
      <c r="C122" s="173">
        <f>C121+C120+C115</f>
        <v>0</v>
      </c>
      <c r="D122" s="173">
        <f>D121+D120+D115</f>
        <v>0</v>
      </c>
      <c r="E122" s="173">
        <f>E121+E120+E115</f>
        <v>0</v>
      </c>
      <c r="F122" s="173">
        <f>F121+F120+F115</f>
        <v>0</v>
      </c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6"/>
      <c r="Y122" s="116"/>
    </row>
    <row r="123" spans="1:25" s="117" customFormat="1" ht="15.75">
      <c r="A123" s="108" t="s">
        <v>496</v>
      </c>
      <c r="B123" s="120"/>
      <c r="C123" s="198">
        <f>C122+C99</f>
        <v>40461779</v>
      </c>
      <c r="D123" s="198">
        <f>D122+D99</f>
        <v>0</v>
      </c>
      <c r="E123" s="198">
        <f>E122+E99</f>
        <v>0</v>
      </c>
      <c r="F123" s="198">
        <f>F122+F99</f>
        <v>40461779</v>
      </c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</row>
    <row r="124" spans="2:25" ht="15">
      <c r="B124" s="26"/>
      <c r="C124" s="174"/>
      <c r="D124" s="174"/>
      <c r="E124" s="174"/>
      <c r="F124" s="174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174"/>
      <c r="D125" s="174"/>
      <c r="E125" s="174"/>
      <c r="F125" s="174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174"/>
      <c r="D126" s="174"/>
      <c r="E126" s="174"/>
      <c r="F126" s="174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174"/>
      <c r="D127" s="174"/>
      <c r="E127" s="174"/>
      <c r="F127" s="174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174"/>
      <c r="D128" s="174"/>
      <c r="E128" s="174"/>
      <c r="F128" s="174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174"/>
      <c r="D129" s="174"/>
      <c r="E129" s="174"/>
      <c r="F129" s="174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174"/>
      <c r="D130" s="174"/>
      <c r="E130" s="174"/>
      <c r="F130" s="174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174"/>
      <c r="D131" s="174"/>
      <c r="E131" s="174"/>
      <c r="F131" s="174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174"/>
      <c r="D132" s="174"/>
      <c r="E132" s="174"/>
      <c r="F132" s="174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174"/>
      <c r="D133" s="174"/>
      <c r="E133" s="174"/>
      <c r="F133" s="174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174"/>
      <c r="D134" s="174"/>
      <c r="E134" s="174"/>
      <c r="F134" s="174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174"/>
      <c r="D135" s="174"/>
      <c r="E135" s="174"/>
      <c r="F135" s="174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174"/>
      <c r="D136" s="174"/>
      <c r="E136" s="174"/>
      <c r="F136" s="174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174"/>
      <c r="D137" s="174"/>
      <c r="E137" s="174"/>
      <c r="F137" s="174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174"/>
      <c r="D138" s="174"/>
      <c r="E138" s="174"/>
      <c r="F138" s="174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174"/>
      <c r="D139" s="174"/>
      <c r="E139" s="174"/>
      <c r="F139" s="174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174"/>
      <c r="D140" s="174"/>
      <c r="E140" s="174"/>
      <c r="F140" s="174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174"/>
      <c r="D141" s="174"/>
      <c r="E141" s="174"/>
      <c r="F141" s="174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174"/>
      <c r="D142" s="174"/>
      <c r="E142" s="174"/>
      <c r="F142" s="174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174"/>
      <c r="D143" s="174"/>
      <c r="E143" s="174"/>
      <c r="F143" s="174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174"/>
      <c r="D144" s="174"/>
      <c r="E144" s="174"/>
      <c r="F144" s="174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174"/>
      <c r="D145" s="174"/>
      <c r="E145" s="174"/>
      <c r="F145" s="174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174"/>
      <c r="D146" s="174"/>
      <c r="E146" s="174"/>
      <c r="F146" s="174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174"/>
      <c r="D147" s="174"/>
      <c r="E147" s="174"/>
      <c r="F147" s="174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174"/>
      <c r="D148" s="174"/>
      <c r="E148" s="174"/>
      <c r="F148" s="174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174"/>
      <c r="D149" s="174"/>
      <c r="E149" s="174"/>
      <c r="F149" s="174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174"/>
      <c r="D150" s="174"/>
      <c r="E150" s="174"/>
      <c r="F150" s="174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174"/>
      <c r="D151" s="174"/>
      <c r="E151" s="174"/>
      <c r="F151" s="174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174"/>
      <c r="D152" s="174"/>
      <c r="E152" s="174"/>
      <c r="F152" s="174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174"/>
      <c r="D153" s="174"/>
      <c r="E153" s="174"/>
      <c r="F153" s="174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174"/>
      <c r="D154" s="174"/>
      <c r="E154" s="174"/>
      <c r="F154" s="174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174"/>
      <c r="D155" s="174"/>
      <c r="E155" s="174"/>
      <c r="F155" s="174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174"/>
      <c r="D156" s="174"/>
      <c r="E156" s="174"/>
      <c r="F156" s="174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174"/>
      <c r="D157" s="174"/>
      <c r="E157" s="174"/>
      <c r="F157" s="174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174"/>
      <c r="D158" s="174"/>
      <c r="E158" s="174"/>
      <c r="F158" s="174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174"/>
      <c r="D159" s="174"/>
      <c r="E159" s="174"/>
      <c r="F159" s="174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174"/>
      <c r="D160" s="174"/>
      <c r="E160" s="174"/>
      <c r="F160" s="174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174"/>
      <c r="D161" s="174"/>
      <c r="E161" s="174"/>
      <c r="F161" s="174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174"/>
      <c r="D162" s="174"/>
      <c r="E162" s="174"/>
      <c r="F162" s="174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174"/>
      <c r="D163" s="174"/>
      <c r="E163" s="174"/>
      <c r="F163" s="174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174"/>
      <c r="D164" s="174"/>
      <c r="E164" s="174"/>
      <c r="F164" s="174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174"/>
      <c r="D165" s="174"/>
      <c r="E165" s="174"/>
      <c r="F165" s="174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174"/>
      <c r="D166" s="174"/>
      <c r="E166" s="174"/>
      <c r="F166" s="174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174"/>
      <c r="D167" s="174"/>
      <c r="E167" s="174"/>
      <c r="F167" s="174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174"/>
      <c r="D168" s="174"/>
      <c r="E168" s="174"/>
      <c r="F168" s="174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174"/>
      <c r="D169" s="174"/>
      <c r="E169" s="174"/>
      <c r="F169" s="174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174"/>
      <c r="D170" s="174"/>
      <c r="E170" s="174"/>
      <c r="F170" s="174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174"/>
      <c r="D171" s="174"/>
      <c r="E171" s="174"/>
      <c r="F171" s="174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174"/>
      <c r="D172" s="174"/>
      <c r="E172" s="174"/>
      <c r="F172" s="174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&amp;C3. melléklet az 5/2018. (V.29.)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90.7109375" style="125" customWidth="1"/>
    <col min="2" max="2" width="9.140625" style="125" customWidth="1"/>
    <col min="3" max="3" width="17.57421875" style="158" customWidth="1"/>
    <col min="4" max="4" width="15.421875" style="158" customWidth="1"/>
    <col min="5" max="5" width="13.8515625" style="158" customWidth="1"/>
    <col min="6" max="6" width="17.140625" style="158" customWidth="1"/>
    <col min="7" max="16384" width="9.140625" style="125" customWidth="1"/>
  </cols>
  <sheetData>
    <row r="1" spans="1:6" ht="24.75" customHeight="1">
      <c r="A1" s="213" t="s">
        <v>667</v>
      </c>
      <c r="B1" s="219"/>
      <c r="C1" s="219"/>
      <c r="D1" s="219"/>
      <c r="E1" s="219"/>
      <c r="F1" s="220"/>
    </row>
    <row r="2" spans="1:6" ht="21.75" customHeight="1">
      <c r="A2" s="215" t="s">
        <v>645</v>
      </c>
      <c r="B2" s="219"/>
      <c r="C2" s="219"/>
      <c r="D2" s="219"/>
      <c r="E2" s="219"/>
      <c r="F2" s="220"/>
    </row>
    <row r="3" ht="18">
      <c r="A3" s="126"/>
    </row>
    <row r="4" ht="15">
      <c r="A4" s="110" t="s">
        <v>633</v>
      </c>
    </row>
    <row r="5" spans="1:6" ht="33" customHeight="1">
      <c r="A5" s="2" t="s">
        <v>65</v>
      </c>
      <c r="B5" s="3" t="s">
        <v>66</v>
      </c>
      <c r="C5" s="161" t="s">
        <v>571</v>
      </c>
      <c r="D5" s="161" t="s">
        <v>572</v>
      </c>
      <c r="E5" s="199" t="s">
        <v>35</v>
      </c>
      <c r="F5" s="162" t="s">
        <v>16</v>
      </c>
    </row>
    <row r="6" spans="1:6" ht="15">
      <c r="A6" s="31" t="s">
        <v>67</v>
      </c>
      <c r="B6" s="32" t="s">
        <v>68</v>
      </c>
      <c r="C6" s="156">
        <v>39684842</v>
      </c>
      <c r="D6" s="156"/>
      <c r="E6" s="156"/>
      <c r="F6" s="153">
        <f>C6+D6+E6</f>
        <v>39684842</v>
      </c>
    </row>
    <row r="7" spans="1:6" ht="15">
      <c r="A7" s="31" t="s">
        <v>69</v>
      </c>
      <c r="B7" s="33" t="s">
        <v>70</v>
      </c>
      <c r="C7" s="156"/>
      <c r="D7" s="156"/>
      <c r="E7" s="156"/>
      <c r="F7" s="153">
        <f aca="true" t="shared" si="0" ref="F7:F70">C7+D7+E7</f>
        <v>0</v>
      </c>
    </row>
    <row r="8" spans="1:6" ht="15">
      <c r="A8" s="31" t="s">
        <v>71</v>
      </c>
      <c r="B8" s="33" t="s">
        <v>72</v>
      </c>
      <c r="C8" s="156">
        <v>806000</v>
      </c>
      <c r="D8" s="156"/>
      <c r="E8" s="156"/>
      <c r="F8" s="153">
        <f t="shared" si="0"/>
        <v>806000</v>
      </c>
    </row>
    <row r="9" spans="1:6" ht="15">
      <c r="A9" s="34" t="s">
        <v>73</v>
      </c>
      <c r="B9" s="33" t="s">
        <v>74</v>
      </c>
      <c r="C9" s="156"/>
      <c r="D9" s="156"/>
      <c r="E9" s="156"/>
      <c r="F9" s="153">
        <f t="shared" si="0"/>
        <v>0</v>
      </c>
    </row>
    <row r="10" spans="1:6" ht="15">
      <c r="A10" s="34" t="s">
        <v>75</v>
      </c>
      <c r="B10" s="33" t="s">
        <v>76</v>
      </c>
      <c r="C10" s="156"/>
      <c r="D10" s="156"/>
      <c r="E10" s="156"/>
      <c r="F10" s="153">
        <f t="shared" si="0"/>
        <v>0</v>
      </c>
    </row>
    <row r="11" spans="1:6" ht="15">
      <c r="A11" s="34" t="s">
        <v>77</v>
      </c>
      <c r="B11" s="33" t="s">
        <v>78</v>
      </c>
      <c r="C11" s="156"/>
      <c r="D11" s="156"/>
      <c r="E11" s="156"/>
      <c r="F11" s="153">
        <f t="shared" si="0"/>
        <v>0</v>
      </c>
    </row>
    <row r="12" spans="1:6" ht="15">
      <c r="A12" s="34" t="s">
        <v>79</v>
      </c>
      <c r="B12" s="33" t="s">
        <v>80</v>
      </c>
      <c r="C12" s="156">
        <v>1770000</v>
      </c>
      <c r="D12" s="156"/>
      <c r="E12" s="156"/>
      <c r="F12" s="153">
        <f t="shared" si="0"/>
        <v>1770000</v>
      </c>
    </row>
    <row r="13" spans="1:6" ht="15">
      <c r="A13" s="34" t="s">
        <v>81</v>
      </c>
      <c r="B13" s="33" t="s">
        <v>82</v>
      </c>
      <c r="C13" s="156"/>
      <c r="D13" s="156"/>
      <c r="E13" s="156"/>
      <c r="F13" s="153">
        <f t="shared" si="0"/>
        <v>0</v>
      </c>
    </row>
    <row r="14" spans="1:6" ht="15">
      <c r="A14" s="5" t="s">
        <v>83</v>
      </c>
      <c r="B14" s="33" t="s">
        <v>84</v>
      </c>
      <c r="C14" s="156">
        <v>774164</v>
      </c>
      <c r="D14" s="156"/>
      <c r="E14" s="156"/>
      <c r="F14" s="153">
        <f t="shared" si="0"/>
        <v>774164</v>
      </c>
    </row>
    <row r="15" spans="1:6" ht="15">
      <c r="A15" s="5" t="s">
        <v>85</v>
      </c>
      <c r="B15" s="33" t="s">
        <v>86</v>
      </c>
      <c r="C15" s="156">
        <f>36000+576000</f>
        <v>612000</v>
      </c>
      <c r="D15" s="156"/>
      <c r="E15" s="156"/>
      <c r="F15" s="153">
        <f t="shared" si="0"/>
        <v>612000</v>
      </c>
    </row>
    <row r="16" spans="1:6" ht="15">
      <c r="A16" s="5" t="s">
        <v>87</v>
      </c>
      <c r="B16" s="33" t="s">
        <v>88</v>
      </c>
      <c r="C16" s="156"/>
      <c r="D16" s="156"/>
      <c r="E16" s="156"/>
      <c r="F16" s="153">
        <f t="shared" si="0"/>
        <v>0</v>
      </c>
    </row>
    <row r="17" spans="1:6" ht="15">
      <c r="A17" s="5" t="s">
        <v>89</v>
      </c>
      <c r="B17" s="33" t="s">
        <v>90</v>
      </c>
      <c r="C17" s="156"/>
      <c r="D17" s="156"/>
      <c r="E17" s="156"/>
      <c r="F17" s="153">
        <f t="shared" si="0"/>
        <v>0</v>
      </c>
    </row>
    <row r="18" spans="1:6" ht="15">
      <c r="A18" s="5" t="s">
        <v>428</v>
      </c>
      <c r="B18" s="33" t="s">
        <v>91</v>
      </c>
      <c r="C18" s="156">
        <v>963998</v>
      </c>
      <c r="D18" s="156"/>
      <c r="E18" s="156"/>
      <c r="F18" s="153">
        <f t="shared" si="0"/>
        <v>963998</v>
      </c>
    </row>
    <row r="19" spans="1:6" s="128" customFormat="1" ht="12.75">
      <c r="A19" s="35" t="s">
        <v>366</v>
      </c>
      <c r="B19" s="36" t="s">
        <v>92</v>
      </c>
      <c r="C19" s="163">
        <f>SUM(C6:C18)</f>
        <v>44611004</v>
      </c>
      <c r="D19" s="163">
        <f>SUM(D6:D18)</f>
        <v>0</v>
      </c>
      <c r="E19" s="163">
        <f>SUM(E6:E18)</f>
        <v>0</v>
      </c>
      <c r="F19" s="164">
        <f t="shared" si="0"/>
        <v>44611004</v>
      </c>
    </row>
    <row r="20" spans="1:6" ht="15">
      <c r="A20" s="5" t="s">
        <v>93</v>
      </c>
      <c r="B20" s="33" t="s">
        <v>94</v>
      </c>
      <c r="C20" s="156">
        <v>7151000</v>
      </c>
      <c r="D20" s="156"/>
      <c r="E20" s="156"/>
      <c r="F20" s="153">
        <f t="shared" si="0"/>
        <v>7151000</v>
      </c>
    </row>
    <row r="21" spans="1:6" ht="30">
      <c r="A21" s="5" t="s">
        <v>95</v>
      </c>
      <c r="B21" s="33" t="s">
        <v>96</v>
      </c>
      <c r="C21" s="156">
        <v>1367482</v>
      </c>
      <c r="D21" s="156"/>
      <c r="E21" s="156"/>
      <c r="F21" s="153">
        <f t="shared" si="0"/>
        <v>1367482</v>
      </c>
    </row>
    <row r="22" spans="1:6" ht="15">
      <c r="A22" s="6" t="s">
        <v>97</v>
      </c>
      <c r="B22" s="33" t="s">
        <v>98</v>
      </c>
      <c r="C22" s="156">
        <v>698052</v>
      </c>
      <c r="D22" s="156"/>
      <c r="E22" s="156"/>
      <c r="F22" s="153">
        <f t="shared" si="0"/>
        <v>698052</v>
      </c>
    </row>
    <row r="23" spans="1:6" s="128" customFormat="1" ht="12.75">
      <c r="A23" s="7" t="s">
        <v>367</v>
      </c>
      <c r="B23" s="36" t="s">
        <v>99</v>
      </c>
      <c r="C23" s="163">
        <f>SUM(C20:C22)</f>
        <v>9216534</v>
      </c>
      <c r="D23" s="163">
        <f>SUM(D20:D22)</f>
        <v>0</v>
      </c>
      <c r="E23" s="163">
        <f>SUM(E20:E22)</f>
        <v>0</v>
      </c>
      <c r="F23" s="164">
        <f t="shared" si="0"/>
        <v>9216534</v>
      </c>
    </row>
    <row r="24" spans="1:6" s="130" customFormat="1" ht="15">
      <c r="A24" s="55" t="s">
        <v>458</v>
      </c>
      <c r="B24" s="56" t="s">
        <v>100</v>
      </c>
      <c r="C24" s="98">
        <f>C19+C23</f>
        <v>53827538</v>
      </c>
      <c r="D24" s="98">
        <f>D19+D23</f>
        <v>0</v>
      </c>
      <c r="E24" s="98">
        <f>E19+E23</f>
        <v>0</v>
      </c>
      <c r="F24" s="154">
        <f t="shared" si="0"/>
        <v>53827538</v>
      </c>
    </row>
    <row r="25" spans="1:6" s="130" customFormat="1" ht="15">
      <c r="A25" s="41" t="s">
        <v>429</v>
      </c>
      <c r="B25" s="56" t="s">
        <v>101</v>
      </c>
      <c r="C25" s="98">
        <v>10933091</v>
      </c>
      <c r="D25" s="98"/>
      <c r="E25" s="98"/>
      <c r="F25" s="154">
        <f t="shared" si="0"/>
        <v>10933091</v>
      </c>
    </row>
    <row r="26" spans="1:6" ht="15">
      <c r="A26" s="5" t="s">
        <v>102</v>
      </c>
      <c r="B26" s="33" t="s">
        <v>103</v>
      </c>
      <c r="C26" s="156">
        <v>500000</v>
      </c>
      <c r="D26" s="156"/>
      <c r="E26" s="156"/>
      <c r="F26" s="153">
        <f t="shared" si="0"/>
        <v>500000</v>
      </c>
    </row>
    <row r="27" spans="1:6" ht="15">
      <c r="A27" s="5" t="s">
        <v>104</v>
      </c>
      <c r="B27" s="33" t="s">
        <v>105</v>
      </c>
      <c r="C27" s="156">
        <v>5889988</v>
      </c>
      <c r="D27" s="156"/>
      <c r="E27" s="156"/>
      <c r="F27" s="153">
        <f t="shared" si="0"/>
        <v>5889988</v>
      </c>
    </row>
    <row r="28" spans="1:6" ht="15">
      <c r="A28" s="5" t="s">
        <v>106</v>
      </c>
      <c r="B28" s="33" t="s">
        <v>107</v>
      </c>
      <c r="C28" s="156">
        <v>0</v>
      </c>
      <c r="D28" s="156"/>
      <c r="E28" s="156"/>
      <c r="F28" s="153">
        <f t="shared" si="0"/>
        <v>0</v>
      </c>
    </row>
    <row r="29" spans="1:6" s="128" customFormat="1" ht="12.75">
      <c r="A29" s="7" t="s">
        <v>368</v>
      </c>
      <c r="B29" s="36" t="s">
        <v>108</v>
      </c>
      <c r="C29" s="163">
        <f>SUM(C26:C28)</f>
        <v>6389988</v>
      </c>
      <c r="D29" s="163">
        <f>SUM(D26:D28)</f>
        <v>0</v>
      </c>
      <c r="E29" s="163">
        <f>SUM(E26:E28)</f>
        <v>0</v>
      </c>
      <c r="F29" s="164">
        <f t="shared" si="0"/>
        <v>6389988</v>
      </c>
    </row>
    <row r="30" spans="1:6" ht="15">
      <c r="A30" s="5" t="s">
        <v>109</v>
      </c>
      <c r="B30" s="33" t="s">
        <v>110</v>
      </c>
      <c r="C30" s="156">
        <v>2364703</v>
      </c>
      <c r="D30" s="156"/>
      <c r="E30" s="156"/>
      <c r="F30" s="153">
        <f t="shared" si="0"/>
        <v>2364703</v>
      </c>
    </row>
    <row r="31" spans="1:6" ht="15">
      <c r="A31" s="5" t="s">
        <v>111</v>
      </c>
      <c r="B31" s="33" t="s">
        <v>112</v>
      </c>
      <c r="C31" s="156">
        <f>115000+500000</f>
        <v>615000</v>
      </c>
      <c r="D31" s="156"/>
      <c r="E31" s="156"/>
      <c r="F31" s="153">
        <f t="shared" si="0"/>
        <v>615000</v>
      </c>
    </row>
    <row r="32" spans="1:6" s="128" customFormat="1" ht="15" customHeight="1">
      <c r="A32" s="7" t="s">
        <v>459</v>
      </c>
      <c r="B32" s="36" t="s">
        <v>113</v>
      </c>
      <c r="C32" s="163">
        <f>SUM(C30:C31)</f>
        <v>2979703</v>
      </c>
      <c r="D32" s="163">
        <f>SUM(D30:D31)</f>
        <v>0</v>
      </c>
      <c r="E32" s="163">
        <f>SUM(E30:E31)</f>
        <v>0</v>
      </c>
      <c r="F32" s="164">
        <f t="shared" si="0"/>
        <v>2979703</v>
      </c>
    </row>
    <row r="33" spans="1:6" ht="15">
      <c r="A33" s="5" t="s">
        <v>114</v>
      </c>
      <c r="B33" s="33" t="s">
        <v>115</v>
      </c>
      <c r="C33" s="156">
        <v>5923000</v>
      </c>
      <c r="D33" s="156"/>
      <c r="E33" s="156"/>
      <c r="F33" s="153">
        <f t="shared" si="0"/>
        <v>5923000</v>
      </c>
    </row>
    <row r="34" spans="1:6" ht="15">
      <c r="A34" s="5" t="s">
        <v>116</v>
      </c>
      <c r="B34" s="33" t="s">
        <v>117</v>
      </c>
      <c r="C34" s="156">
        <v>8425472</v>
      </c>
      <c r="D34" s="156"/>
      <c r="E34" s="156"/>
      <c r="F34" s="153">
        <f t="shared" si="0"/>
        <v>8425472</v>
      </c>
    </row>
    <row r="35" spans="1:6" ht="15">
      <c r="A35" s="5" t="s">
        <v>430</v>
      </c>
      <c r="B35" s="33" t="s">
        <v>118</v>
      </c>
      <c r="C35" s="156">
        <v>1520000</v>
      </c>
      <c r="D35" s="156"/>
      <c r="E35" s="156"/>
      <c r="F35" s="153">
        <f t="shared" si="0"/>
        <v>1520000</v>
      </c>
    </row>
    <row r="36" spans="1:6" ht="15">
      <c r="A36" s="5" t="s">
        <v>119</v>
      </c>
      <c r="B36" s="33" t="s">
        <v>120</v>
      </c>
      <c r="C36" s="156">
        <v>2396166</v>
      </c>
      <c r="D36" s="156"/>
      <c r="E36" s="156"/>
      <c r="F36" s="153">
        <f t="shared" si="0"/>
        <v>2396166</v>
      </c>
    </row>
    <row r="37" spans="1:6" ht="15">
      <c r="A37" s="10" t="s">
        <v>431</v>
      </c>
      <c r="B37" s="33" t="s">
        <v>121</v>
      </c>
      <c r="C37" s="156">
        <v>1578500</v>
      </c>
      <c r="D37" s="156"/>
      <c r="E37" s="156"/>
      <c r="F37" s="153">
        <f t="shared" si="0"/>
        <v>1578500</v>
      </c>
    </row>
    <row r="38" spans="1:6" ht="15">
      <c r="A38" s="6" t="s">
        <v>122</v>
      </c>
      <c r="B38" s="33" t="s">
        <v>123</v>
      </c>
      <c r="C38" s="156">
        <v>4608833</v>
      </c>
      <c r="D38" s="156"/>
      <c r="E38" s="156"/>
      <c r="F38" s="153">
        <f t="shared" si="0"/>
        <v>4608833</v>
      </c>
    </row>
    <row r="39" spans="1:6" ht="15">
      <c r="A39" s="5" t="s">
        <v>432</v>
      </c>
      <c r="B39" s="33" t="s">
        <v>124</v>
      </c>
      <c r="C39" s="156">
        <v>10345250</v>
      </c>
      <c r="D39" s="156"/>
      <c r="E39" s="156"/>
      <c r="F39" s="153">
        <f t="shared" si="0"/>
        <v>10345250</v>
      </c>
    </row>
    <row r="40" spans="1:6" s="128" customFormat="1" ht="14.25" customHeight="1">
      <c r="A40" s="7" t="s">
        <v>369</v>
      </c>
      <c r="B40" s="36" t="s">
        <v>125</v>
      </c>
      <c r="C40" s="163">
        <f>SUM(C33:C39)</f>
        <v>34797221</v>
      </c>
      <c r="D40" s="163">
        <f>SUM(D33:D39)</f>
        <v>0</v>
      </c>
      <c r="E40" s="163">
        <f>SUM(E33:E39)</f>
        <v>0</v>
      </c>
      <c r="F40" s="164">
        <f t="shared" si="0"/>
        <v>34797221</v>
      </c>
    </row>
    <row r="41" spans="1:6" ht="15">
      <c r="A41" s="5" t="s">
        <v>126</v>
      </c>
      <c r="B41" s="33" t="s">
        <v>127</v>
      </c>
      <c r="C41" s="156">
        <v>290830</v>
      </c>
      <c r="D41" s="156"/>
      <c r="E41" s="156"/>
      <c r="F41" s="153">
        <f t="shared" si="0"/>
        <v>290830</v>
      </c>
    </row>
    <row r="42" spans="1:6" ht="15">
      <c r="A42" s="5" t="s">
        <v>128</v>
      </c>
      <c r="B42" s="33" t="s">
        <v>129</v>
      </c>
      <c r="C42" s="156">
        <v>100000</v>
      </c>
      <c r="D42" s="156"/>
      <c r="E42" s="156"/>
      <c r="F42" s="153">
        <f t="shared" si="0"/>
        <v>100000</v>
      </c>
    </row>
    <row r="43" spans="1:6" s="128" customFormat="1" ht="12.75">
      <c r="A43" s="7" t="s">
        <v>370</v>
      </c>
      <c r="B43" s="36" t="s">
        <v>130</v>
      </c>
      <c r="C43" s="163">
        <f>SUM(C41:C42)</f>
        <v>390830</v>
      </c>
      <c r="D43" s="163">
        <f>SUM(D41:D42)</f>
        <v>0</v>
      </c>
      <c r="E43" s="163">
        <f>SUM(E41:E42)</f>
        <v>0</v>
      </c>
      <c r="F43" s="164">
        <f t="shared" si="0"/>
        <v>390830</v>
      </c>
    </row>
    <row r="44" spans="1:6" ht="15">
      <c r="A44" s="5" t="s">
        <v>131</v>
      </c>
      <c r="B44" s="33" t="s">
        <v>132</v>
      </c>
      <c r="C44" s="156">
        <v>8480261</v>
      </c>
      <c r="D44" s="156"/>
      <c r="E44" s="156"/>
      <c r="F44" s="153">
        <f t="shared" si="0"/>
        <v>8480261</v>
      </c>
    </row>
    <row r="45" spans="1:6" ht="15">
      <c r="A45" s="5" t="s">
        <v>133</v>
      </c>
      <c r="B45" s="33" t="s">
        <v>134</v>
      </c>
      <c r="C45" s="156">
        <v>3464750</v>
      </c>
      <c r="D45" s="156"/>
      <c r="E45" s="156"/>
      <c r="F45" s="153">
        <f t="shared" si="0"/>
        <v>3464750</v>
      </c>
    </row>
    <row r="46" spans="1:6" ht="15">
      <c r="A46" s="5" t="s">
        <v>433</v>
      </c>
      <c r="B46" s="33" t="s">
        <v>135</v>
      </c>
      <c r="C46" s="156"/>
      <c r="D46" s="156"/>
      <c r="E46" s="156"/>
      <c r="F46" s="153">
        <f t="shared" si="0"/>
        <v>0</v>
      </c>
    </row>
    <row r="47" spans="1:6" ht="15">
      <c r="A47" s="5" t="s">
        <v>434</v>
      </c>
      <c r="B47" s="33" t="s">
        <v>136</v>
      </c>
      <c r="C47" s="156"/>
      <c r="D47" s="156"/>
      <c r="E47" s="156"/>
      <c r="F47" s="153">
        <f t="shared" si="0"/>
        <v>0</v>
      </c>
    </row>
    <row r="48" spans="1:6" ht="15">
      <c r="A48" s="5" t="s">
        <v>137</v>
      </c>
      <c r="B48" s="33" t="s">
        <v>138</v>
      </c>
      <c r="C48" s="156">
        <v>12000</v>
      </c>
      <c r="D48" s="156"/>
      <c r="E48" s="156"/>
      <c r="F48" s="153">
        <f t="shared" si="0"/>
        <v>12000</v>
      </c>
    </row>
    <row r="49" spans="1:6" s="128" customFormat="1" ht="12.75">
      <c r="A49" s="7" t="s">
        <v>371</v>
      </c>
      <c r="B49" s="36" t="s">
        <v>139</v>
      </c>
      <c r="C49" s="163">
        <f>SUM(C44:C48)</f>
        <v>11957011</v>
      </c>
      <c r="D49" s="163">
        <f>SUM(D44:D48)</f>
        <v>0</v>
      </c>
      <c r="E49" s="163">
        <f>SUM(E44:E48)</f>
        <v>0</v>
      </c>
      <c r="F49" s="164">
        <f t="shared" si="0"/>
        <v>11957011</v>
      </c>
    </row>
    <row r="50" spans="1:6" s="130" customFormat="1" ht="15">
      <c r="A50" s="41" t="s">
        <v>372</v>
      </c>
      <c r="B50" s="56" t="s">
        <v>140</v>
      </c>
      <c r="C50" s="98">
        <f>C49+C43+C40+C32+C29</f>
        <v>56514753</v>
      </c>
      <c r="D50" s="98">
        <f>D49+D43+D40+D32+D29</f>
        <v>0</v>
      </c>
      <c r="E50" s="98">
        <f>E49+E43+E40+E32+E29</f>
        <v>0</v>
      </c>
      <c r="F50" s="154">
        <f t="shared" si="0"/>
        <v>56514753</v>
      </c>
    </row>
    <row r="51" spans="1:6" ht="15">
      <c r="A51" s="13" t="s">
        <v>141</v>
      </c>
      <c r="B51" s="33" t="s">
        <v>142</v>
      </c>
      <c r="C51" s="156"/>
      <c r="D51" s="156"/>
      <c r="E51" s="156"/>
      <c r="F51" s="153">
        <f t="shared" si="0"/>
        <v>0</v>
      </c>
    </row>
    <row r="52" spans="1:6" ht="15">
      <c r="A52" s="13" t="s">
        <v>373</v>
      </c>
      <c r="B52" s="33" t="s">
        <v>143</v>
      </c>
      <c r="C52" s="156">
        <v>628000</v>
      </c>
      <c r="D52" s="156"/>
      <c r="E52" s="156"/>
      <c r="F52" s="153">
        <f t="shared" si="0"/>
        <v>628000</v>
      </c>
    </row>
    <row r="53" spans="1:6" ht="15">
      <c r="A53" s="17" t="s">
        <v>435</v>
      </c>
      <c r="B53" s="33" t="s">
        <v>144</v>
      </c>
      <c r="C53" s="156"/>
      <c r="D53" s="156"/>
      <c r="E53" s="156"/>
      <c r="F53" s="153">
        <f t="shared" si="0"/>
        <v>0</v>
      </c>
    </row>
    <row r="54" spans="1:6" ht="15">
      <c r="A54" s="17" t="s">
        <v>436</v>
      </c>
      <c r="B54" s="33" t="s">
        <v>145</v>
      </c>
      <c r="C54" s="156"/>
      <c r="D54" s="156"/>
      <c r="E54" s="156"/>
      <c r="F54" s="153">
        <f t="shared" si="0"/>
        <v>0</v>
      </c>
    </row>
    <row r="55" spans="1:6" ht="15">
      <c r="A55" s="17" t="s">
        <v>437</v>
      </c>
      <c r="B55" s="33" t="s">
        <v>146</v>
      </c>
      <c r="C55" s="156"/>
      <c r="D55" s="156"/>
      <c r="E55" s="156"/>
      <c r="F55" s="153">
        <f t="shared" si="0"/>
        <v>0</v>
      </c>
    </row>
    <row r="56" spans="1:6" ht="15">
      <c r="A56" s="13" t="s">
        <v>438</v>
      </c>
      <c r="B56" s="33" t="s">
        <v>147</v>
      </c>
      <c r="C56" s="156"/>
      <c r="D56" s="156"/>
      <c r="E56" s="156"/>
      <c r="F56" s="153">
        <f t="shared" si="0"/>
        <v>0</v>
      </c>
    </row>
    <row r="57" spans="1:6" ht="15">
      <c r="A57" s="13" t="s">
        <v>439</v>
      </c>
      <c r="B57" s="33" t="s">
        <v>148</v>
      </c>
      <c r="C57" s="156"/>
      <c r="D57" s="156"/>
      <c r="E57" s="156"/>
      <c r="F57" s="153">
        <f t="shared" si="0"/>
        <v>0</v>
      </c>
    </row>
    <row r="58" spans="1:6" ht="15">
      <c r="A58" s="13" t="s">
        <v>440</v>
      </c>
      <c r="B58" s="33" t="s">
        <v>149</v>
      </c>
      <c r="C58" s="156">
        <v>1500000</v>
      </c>
      <c r="D58" s="156"/>
      <c r="E58" s="156"/>
      <c r="F58" s="153">
        <f t="shared" si="0"/>
        <v>1500000</v>
      </c>
    </row>
    <row r="59" spans="1:6" s="130" customFormat="1" ht="15">
      <c r="A59" s="53" t="s">
        <v>402</v>
      </c>
      <c r="B59" s="56" t="s">
        <v>150</v>
      </c>
      <c r="C59" s="98">
        <f>SUM(C51:C58)</f>
        <v>2128000</v>
      </c>
      <c r="D59" s="98">
        <f>SUM(D51:D58)</f>
        <v>0</v>
      </c>
      <c r="E59" s="98">
        <f>SUM(E51:E58)</f>
        <v>0</v>
      </c>
      <c r="F59" s="154">
        <f t="shared" si="0"/>
        <v>2128000</v>
      </c>
    </row>
    <row r="60" spans="1:6" ht="15">
      <c r="A60" s="12" t="s">
        <v>441</v>
      </c>
      <c r="B60" s="33" t="s">
        <v>151</v>
      </c>
      <c r="C60" s="156"/>
      <c r="D60" s="156"/>
      <c r="E60" s="156"/>
      <c r="F60" s="153">
        <f t="shared" si="0"/>
        <v>0</v>
      </c>
    </row>
    <row r="61" spans="1:6" ht="15">
      <c r="A61" s="12" t="s">
        <v>152</v>
      </c>
      <c r="B61" s="33" t="s">
        <v>153</v>
      </c>
      <c r="C61" s="156">
        <v>2237678</v>
      </c>
      <c r="D61" s="156"/>
      <c r="E61" s="156"/>
      <c r="F61" s="153">
        <f t="shared" si="0"/>
        <v>2237678</v>
      </c>
    </row>
    <row r="62" spans="1:6" ht="15">
      <c r="A62" s="12" t="s">
        <v>154</v>
      </c>
      <c r="B62" s="33" t="s">
        <v>155</v>
      </c>
      <c r="C62" s="156"/>
      <c r="D62" s="156"/>
      <c r="E62" s="156"/>
      <c r="F62" s="153">
        <f t="shared" si="0"/>
        <v>0</v>
      </c>
    </row>
    <row r="63" spans="1:6" ht="15">
      <c r="A63" s="12" t="s">
        <v>403</v>
      </c>
      <c r="B63" s="33" t="s">
        <v>156</v>
      </c>
      <c r="C63" s="156"/>
      <c r="D63" s="156"/>
      <c r="E63" s="156"/>
      <c r="F63" s="153">
        <f t="shared" si="0"/>
        <v>0</v>
      </c>
    </row>
    <row r="64" spans="1:6" ht="15">
      <c r="A64" s="12" t="s">
        <v>442</v>
      </c>
      <c r="B64" s="33" t="s">
        <v>157</v>
      </c>
      <c r="C64" s="156"/>
      <c r="D64" s="156"/>
      <c r="E64" s="156"/>
      <c r="F64" s="153">
        <f t="shared" si="0"/>
        <v>0</v>
      </c>
    </row>
    <row r="65" spans="1:6" ht="15">
      <c r="A65" s="12" t="s">
        <v>405</v>
      </c>
      <c r="B65" s="33" t="s">
        <v>158</v>
      </c>
      <c r="C65" s="156">
        <v>10843358</v>
      </c>
      <c r="D65" s="156"/>
      <c r="E65" s="156"/>
      <c r="F65" s="153">
        <f t="shared" si="0"/>
        <v>10843358</v>
      </c>
    </row>
    <row r="66" spans="1:6" ht="30">
      <c r="A66" s="12" t="s">
        <v>443</v>
      </c>
      <c r="B66" s="33" t="s">
        <v>159</v>
      </c>
      <c r="C66" s="156"/>
      <c r="D66" s="156"/>
      <c r="E66" s="156"/>
      <c r="F66" s="153">
        <f t="shared" si="0"/>
        <v>0</v>
      </c>
    </row>
    <row r="67" spans="1:6" ht="15">
      <c r="A67" s="12" t="s">
        <v>444</v>
      </c>
      <c r="B67" s="33" t="s">
        <v>160</v>
      </c>
      <c r="C67" s="156"/>
      <c r="D67" s="156"/>
      <c r="E67" s="156"/>
      <c r="F67" s="153">
        <f t="shared" si="0"/>
        <v>0</v>
      </c>
    </row>
    <row r="68" spans="1:6" ht="15">
      <c r="A68" s="12" t="s">
        <v>161</v>
      </c>
      <c r="B68" s="33" t="s">
        <v>162</v>
      </c>
      <c r="C68" s="156"/>
      <c r="D68" s="156"/>
      <c r="E68" s="156"/>
      <c r="F68" s="153">
        <f t="shared" si="0"/>
        <v>0</v>
      </c>
    </row>
    <row r="69" spans="1:6" ht="15">
      <c r="A69" s="21" t="s">
        <v>163</v>
      </c>
      <c r="B69" s="33" t="s">
        <v>164</v>
      </c>
      <c r="C69" s="156"/>
      <c r="D69" s="156"/>
      <c r="E69" s="156"/>
      <c r="F69" s="153">
        <f t="shared" si="0"/>
        <v>0</v>
      </c>
    </row>
    <row r="70" spans="1:6" ht="15">
      <c r="A70" s="12" t="s">
        <v>647</v>
      </c>
      <c r="B70" s="33" t="s">
        <v>165</v>
      </c>
      <c r="C70" s="156"/>
      <c r="D70" s="156"/>
      <c r="E70" s="156"/>
      <c r="F70" s="153">
        <f t="shared" si="0"/>
        <v>0</v>
      </c>
    </row>
    <row r="71" spans="1:6" ht="15">
      <c r="A71" s="12" t="s">
        <v>445</v>
      </c>
      <c r="B71" s="33" t="s">
        <v>166</v>
      </c>
      <c r="C71" s="156">
        <v>10090700</v>
      </c>
      <c r="D71" s="156"/>
      <c r="E71" s="156"/>
      <c r="F71" s="153">
        <f aca="true" t="shared" si="1" ref="F71:F123">C71+D71+E71</f>
        <v>10090700</v>
      </c>
    </row>
    <row r="72" spans="1:6" ht="15">
      <c r="A72" s="21" t="s">
        <v>646</v>
      </c>
      <c r="B72" s="33" t="s">
        <v>648</v>
      </c>
      <c r="C72" s="156"/>
      <c r="D72" s="156"/>
      <c r="E72" s="156"/>
      <c r="F72" s="153">
        <f t="shared" si="1"/>
        <v>0</v>
      </c>
    </row>
    <row r="73" spans="1:6" s="130" customFormat="1" ht="15">
      <c r="A73" s="53" t="s">
        <v>408</v>
      </c>
      <c r="B73" s="56" t="s">
        <v>167</v>
      </c>
      <c r="C73" s="98">
        <f>SUM(C60:C72)</f>
        <v>23171736</v>
      </c>
      <c r="D73" s="98">
        <f>SUM(D60:D72)</f>
        <v>0</v>
      </c>
      <c r="E73" s="98">
        <f>SUM(E60:E72)</f>
        <v>0</v>
      </c>
      <c r="F73" s="154">
        <f t="shared" si="1"/>
        <v>23171736</v>
      </c>
    </row>
    <row r="74" spans="1:6" s="131" customFormat="1" ht="15.75">
      <c r="A74" s="62" t="s">
        <v>33</v>
      </c>
      <c r="B74" s="121"/>
      <c r="C74" s="165">
        <f>C73+C59+C50+C25+C24</f>
        <v>146575118</v>
      </c>
      <c r="D74" s="165">
        <f>D73+D59+D50+D25+D24</f>
        <v>0</v>
      </c>
      <c r="E74" s="165">
        <f>E73+E59+E50+E25+E24</f>
        <v>0</v>
      </c>
      <c r="F74" s="166">
        <f t="shared" si="1"/>
        <v>146575118</v>
      </c>
    </row>
    <row r="75" spans="1:6" ht="15">
      <c r="A75" s="37" t="s">
        <v>168</v>
      </c>
      <c r="B75" s="33" t="s">
        <v>169</v>
      </c>
      <c r="C75" s="156">
        <v>4300000</v>
      </c>
      <c r="D75" s="156"/>
      <c r="E75" s="156"/>
      <c r="F75" s="153">
        <f t="shared" si="1"/>
        <v>4300000</v>
      </c>
    </row>
    <row r="76" spans="1:6" ht="15">
      <c r="A76" s="37" t="s">
        <v>446</v>
      </c>
      <c r="B76" s="33" t="s">
        <v>170</v>
      </c>
      <c r="C76" s="156">
        <v>90338926</v>
      </c>
      <c r="D76" s="156"/>
      <c r="E76" s="156"/>
      <c r="F76" s="153">
        <f t="shared" si="1"/>
        <v>90338926</v>
      </c>
    </row>
    <row r="77" spans="1:6" ht="15">
      <c r="A77" s="37" t="s">
        <v>171</v>
      </c>
      <c r="B77" s="33" t="s">
        <v>172</v>
      </c>
      <c r="C77" s="156">
        <v>519696</v>
      </c>
      <c r="D77" s="156"/>
      <c r="E77" s="156"/>
      <c r="F77" s="153">
        <f t="shared" si="1"/>
        <v>519696</v>
      </c>
    </row>
    <row r="78" spans="1:6" ht="15">
      <c r="A78" s="37" t="s">
        <v>173</v>
      </c>
      <c r="B78" s="33" t="s">
        <v>174</v>
      </c>
      <c r="C78" s="156">
        <v>5663055</v>
      </c>
      <c r="D78" s="156"/>
      <c r="E78" s="156"/>
      <c r="F78" s="153">
        <f t="shared" si="1"/>
        <v>5663055</v>
      </c>
    </row>
    <row r="79" spans="1:6" ht="15">
      <c r="A79" s="6" t="s">
        <v>175</v>
      </c>
      <c r="B79" s="33" t="s">
        <v>176</v>
      </c>
      <c r="C79" s="156"/>
      <c r="D79" s="156"/>
      <c r="E79" s="156"/>
      <c r="F79" s="153">
        <f t="shared" si="1"/>
        <v>0</v>
      </c>
    </row>
    <row r="80" spans="1:6" ht="15">
      <c r="A80" s="6" t="s">
        <v>177</v>
      </c>
      <c r="B80" s="33" t="s">
        <v>178</v>
      </c>
      <c r="C80" s="156"/>
      <c r="D80" s="156"/>
      <c r="E80" s="156"/>
      <c r="F80" s="153">
        <f t="shared" si="1"/>
        <v>0</v>
      </c>
    </row>
    <row r="81" spans="1:6" ht="15">
      <c r="A81" s="6" t="s">
        <v>179</v>
      </c>
      <c r="B81" s="33" t="s">
        <v>180</v>
      </c>
      <c r="C81" s="156">
        <v>25051706</v>
      </c>
      <c r="D81" s="156"/>
      <c r="E81" s="156"/>
      <c r="F81" s="153">
        <f t="shared" si="1"/>
        <v>25051706</v>
      </c>
    </row>
    <row r="82" spans="1:6" s="130" customFormat="1" ht="15">
      <c r="A82" s="54" t="s">
        <v>410</v>
      </c>
      <c r="B82" s="56" t="s">
        <v>181</v>
      </c>
      <c r="C82" s="98">
        <f>SUM(C75:C81)</f>
        <v>125873383</v>
      </c>
      <c r="D82" s="98">
        <f>SUM(D75:D81)</f>
        <v>0</v>
      </c>
      <c r="E82" s="98">
        <f>SUM(E75:E81)</f>
        <v>0</v>
      </c>
      <c r="F82" s="154">
        <f t="shared" si="1"/>
        <v>125873383</v>
      </c>
    </row>
    <row r="83" spans="1:6" ht="15">
      <c r="A83" s="13" t="s">
        <v>182</v>
      </c>
      <c r="B83" s="33" t="s">
        <v>183</v>
      </c>
      <c r="C83" s="156">
        <v>32098836</v>
      </c>
      <c r="D83" s="156"/>
      <c r="E83" s="156"/>
      <c r="F83" s="153">
        <f t="shared" si="1"/>
        <v>32098836</v>
      </c>
    </row>
    <row r="84" spans="1:6" ht="15">
      <c r="A84" s="13" t="s">
        <v>184</v>
      </c>
      <c r="B84" s="33" t="s">
        <v>185</v>
      </c>
      <c r="C84" s="156">
        <v>711717</v>
      </c>
      <c r="D84" s="156"/>
      <c r="E84" s="156"/>
      <c r="F84" s="153">
        <f t="shared" si="1"/>
        <v>711717</v>
      </c>
    </row>
    <row r="85" spans="1:6" ht="15">
      <c r="A85" s="13" t="s">
        <v>186</v>
      </c>
      <c r="B85" s="33" t="s">
        <v>187</v>
      </c>
      <c r="C85" s="156"/>
      <c r="D85" s="156"/>
      <c r="E85" s="156"/>
      <c r="F85" s="153">
        <f t="shared" si="1"/>
        <v>0</v>
      </c>
    </row>
    <row r="86" spans="1:6" ht="15">
      <c r="A86" s="13" t="s">
        <v>188</v>
      </c>
      <c r="B86" s="33" t="s">
        <v>189</v>
      </c>
      <c r="C86" s="156">
        <v>8858850</v>
      </c>
      <c r="D86" s="156"/>
      <c r="E86" s="156"/>
      <c r="F86" s="153">
        <f t="shared" si="1"/>
        <v>8858850</v>
      </c>
    </row>
    <row r="87" spans="1:6" s="130" customFormat="1" ht="15">
      <c r="A87" s="53" t="s">
        <v>411</v>
      </c>
      <c r="B87" s="56" t="s">
        <v>190</v>
      </c>
      <c r="C87" s="98">
        <f>SUM(C83:C86)</f>
        <v>41669403</v>
      </c>
      <c r="D87" s="98">
        <f>SUM(D83:D86)</f>
        <v>0</v>
      </c>
      <c r="E87" s="98">
        <f>SUM(E83:E86)</f>
        <v>0</v>
      </c>
      <c r="F87" s="154">
        <f t="shared" si="1"/>
        <v>41669403</v>
      </c>
    </row>
    <row r="88" spans="1:6" ht="30">
      <c r="A88" s="13" t="s">
        <v>191</v>
      </c>
      <c r="B88" s="33" t="s">
        <v>192</v>
      </c>
      <c r="C88" s="156"/>
      <c r="D88" s="156"/>
      <c r="E88" s="156"/>
      <c r="F88" s="153">
        <f t="shared" si="1"/>
        <v>0</v>
      </c>
    </row>
    <row r="89" spans="1:6" ht="30">
      <c r="A89" s="13" t="s">
        <v>447</v>
      </c>
      <c r="B89" s="33" t="s">
        <v>193</v>
      </c>
      <c r="C89" s="156"/>
      <c r="D89" s="156"/>
      <c r="E89" s="156"/>
      <c r="F89" s="153">
        <f t="shared" si="1"/>
        <v>0</v>
      </c>
    </row>
    <row r="90" spans="1:6" ht="30">
      <c r="A90" s="13" t="s">
        <v>448</v>
      </c>
      <c r="B90" s="33" t="s">
        <v>194</v>
      </c>
      <c r="C90" s="156"/>
      <c r="D90" s="156"/>
      <c r="E90" s="156"/>
      <c r="F90" s="153">
        <f t="shared" si="1"/>
        <v>0</v>
      </c>
    </row>
    <row r="91" spans="1:6" ht="15">
      <c r="A91" s="13" t="s">
        <v>449</v>
      </c>
      <c r="B91" s="33" t="s">
        <v>195</v>
      </c>
      <c r="C91" s="156">
        <v>436000</v>
      </c>
      <c r="D91" s="156"/>
      <c r="E91" s="156"/>
      <c r="F91" s="153">
        <f t="shared" si="1"/>
        <v>436000</v>
      </c>
    </row>
    <row r="92" spans="1:6" ht="30">
      <c r="A92" s="13" t="s">
        <v>450</v>
      </c>
      <c r="B92" s="33" t="s">
        <v>196</v>
      </c>
      <c r="C92" s="156"/>
      <c r="D92" s="156"/>
      <c r="E92" s="156"/>
      <c r="F92" s="153">
        <f t="shared" si="1"/>
        <v>0</v>
      </c>
    </row>
    <row r="93" spans="1:6" ht="30">
      <c r="A93" s="13" t="s">
        <v>451</v>
      </c>
      <c r="B93" s="33" t="s">
        <v>197</v>
      </c>
      <c r="C93" s="156"/>
      <c r="D93" s="156"/>
      <c r="E93" s="156"/>
      <c r="F93" s="153">
        <f t="shared" si="1"/>
        <v>0</v>
      </c>
    </row>
    <row r="94" spans="1:6" ht="15">
      <c r="A94" s="13" t="s">
        <v>198</v>
      </c>
      <c r="B94" s="33" t="s">
        <v>199</v>
      </c>
      <c r="C94" s="156"/>
      <c r="D94" s="156"/>
      <c r="E94" s="156"/>
      <c r="F94" s="153">
        <f t="shared" si="1"/>
        <v>0</v>
      </c>
    </row>
    <row r="95" spans="1:6" ht="15">
      <c r="A95" s="13" t="s">
        <v>649</v>
      </c>
      <c r="B95" s="33" t="s">
        <v>200</v>
      </c>
      <c r="C95" s="156"/>
      <c r="D95" s="156"/>
      <c r="E95" s="156"/>
      <c r="F95" s="153">
        <f t="shared" si="1"/>
        <v>0</v>
      </c>
    </row>
    <row r="96" spans="1:6" ht="15">
      <c r="A96" s="13" t="s">
        <v>452</v>
      </c>
      <c r="B96" s="33" t="s">
        <v>650</v>
      </c>
      <c r="C96" s="156"/>
      <c r="D96" s="156"/>
      <c r="E96" s="156"/>
      <c r="F96" s="153"/>
    </row>
    <row r="97" spans="1:6" s="130" customFormat="1" ht="15">
      <c r="A97" s="53" t="s">
        <v>412</v>
      </c>
      <c r="B97" s="56" t="s">
        <v>201</v>
      </c>
      <c r="C97" s="98">
        <f>SUM(C88:C95)</f>
        <v>436000</v>
      </c>
      <c r="D97" s="98">
        <f>SUM(D88:D95)</f>
        <v>0</v>
      </c>
      <c r="E97" s="98">
        <f>SUM(E88:E95)</f>
        <v>0</v>
      </c>
      <c r="F97" s="154">
        <f t="shared" si="1"/>
        <v>436000</v>
      </c>
    </row>
    <row r="98" spans="1:6" s="131" customFormat="1" ht="15.75">
      <c r="A98" s="62" t="s">
        <v>34</v>
      </c>
      <c r="B98" s="121"/>
      <c r="C98" s="165">
        <f>C97+C87+C82</f>
        <v>167978786</v>
      </c>
      <c r="D98" s="165">
        <f>D97+D87+D82</f>
        <v>0</v>
      </c>
      <c r="E98" s="165">
        <f>E97+E87+E82</f>
        <v>0</v>
      </c>
      <c r="F98" s="166">
        <f t="shared" si="1"/>
        <v>167978786</v>
      </c>
    </row>
    <row r="99" spans="1:6" s="132" customFormat="1" ht="15.75">
      <c r="A99" s="38" t="s">
        <v>460</v>
      </c>
      <c r="B99" s="118" t="s">
        <v>202</v>
      </c>
      <c r="C99" s="167">
        <f>C98+C74</f>
        <v>314553904</v>
      </c>
      <c r="D99" s="167">
        <f>D98+D74</f>
        <v>0</v>
      </c>
      <c r="E99" s="167">
        <f>E98+E74</f>
        <v>0</v>
      </c>
      <c r="F99" s="155">
        <f t="shared" si="1"/>
        <v>314553904</v>
      </c>
    </row>
    <row r="100" spans="1:25" ht="15">
      <c r="A100" s="13" t="s">
        <v>453</v>
      </c>
      <c r="B100" s="5" t="s">
        <v>203</v>
      </c>
      <c r="C100" s="168"/>
      <c r="D100" s="168"/>
      <c r="E100" s="168"/>
      <c r="F100" s="153">
        <f t="shared" si="1"/>
        <v>0</v>
      </c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4"/>
      <c r="Y100" s="134"/>
    </row>
    <row r="101" spans="1:25" ht="15">
      <c r="A101" s="13" t="s">
        <v>206</v>
      </c>
      <c r="B101" s="5" t="s">
        <v>207</v>
      </c>
      <c r="C101" s="168"/>
      <c r="D101" s="168"/>
      <c r="E101" s="168"/>
      <c r="F101" s="153">
        <f t="shared" si="1"/>
        <v>0</v>
      </c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4"/>
      <c r="Y101" s="134"/>
    </row>
    <row r="102" spans="1:25" ht="15">
      <c r="A102" s="13" t="s">
        <v>454</v>
      </c>
      <c r="B102" s="5" t="s">
        <v>208</v>
      </c>
      <c r="C102" s="168"/>
      <c r="D102" s="168"/>
      <c r="E102" s="168"/>
      <c r="F102" s="153">
        <f t="shared" si="1"/>
        <v>0</v>
      </c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4"/>
      <c r="Y102" s="134"/>
    </row>
    <row r="103" spans="1:25" s="128" customFormat="1" ht="12.75">
      <c r="A103" s="15" t="s">
        <v>417</v>
      </c>
      <c r="B103" s="7" t="s">
        <v>210</v>
      </c>
      <c r="C103" s="169">
        <f>SUM(C100:C102)</f>
        <v>0</v>
      </c>
      <c r="D103" s="169">
        <f>SUM(D100:D102)</f>
        <v>0</v>
      </c>
      <c r="E103" s="169">
        <f>SUM(E100:E102)</f>
        <v>0</v>
      </c>
      <c r="F103" s="164">
        <f t="shared" si="1"/>
        <v>0</v>
      </c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6"/>
      <c r="Y103" s="136"/>
    </row>
    <row r="104" spans="1:25" ht="15">
      <c r="A104" s="39" t="s">
        <v>455</v>
      </c>
      <c r="B104" s="5" t="s">
        <v>211</v>
      </c>
      <c r="C104" s="170"/>
      <c r="D104" s="170"/>
      <c r="E104" s="170"/>
      <c r="F104" s="153">
        <f t="shared" si="1"/>
        <v>0</v>
      </c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4"/>
      <c r="Y104" s="134"/>
    </row>
    <row r="105" spans="1:25" ht="15">
      <c r="A105" s="39" t="s">
        <v>423</v>
      </c>
      <c r="B105" s="5" t="s">
        <v>214</v>
      </c>
      <c r="C105" s="170"/>
      <c r="D105" s="170"/>
      <c r="E105" s="170"/>
      <c r="F105" s="153">
        <f t="shared" si="1"/>
        <v>0</v>
      </c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4"/>
      <c r="Y105" s="134"/>
    </row>
    <row r="106" spans="1:25" ht="15">
      <c r="A106" s="13" t="s">
        <v>215</v>
      </c>
      <c r="B106" s="5" t="s">
        <v>216</v>
      </c>
      <c r="C106" s="168"/>
      <c r="D106" s="168"/>
      <c r="E106" s="168"/>
      <c r="F106" s="153">
        <f t="shared" si="1"/>
        <v>0</v>
      </c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4"/>
      <c r="Y106" s="134"/>
    </row>
    <row r="107" spans="1:25" ht="15">
      <c r="A107" s="13" t="s">
        <v>456</v>
      </c>
      <c r="B107" s="5" t="s">
        <v>217</v>
      </c>
      <c r="C107" s="168"/>
      <c r="D107" s="168"/>
      <c r="E107" s="168"/>
      <c r="F107" s="153">
        <f t="shared" si="1"/>
        <v>0</v>
      </c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4"/>
      <c r="Y107" s="134"/>
    </row>
    <row r="108" spans="1:25" s="128" customFormat="1" ht="12.75">
      <c r="A108" s="14" t="s">
        <v>420</v>
      </c>
      <c r="B108" s="7" t="s">
        <v>218</v>
      </c>
      <c r="C108" s="171">
        <f>SUM(C104:C107)</f>
        <v>0</v>
      </c>
      <c r="D108" s="171">
        <f>SUM(D104:D107)</f>
        <v>0</v>
      </c>
      <c r="E108" s="171">
        <f>SUM(E104:E107)</f>
        <v>0</v>
      </c>
      <c r="F108" s="164">
        <f t="shared" si="1"/>
        <v>0</v>
      </c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6"/>
      <c r="Y108" s="136"/>
    </row>
    <row r="109" spans="1:25" ht="15">
      <c r="A109" s="39" t="s">
        <v>219</v>
      </c>
      <c r="B109" s="5" t="s">
        <v>220</v>
      </c>
      <c r="C109" s="170"/>
      <c r="D109" s="170"/>
      <c r="E109" s="170"/>
      <c r="F109" s="153">
        <f t="shared" si="1"/>
        <v>0</v>
      </c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4"/>
      <c r="Y109" s="134"/>
    </row>
    <row r="110" spans="1:25" ht="15">
      <c r="A110" s="39" t="s">
        <v>221</v>
      </c>
      <c r="B110" s="5" t="s">
        <v>222</v>
      </c>
      <c r="C110" s="193">
        <v>6005062</v>
      </c>
      <c r="D110" s="170"/>
      <c r="E110" s="170"/>
      <c r="F110" s="153">
        <f t="shared" si="1"/>
        <v>6005062</v>
      </c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4"/>
      <c r="Y110" s="134"/>
    </row>
    <row r="111" spans="1:25" s="128" customFormat="1" ht="12.75">
      <c r="A111" s="14" t="s">
        <v>223</v>
      </c>
      <c r="B111" s="7" t="s">
        <v>224</v>
      </c>
      <c r="C111" s="171"/>
      <c r="D111" s="171">
        <f>SUM(D109:D110)</f>
        <v>0</v>
      </c>
      <c r="E111" s="171">
        <f>SUM(E109:E110)</f>
        <v>0</v>
      </c>
      <c r="F111" s="164">
        <f t="shared" si="1"/>
        <v>0</v>
      </c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6"/>
      <c r="Y111" s="136"/>
    </row>
    <row r="112" spans="1:25" ht="15">
      <c r="A112" s="39" t="s">
        <v>225</v>
      </c>
      <c r="B112" s="5" t="s">
        <v>226</v>
      </c>
      <c r="C112" s="170"/>
      <c r="D112" s="170"/>
      <c r="E112" s="170"/>
      <c r="F112" s="153">
        <f t="shared" si="1"/>
        <v>0</v>
      </c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4"/>
      <c r="Y112" s="134"/>
    </row>
    <row r="113" spans="1:25" ht="15">
      <c r="A113" s="39" t="s">
        <v>227</v>
      </c>
      <c r="B113" s="5" t="s">
        <v>228</v>
      </c>
      <c r="C113" s="170"/>
      <c r="D113" s="170"/>
      <c r="E113" s="170"/>
      <c r="F113" s="153">
        <f t="shared" si="1"/>
        <v>0</v>
      </c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4"/>
      <c r="Y113" s="134"/>
    </row>
    <row r="114" spans="1:25" ht="15">
      <c r="A114" s="39" t="s">
        <v>229</v>
      </c>
      <c r="B114" s="5" t="s">
        <v>230</v>
      </c>
      <c r="C114" s="170"/>
      <c r="D114" s="170"/>
      <c r="E114" s="170"/>
      <c r="F114" s="153">
        <f t="shared" si="1"/>
        <v>0</v>
      </c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4"/>
      <c r="Y114" s="134"/>
    </row>
    <row r="115" spans="1:25" s="130" customFormat="1" ht="15">
      <c r="A115" s="40" t="s">
        <v>421</v>
      </c>
      <c r="B115" s="41" t="s">
        <v>231</v>
      </c>
      <c r="C115" s="172">
        <f>SUM(C112:C114)</f>
        <v>0</v>
      </c>
      <c r="D115" s="172">
        <f>SUM(D112:D114)</f>
        <v>0</v>
      </c>
      <c r="E115" s="172">
        <f>SUM(E112:E114)</f>
        <v>0</v>
      </c>
      <c r="F115" s="154">
        <f t="shared" si="1"/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40"/>
      <c r="Y115" s="140"/>
    </row>
    <row r="116" spans="1:25" ht="15">
      <c r="A116" s="39" t="s">
        <v>232</v>
      </c>
      <c r="B116" s="5" t="s">
        <v>233</v>
      </c>
      <c r="C116" s="170"/>
      <c r="D116" s="170"/>
      <c r="E116" s="170"/>
      <c r="F116" s="153">
        <f t="shared" si="1"/>
        <v>0</v>
      </c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4"/>
      <c r="Y116" s="134"/>
    </row>
    <row r="117" spans="1:25" ht="15">
      <c r="A117" s="13" t="s">
        <v>234</v>
      </c>
      <c r="B117" s="5" t="s">
        <v>235</v>
      </c>
      <c r="C117" s="168"/>
      <c r="D117" s="168"/>
      <c r="E117" s="168"/>
      <c r="F117" s="153">
        <f t="shared" si="1"/>
        <v>0</v>
      </c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4"/>
      <c r="Y117" s="134"/>
    </row>
    <row r="118" spans="1:25" ht="15">
      <c r="A118" s="39" t="s">
        <v>457</v>
      </c>
      <c r="B118" s="5" t="s">
        <v>236</v>
      </c>
      <c r="C118" s="170"/>
      <c r="D118" s="170"/>
      <c r="E118" s="170"/>
      <c r="F118" s="153">
        <f t="shared" si="1"/>
        <v>0</v>
      </c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4"/>
      <c r="Y118" s="134"/>
    </row>
    <row r="119" spans="1:25" ht="15">
      <c r="A119" s="39" t="s">
        <v>426</v>
      </c>
      <c r="B119" s="5" t="s">
        <v>237</v>
      </c>
      <c r="C119" s="170"/>
      <c r="D119" s="170"/>
      <c r="E119" s="170"/>
      <c r="F119" s="153">
        <f t="shared" si="1"/>
        <v>0</v>
      </c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4"/>
      <c r="Y119" s="134"/>
    </row>
    <row r="120" spans="1:25" s="130" customFormat="1" ht="15">
      <c r="A120" s="40" t="s">
        <v>427</v>
      </c>
      <c r="B120" s="41" t="s">
        <v>241</v>
      </c>
      <c r="C120" s="172">
        <f>SUM(C116:C119)</f>
        <v>0</v>
      </c>
      <c r="D120" s="172">
        <f>SUM(D116:D119)</f>
        <v>0</v>
      </c>
      <c r="E120" s="172">
        <f>SUM(E116:E119)</f>
        <v>0</v>
      </c>
      <c r="F120" s="154">
        <f t="shared" si="1"/>
        <v>0</v>
      </c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40"/>
      <c r="Y120" s="140"/>
    </row>
    <row r="121" spans="1:25" ht="15">
      <c r="A121" s="13" t="s">
        <v>242</v>
      </c>
      <c r="B121" s="5" t="s">
        <v>243</v>
      </c>
      <c r="C121" s="168"/>
      <c r="D121" s="168"/>
      <c r="E121" s="168"/>
      <c r="F121" s="153">
        <f t="shared" si="1"/>
        <v>0</v>
      </c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4"/>
      <c r="Y121" s="134"/>
    </row>
    <row r="122" spans="1:25" s="132" customFormat="1" ht="15.75">
      <c r="A122" s="42" t="s">
        <v>461</v>
      </c>
      <c r="B122" s="23" t="s">
        <v>244</v>
      </c>
      <c r="C122" s="173">
        <f>C121+C120+C115+C114+C113+C112+C111+C110+C109+C108+C103</f>
        <v>6005062</v>
      </c>
      <c r="D122" s="173">
        <f>D121+D120+D115+D114+D113+D112+D111+D110+D109+D108+D103</f>
        <v>0</v>
      </c>
      <c r="E122" s="173">
        <f>E121+E120+E115+E114+E113+E112+E111+E110+E109+E108+E103</f>
        <v>0</v>
      </c>
      <c r="F122" s="155">
        <f t="shared" si="1"/>
        <v>6005062</v>
      </c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2"/>
      <c r="Y122" s="142"/>
    </row>
    <row r="123" spans="1:25" s="132" customFormat="1" ht="15.75">
      <c r="A123" s="108" t="s">
        <v>496</v>
      </c>
      <c r="B123" s="120"/>
      <c r="C123" s="167">
        <f>C122+C99</f>
        <v>320558966</v>
      </c>
      <c r="D123" s="167">
        <f>D122+D99</f>
        <v>0</v>
      </c>
      <c r="E123" s="167">
        <f>E122+E99</f>
        <v>0</v>
      </c>
      <c r="F123" s="155">
        <f t="shared" si="1"/>
        <v>320558966</v>
      </c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</row>
    <row r="124" spans="2:25" ht="15">
      <c r="B124" s="134"/>
      <c r="C124" s="174"/>
      <c r="D124" s="174"/>
      <c r="E124" s="174"/>
      <c r="F124" s="17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</row>
    <row r="125" spans="2:25" ht="15">
      <c r="B125" s="134"/>
      <c r="C125" s="174"/>
      <c r="D125" s="174"/>
      <c r="E125" s="174"/>
      <c r="F125" s="17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</row>
    <row r="126" spans="2:25" ht="15">
      <c r="B126" s="134"/>
      <c r="C126" s="174"/>
      <c r="D126" s="174"/>
      <c r="E126" s="174"/>
      <c r="F126" s="17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</row>
    <row r="127" spans="2:25" ht="15">
      <c r="B127" s="134"/>
      <c r="C127" s="174"/>
      <c r="D127" s="174"/>
      <c r="E127" s="174"/>
      <c r="F127" s="17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2:25" ht="15">
      <c r="B128" s="134"/>
      <c r="C128" s="174"/>
      <c r="D128" s="174"/>
      <c r="E128" s="174"/>
      <c r="F128" s="17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2:25" ht="15">
      <c r="B129" s="134"/>
      <c r="C129" s="174"/>
      <c r="D129" s="174"/>
      <c r="E129" s="174"/>
      <c r="F129" s="17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</row>
    <row r="130" spans="2:25" ht="15">
      <c r="B130" s="134"/>
      <c r="C130" s="174"/>
      <c r="D130" s="174"/>
      <c r="E130" s="174"/>
      <c r="F130" s="17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</row>
    <row r="131" spans="2:25" ht="15">
      <c r="B131" s="134"/>
      <c r="C131" s="174"/>
      <c r="D131" s="174"/>
      <c r="E131" s="174"/>
      <c r="F131" s="17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</row>
    <row r="132" spans="2:25" ht="15">
      <c r="B132" s="134"/>
      <c r="C132" s="174"/>
      <c r="D132" s="174"/>
      <c r="E132" s="174"/>
      <c r="F132" s="17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</row>
    <row r="133" spans="2:25" ht="15">
      <c r="B133" s="134"/>
      <c r="C133" s="174"/>
      <c r="D133" s="174"/>
      <c r="E133" s="174"/>
      <c r="F133" s="17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2:25" ht="15">
      <c r="B134" s="134"/>
      <c r="C134" s="174"/>
      <c r="D134" s="174"/>
      <c r="E134" s="174"/>
      <c r="F134" s="17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</row>
    <row r="135" spans="2:25" ht="15">
      <c r="B135" s="134"/>
      <c r="C135" s="174"/>
      <c r="D135" s="174"/>
      <c r="E135" s="174"/>
      <c r="F135" s="17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2:25" ht="15">
      <c r="B136" s="134"/>
      <c r="C136" s="174"/>
      <c r="D136" s="174"/>
      <c r="E136" s="174"/>
      <c r="F136" s="17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</row>
    <row r="137" spans="2:25" ht="15">
      <c r="B137" s="134"/>
      <c r="C137" s="174"/>
      <c r="D137" s="174"/>
      <c r="E137" s="174"/>
      <c r="F137" s="17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</row>
    <row r="138" spans="2:25" ht="15">
      <c r="B138" s="134"/>
      <c r="C138" s="174"/>
      <c r="D138" s="174"/>
      <c r="E138" s="174"/>
      <c r="F138" s="17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</row>
    <row r="139" spans="2:25" ht="15">
      <c r="B139" s="134"/>
      <c r="C139" s="174"/>
      <c r="D139" s="174"/>
      <c r="E139" s="174"/>
      <c r="F139" s="17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</row>
    <row r="140" spans="2:25" ht="15">
      <c r="B140" s="134"/>
      <c r="C140" s="174"/>
      <c r="D140" s="174"/>
      <c r="E140" s="174"/>
      <c r="F140" s="17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2:25" ht="15">
      <c r="B141" s="134"/>
      <c r="C141" s="174"/>
      <c r="D141" s="174"/>
      <c r="E141" s="174"/>
      <c r="F141" s="17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</row>
    <row r="142" spans="2:25" ht="15">
      <c r="B142" s="134"/>
      <c r="C142" s="174"/>
      <c r="D142" s="174"/>
      <c r="E142" s="174"/>
      <c r="F142" s="17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</row>
    <row r="143" spans="2:25" ht="15">
      <c r="B143" s="134"/>
      <c r="C143" s="174"/>
      <c r="D143" s="174"/>
      <c r="E143" s="174"/>
      <c r="F143" s="17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</row>
    <row r="144" spans="2:25" ht="15">
      <c r="B144" s="134"/>
      <c r="C144" s="174"/>
      <c r="D144" s="174"/>
      <c r="E144" s="174"/>
      <c r="F144" s="17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</row>
    <row r="145" spans="2:25" ht="15">
      <c r="B145" s="134"/>
      <c r="C145" s="174"/>
      <c r="D145" s="174"/>
      <c r="E145" s="174"/>
      <c r="F145" s="17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2:25" ht="15">
      <c r="B146" s="134"/>
      <c r="C146" s="174"/>
      <c r="D146" s="174"/>
      <c r="E146" s="174"/>
      <c r="F146" s="17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</row>
    <row r="147" spans="2:25" ht="15">
      <c r="B147" s="134"/>
      <c r="C147" s="174"/>
      <c r="D147" s="174"/>
      <c r="E147" s="174"/>
      <c r="F147" s="17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</row>
    <row r="148" spans="2:25" ht="15">
      <c r="B148" s="134"/>
      <c r="C148" s="174"/>
      <c r="D148" s="174"/>
      <c r="E148" s="174"/>
      <c r="F148" s="17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</row>
    <row r="149" spans="2:25" ht="15">
      <c r="B149" s="134"/>
      <c r="C149" s="174"/>
      <c r="D149" s="174"/>
      <c r="E149" s="174"/>
      <c r="F149" s="17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2:25" ht="15">
      <c r="B150" s="134"/>
      <c r="C150" s="174"/>
      <c r="D150" s="174"/>
      <c r="E150" s="174"/>
      <c r="F150" s="17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</row>
    <row r="151" spans="2:25" ht="15">
      <c r="B151" s="134"/>
      <c r="C151" s="174"/>
      <c r="D151" s="174"/>
      <c r="E151" s="174"/>
      <c r="F151" s="17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</row>
    <row r="152" spans="2:25" ht="15">
      <c r="B152" s="134"/>
      <c r="C152" s="174"/>
      <c r="D152" s="174"/>
      <c r="E152" s="174"/>
      <c r="F152" s="17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</row>
    <row r="153" spans="2:25" ht="15">
      <c r="B153" s="134"/>
      <c r="C153" s="174"/>
      <c r="D153" s="174"/>
      <c r="E153" s="174"/>
      <c r="F153" s="17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</row>
    <row r="154" spans="2:25" ht="15">
      <c r="B154" s="134"/>
      <c r="C154" s="174"/>
      <c r="D154" s="174"/>
      <c r="E154" s="174"/>
      <c r="F154" s="17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</row>
    <row r="155" spans="2:25" ht="15">
      <c r="B155" s="134"/>
      <c r="C155" s="174"/>
      <c r="D155" s="174"/>
      <c r="E155" s="174"/>
      <c r="F155" s="17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</row>
    <row r="156" spans="2:25" ht="15">
      <c r="B156" s="134"/>
      <c r="C156" s="174"/>
      <c r="D156" s="174"/>
      <c r="E156" s="174"/>
      <c r="F156" s="17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</row>
    <row r="157" spans="2:25" ht="15">
      <c r="B157" s="134"/>
      <c r="C157" s="174"/>
      <c r="D157" s="174"/>
      <c r="E157" s="174"/>
      <c r="F157" s="17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</row>
    <row r="158" spans="2:25" ht="15">
      <c r="B158" s="134"/>
      <c r="C158" s="174"/>
      <c r="D158" s="174"/>
      <c r="E158" s="174"/>
      <c r="F158" s="17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</row>
    <row r="159" spans="2:25" ht="15">
      <c r="B159" s="134"/>
      <c r="C159" s="174"/>
      <c r="D159" s="174"/>
      <c r="E159" s="174"/>
      <c r="F159" s="17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</row>
    <row r="160" spans="2:25" ht="15">
      <c r="B160" s="134"/>
      <c r="C160" s="174"/>
      <c r="D160" s="174"/>
      <c r="E160" s="174"/>
      <c r="F160" s="17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</row>
    <row r="161" spans="2:25" ht="15">
      <c r="B161" s="134"/>
      <c r="C161" s="174"/>
      <c r="D161" s="174"/>
      <c r="E161" s="174"/>
      <c r="F161" s="17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</row>
    <row r="162" spans="2:25" ht="15">
      <c r="B162" s="134"/>
      <c r="C162" s="174"/>
      <c r="D162" s="174"/>
      <c r="E162" s="174"/>
      <c r="F162" s="17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</row>
    <row r="163" spans="2:25" ht="15">
      <c r="B163" s="134"/>
      <c r="C163" s="174"/>
      <c r="D163" s="174"/>
      <c r="E163" s="174"/>
      <c r="F163" s="17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</row>
    <row r="164" spans="2:25" ht="15">
      <c r="B164" s="134"/>
      <c r="C164" s="174"/>
      <c r="D164" s="174"/>
      <c r="E164" s="174"/>
      <c r="F164" s="17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</row>
    <row r="165" spans="2:25" ht="15">
      <c r="B165" s="134"/>
      <c r="C165" s="174"/>
      <c r="D165" s="174"/>
      <c r="E165" s="174"/>
      <c r="F165" s="17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</row>
    <row r="166" spans="2:25" ht="15">
      <c r="B166" s="134"/>
      <c r="C166" s="174"/>
      <c r="D166" s="174"/>
      <c r="E166" s="174"/>
      <c r="F166" s="17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</row>
    <row r="167" spans="2:25" ht="15">
      <c r="B167" s="134"/>
      <c r="C167" s="174"/>
      <c r="D167" s="174"/>
      <c r="E167" s="174"/>
      <c r="F167" s="17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</row>
    <row r="168" spans="2:25" ht="15">
      <c r="B168" s="134"/>
      <c r="C168" s="174"/>
      <c r="D168" s="174"/>
      <c r="E168" s="174"/>
      <c r="F168" s="17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</row>
    <row r="169" spans="2:25" ht="15">
      <c r="B169" s="134"/>
      <c r="C169" s="174"/>
      <c r="D169" s="174"/>
      <c r="E169" s="174"/>
      <c r="F169" s="17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</row>
    <row r="170" spans="2:25" ht="15">
      <c r="B170" s="134"/>
      <c r="C170" s="174"/>
      <c r="D170" s="174"/>
      <c r="E170" s="174"/>
      <c r="F170" s="17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</row>
    <row r="171" spans="2:25" ht="15">
      <c r="B171" s="134"/>
      <c r="C171" s="174"/>
      <c r="D171" s="174"/>
      <c r="E171" s="174"/>
      <c r="F171" s="17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</row>
    <row r="172" spans="2:25" ht="15">
      <c r="B172" s="134"/>
      <c r="C172" s="174"/>
      <c r="D172" s="174"/>
      <c r="E172" s="174"/>
      <c r="F172" s="17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&amp;C4. melléklet az 5/2018. (V.29.)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25" customWidth="1"/>
    <col min="2" max="2" width="9.140625" style="125" customWidth="1"/>
    <col min="3" max="3" width="18.140625" style="158" customWidth="1"/>
    <col min="4" max="4" width="14.7109375" style="158" customWidth="1"/>
    <col min="5" max="5" width="14.8515625" style="158" customWidth="1"/>
    <col min="6" max="6" width="17.57421875" style="158" customWidth="1"/>
    <col min="7" max="16384" width="9.140625" style="125" customWidth="1"/>
  </cols>
  <sheetData>
    <row r="1" spans="1:6" ht="24" customHeight="1">
      <c r="A1" s="213" t="s">
        <v>667</v>
      </c>
      <c r="B1" s="219"/>
      <c r="C1" s="219"/>
      <c r="D1" s="219"/>
      <c r="E1" s="219"/>
      <c r="F1" s="220"/>
    </row>
    <row r="2" spans="1:8" ht="24" customHeight="1">
      <c r="A2" s="215" t="s">
        <v>651</v>
      </c>
      <c r="B2" s="219"/>
      <c r="C2" s="219"/>
      <c r="D2" s="219"/>
      <c r="E2" s="219"/>
      <c r="F2" s="220"/>
      <c r="H2" s="80"/>
    </row>
    <row r="3" ht="18">
      <c r="A3" s="126"/>
    </row>
    <row r="4" ht="15">
      <c r="A4" s="110" t="s">
        <v>1</v>
      </c>
    </row>
    <row r="5" spans="1:6" ht="30">
      <c r="A5" s="2" t="s">
        <v>65</v>
      </c>
      <c r="B5" s="3" t="s">
        <v>26</v>
      </c>
      <c r="C5" s="161" t="s">
        <v>571</v>
      </c>
      <c r="D5" s="161" t="s">
        <v>572</v>
      </c>
      <c r="E5" s="199" t="s">
        <v>35</v>
      </c>
      <c r="F5" s="162" t="s">
        <v>16</v>
      </c>
    </row>
    <row r="6" spans="1:6" ht="15" customHeight="1">
      <c r="A6" s="34" t="s">
        <v>245</v>
      </c>
      <c r="B6" s="6" t="s">
        <v>246</v>
      </c>
      <c r="C6" s="153">
        <v>62293088</v>
      </c>
      <c r="D6" s="153"/>
      <c r="E6" s="153"/>
      <c r="F6" s="153">
        <f>C6+D6+E6</f>
        <v>62293088</v>
      </c>
    </row>
    <row r="7" spans="1:6" ht="15" customHeight="1">
      <c r="A7" s="5" t="s">
        <v>247</v>
      </c>
      <c r="B7" s="6" t="s">
        <v>248</v>
      </c>
      <c r="C7" s="153"/>
      <c r="D7" s="153"/>
      <c r="E7" s="153"/>
      <c r="F7" s="153">
        <f aca="true" t="shared" si="0" ref="F7:F70">C7+D7+E7</f>
        <v>0</v>
      </c>
    </row>
    <row r="8" spans="1:6" ht="15" customHeight="1">
      <c r="A8" s="5" t="s">
        <v>249</v>
      </c>
      <c r="B8" s="6" t="s">
        <v>250</v>
      </c>
      <c r="C8" s="153">
        <v>9446941</v>
      </c>
      <c r="D8" s="153"/>
      <c r="E8" s="153"/>
      <c r="F8" s="153">
        <f t="shared" si="0"/>
        <v>9446941</v>
      </c>
    </row>
    <row r="9" spans="1:6" ht="15" customHeight="1">
      <c r="A9" s="5" t="s">
        <v>251</v>
      </c>
      <c r="B9" s="6" t="s">
        <v>252</v>
      </c>
      <c r="C9" s="153">
        <v>1200000</v>
      </c>
      <c r="D9" s="153"/>
      <c r="E9" s="153"/>
      <c r="F9" s="153">
        <f t="shared" si="0"/>
        <v>1200000</v>
      </c>
    </row>
    <row r="10" spans="1:6" ht="15" customHeight="1">
      <c r="A10" s="5" t="s">
        <v>664</v>
      </c>
      <c r="B10" s="6" t="s">
        <v>253</v>
      </c>
      <c r="C10" s="153">
        <v>14081222</v>
      </c>
      <c r="D10" s="153"/>
      <c r="E10" s="153"/>
      <c r="F10" s="153">
        <f t="shared" si="0"/>
        <v>14081222</v>
      </c>
    </row>
    <row r="11" spans="1:6" ht="15" customHeight="1">
      <c r="A11" s="5" t="s">
        <v>665</v>
      </c>
      <c r="B11" s="6" t="s">
        <v>254</v>
      </c>
      <c r="C11" s="153"/>
      <c r="D11" s="153"/>
      <c r="E11" s="153"/>
      <c r="F11" s="153">
        <f t="shared" si="0"/>
        <v>0</v>
      </c>
    </row>
    <row r="12" spans="1:6" s="128" customFormat="1" ht="15" customHeight="1">
      <c r="A12" s="7" t="s">
        <v>499</v>
      </c>
      <c r="B12" s="8" t="s">
        <v>255</v>
      </c>
      <c r="C12" s="164">
        <f>SUM(C6:C11)</f>
        <v>87021251</v>
      </c>
      <c r="D12" s="164">
        <f>SUM(D6:D11)</f>
        <v>0</v>
      </c>
      <c r="E12" s="164">
        <f>SUM(E6:E11)</f>
        <v>0</v>
      </c>
      <c r="F12" s="164">
        <f t="shared" si="0"/>
        <v>87021251</v>
      </c>
    </row>
    <row r="13" spans="1:6" ht="15" customHeight="1">
      <c r="A13" s="5" t="s">
        <v>256</v>
      </c>
      <c r="B13" s="6" t="s">
        <v>257</v>
      </c>
      <c r="C13" s="153"/>
      <c r="D13" s="153"/>
      <c r="E13" s="153"/>
      <c r="F13" s="153">
        <f t="shared" si="0"/>
        <v>0</v>
      </c>
    </row>
    <row r="14" spans="1:6" ht="15" customHeight="1">
      <c r="A14" s="5" t="s">
        <v>258</v>
      </c>
      <c r="B14" s="6" t="s">
        <v>259</v>
      </c>
      <c r="C14" s="153"/>
      <c r="D14" s="153"/>
      <c r="E14" s="153"/>
      <c r="F14" s="153">
        <f t="shared" si="0"/>
        <v>0</v>
      </c>
    </row>
    <row r="15" spans="1:6" ht="15" customHeight="1">
      <c r="A15" s="5" t="s">
        <v>462</v>
      </c>
      <c r="B15" s="6" t="s">
        <v>260</v>
      </c>
      <c r="C15" s="153"/>
      <c r="D15" s="153"/>
      <c r="E15" s="153"/>
      <c r="F15" s="153">
        <f t="shared" si="0"/>
        <v>0</v>
      </c>
    </row>
    <row r="16" spans="1:6" ht="15" customHeight="1">
      <c r="A16" s="5" t="s">
        <v>463</v>
      </c>
      <c r="B16" s="6" t="s">
        <v>261</v>
      </c>
      <c r="C16" s="153"/>
      <c r="D16" s="153"/>
      <c r="E16" s="153"/>
      <c r="F16" s="153">
        <f t="shared" si="0"/>
        <v>0</v>
      </c>
    </row>
    <row r="17" spans="1:6" ht="15" customHeight="1">
      <c r="A17" s="5" t="s">
        <v>464</v>
      </c>
      <c r="B17" s="6" t="s">
        <v>262</v>
      </c>
      <c r="C17" s="153">
        <v>23487398</v>
      </c>
      <c r="D17" s="153"/>
      <c r="E17" s="153"/>
      <c r="F17" s="153">
        <f t="shared" si="0"/>
        <v>23487398</v>
      </c>
    </row>
    <row r="18" spans="1:6" s="130" customFormat="1" ht="15" customHeight="1">
      <c r="A18" s="41" t="s">
        <v>500</v>
      </c>
      <c r="B18" s="54" t="s">
        <v>263</v>
      </c>
      <c r="C18" s="154">
        <f>C12+C13+C14+C15+C16+C17</f>
        <v>110508649</v>
      </c>
      <c r="D18" s="154">
        <f>D12+D13+D14+D15+D16+D17</f>
        <v>0</v>
      </c>
      <c r="E18" s="154">
        <f>E12+E13+E14+E15+E16+E17</f>
        <v>0</v>
      </c>
      <c r="F18" s="154">
        <f t="shared" si="0"/>
        <v>110508649</v>
      </c>
    </row>
    <row r="19" spans="1:6" ht="15" customHeight="1">
      <c r="A19" s="5" t="s">
        <v>468</v>
      </c>
      <c r="B19" s="6" t="s">
        <v>272</v>
      </c>
      <c r="C19" s="153"/>
      <c r="D19" s="153"/>
      <c r="E19" s="153"/>
      <c r="F19" s="153">
        <f t="shared" si="0"/>
        <v>0</v>
      </c>
    </row>
    <row r="20" spans="1:6" ht="15" customHeight="1">
      <c r="A20" s="5" t="s">
        <v>469</v>
      </c>
      <c r="B20" s="6" t="s">
        <v>273</v>
      </c>
      <c r="C20" s="153"/>
      <c r="D20" s="153"/>
      <c r="E20" s="153"/>
      <c r="F20" s="153">
        <f t="shared" si="0"/>
        <v>0</v>
      </c>
    </row>
    <row r="21" spans="1:6" s="128" customFormat="1" ht="15" customHeight="1">
      <c r="A21" s="7" t="s">
        <v>502</v>
      </c>
      <c r="B21" s="8" t="s">
        <v>274</v>
      </c>
      <c r="C21" s="164">
        <f>SUM(C19:C20)</f>
        <v>0</v>
      </c>
      <c r="D21" s="164">
        <f>SUM(D19:D20)</f>
        <v>0</v>
      </c>
      <c r="E21" s="164">
        <f>SUM(E19:E20)</f>
        <v>0</v>
      </c>
      <c r="F21" s="164">
        <f t="shared" si="0"/>
        <v>0</v>
      </c>
    </row>
    <row r="22" spans="1:6" ht="15" customHeight="1">
      <c r="A22" s="5" t="s">
        <v>470</v>
      </c>
      <c r="B22" s="6" t="s">
        <v>275</v>
      </c>
      <c r="C22" s="153"/>
      <c r="D22" s="153"/>
      <c r="E22" s="153"/>
      <c r="F22" s="153">
        <f t="shared" si="0"/>
        <v>0</v>
      </c>
    </row>
    <row r="23" spans="1:6" ht="15" customHeight="1">
      <c r="A23" s="5" t="s">
        <v>471</v>
      </c>
      <c r="B23" s="6" t="s">
        <v>276</v>
      </c>
      <c r="C23" s="153"/>
      <c r="D23" s="153"/>
      <c r="E23" s="153"/>
      <c r="F23" s="153">
        <f t="shared" si="0"/>
        <v>0</v>
      </c>
    </row>
    <row r="24" spans="1:6" ht="15" customHeight="1">
      <c r="A24" s="5" t="s">
        <v>472</v>
      </c>
      <c r="B24" s="6" t="s">
        <v>277</v>
      </c>
      <c r="C24" s="153">
        <v>2057065</v>
      </c>
      <c r="D24" s="153"/>
      <c r="E24" s="153"/>
      <c r="F24" s="153">
        <f t="shared" si="0"/>
        <v>2057065</v>
      </c>
    </row>
    <row r="25" spans="1:6" ht="15" customHeight="1">
      <c r="A25" s="5" t="s">
        <v>473</v>
      </c>
      <c r="B25" s="6" t="s">
        <v>278</v>
      </c>
      <c r="C25" s="153">
        <v>6510896</v>
      </c>
      <c r="D25" s="153"/>
      <c r="E25" s="153"/>
      <c r="F25" s="153">
        <f t="shared" si="0"/>
        <v>6510896</v>
      </c>
    </row>
    <row r="26" spans="1:6" ht="15" customHeight="1">
      <c r="A26" s="5" t="s">
        <v>474</v>
      </c>
      <c r="B26" s="6" t="s">
        <v>281</v>
      </c>
      <c r="C26" s="153"/>
      <c r="D26" s="153"/>
      <c r="E26" s="153"/>
      <c r="F26" s="153">
        <f t="shared" si="0"/>
        <v>0</v>
      </c>
    </row>
    <row r="27" spans="1:6" ht="15" customHeight="1">
      <c r="A27" s="5" t="s">
        <v>282</v>
      </c>
      <c r="B27" s="6" t="s">
        <v>283</v>
      </c>
      <c r="C27" s="153"/>
      <c r="D27" s="153"/>
      <c r="E27" s="153"/>
      <c r="F27" s="153">
        <f t="shared" si="0"/>
        <v>0</v>
      </c>
    </row>
    <row r="28" spans="1:6" ht="15" customHeight="1">
      <c r="A28" s="5" t="s">
        <v>475</v>
      </c>
      <c r="B28" s="6" t="s">
        <v>284</v>
      </c>
      <c r="C28" s="153">
        <v>2230871</v>
      </c>
      <c r="D28" s="153"/>
      <c r="E28" s="153"/>
      <c r="F28" s="153">
        <f t="shared" si="0"/>
        <v>2230871</v>
      </c>
    </row>
    <row r="29" spans="1:6" ht="15" customHeight="1">
      <c r="A29" s="5" t="s">
        <v>476</v>
      </c>
      <c r="B29" s="6" t="s">
        <v>289</v>
      </c>
      <c r="C29" s="153"/>
      <c r="D29" s="153"/>
      <c r="E29" s="153"/>
      <c r="F29" s="153">
        <f t="shared" si="0"/>
        <v>0</v>
      </c>
    </row>
    <row r="30" spans="1:6" s="128" customFormat="1" ht="15" customHeight="1">
      <c r="A30" s="7" t="s">
        <v>503</v>
      </c>
      <c r="B30" s="8" t="s">
        <v>292</v>
      </c>
      <c r="C30" s="164">
        <f>SUM(C25:C29)</f>
        <v>8741767</v>
      </c>
      <c r="D30" s="164">
        <f>SUM(D25:D29)</f>
        <v>0</v>
      </c>
      <c r="E30" s="164">
        <f>SUM(E25:E29)</f>
        <v>0</v>
      </c>
      <c r="F30" s="164">
        <f t="shared" si="0"/>
        <v>8741767</v>
      </c>
    </row>
    <row r="31" spans="1:6" ht="15" customHeight="1">
      <c r="A31" s="5" t="s">
        <v>477</v>
      </c>
      <c r="B31" s="6" t="s">
        <v>293</v>
      </c>
      <c r="C31" s="153">
        <v>2882691</v>
      </c>
      <c r="D31" s="153"/>
      <c r="E31" s="153"/>
      <c r="F31" s="153">
        <f t="shared" si="0"/>
        <v>2882691</v>
      </c>
    </row>
    <row r="32" spans="1:6" s="130" customFormat="1" ht="15" customHeight="1">
      <c r="A32" s="41" t="s">
        <v>504</v>
      </c>
      <c r="B32" s="54" t="s">
        <v>294</v>
      </c>
      <c r="C32" s="154">
        <f>C21+C22+C23+C24+C30+C31</f>
        <v>13681523</v>
      </c>
      <c r="D32" s="154">
        <f>D21+D22+D23+D24+D30+D31</f>
        <v>0</v>
      </c>
      <c r="E32" s="154">
        <f>E21+E22+E23+E24+E30+E31</f>
        <v>0</v>
      </c>
      <c r="F32" s="154">
        <f t="shared" si="0"/>
        <v>13681523</v>
      </c>
    </row>
    <row r="33" spans="1:6" ht="15" customHeight="1">
      <c r="A33" s="13" t="s">
        <v>295</v>
      </c>
      <c r="B33" s="6" t="s">
        <v>296</v>
      </c>
      <c r="C33" s="153"/>
      <c r="D33" s="153"/>
      <c r="E33" s="153"/>
      <c r="F33" s="153">
        <f t="shared" si="0"/>
        <v>0</v>
      </c>
    </row>
    <row r="34" spans="1:6" ht="15" customHeight="1">
      <c r="A34" s="13" t="s">
        <v>478</v>
      </c>
      <c r="B34" s="6" t="s">
        <v>297</v>
      </c>
      <c r="C34" s="153">
        <v>2257000</v>
      </c>
      <c r="D34" s="153"/>
      <c r="E34" s="153"/>
      <c r="F34" s="153">
        <f t="shared" si="0"/>
        <v>2257000</v>
      </c>
    </row>
    <row r="35" spans="1:6" ht="15" customHeight="1">
      <c r="A35" s="13" t="s">
        <v>479</v>
      </c>
      <c r="B35" s="6" t="s">
        <v>298</v>
      </c>
      <c r="C35" s="153"/>
      <c r="D35" s="153"/>
      <c r="E35" s="153"/>
      <c r="F35" s="153">
        <f t="shared" si="0"/>
        <v>0</v>
      </c>
    </row>
    <row r="36" spans="1:6" ht="15" customHeight="1">
      <c r="A36" s="13" t="s">
        <v>480</v>
      </c>
      <c r="B36" s="6" t="s">
        <v>299</v>
      </c>
      <c r="C36" s="153">
        <v>6363401</v>
      </c>
      <c r="D36" s="153"/>
      <c r="E36" s="153"/>
      <c r="F36" s="153">
        <f t="shared" si="0"/>
        <v>6363401</v>
      </c>
    </row>
    <row r="37" spans="1:6" ht="15" customHeight="1">
      <c r="A37" s="13" t="s">
        <v>300</v>
      </c>
      <c r="B37" s="6" t="s">
        <v>301</v>
      </c>
      <c r="C37" s="153">
        <v>4309260</v>
      </c>
      <c r="D37" s="153"/>
      <c r="E37" s="153"/>
      <c r="F37" s="153">
        <f t="shared" si="0"/>
        <v>4309260</v>
      </c>
    </row>
    <row r="38" spans="1:6" ht="15" customHeight="1">
      <c r="A38" s="13" t="s">
        <v>302</v>
      </c>
      <c r="B38" s="6" t="s">
        <v>303</v>
      </c>
      <c r="C38" s="153">
        <v>2678250</v>
      </c>
      <c r="D38" s="153"/>
      <c r="E38" s="153"/>
      <c r="F38" s="153">
        <f t="shared" si="0"/>
        <v>2678250</v>
      </c>
    </row>
    <row r="39" spans="1:6" ht="15" customHeight="1">
      <c r="A39" s="13" t="s">
        <v>304</v>
      </c>
      <c r="B39" s="6" t="s">
        <v>305</v>
      </c>
      <c r="C39" s="153">
        <v>1922400</v>
      </c>
      <c r="D39" s="153"/>
      <c r="E39" s="153"/>
      <c r="F39" s="153">
        <f t="shared" si="0"/>
        <v>1922400</v>
      </c>
    </row>
    <row r="40" spans="1:6" ht="15" customHeight="1">
      <c r="A40" s="13" t="s">
        <v>652</v>
      </c>
      <c r="B40" s="6" t="s">
        <v>306</v>
      </c>
      <c r="C40" s="153">
        <v>50000</v>
      </c>
      <c r="D40" s="153"/>
      <c r="E40" s="153"/>
      <c r="F40" s="153">
        <f t="shared" si="0"/>
        <v>50000</v>
      </c>
    </row>
    <row r="41" spans="1:6" ht="15" customHeight="1">
      <c r="A41" s="13" t="s">
        <v>481</v>
      </c>
      <c r="B41" s="6" t="s">
        <v>307</v>
      </c>
      <c r="C41" s="153"/>
      <c r="D41" s="153"/>
      <c r="E41" s="153"/>
      <c r="F41" s="153">
        <f t="shared" si="0"/>
        <v>0</v>
      </c>
    </row>
    <row r="42" spans="1:6" ht="15" customHeight="1">
      <c r="A42" s="13" t="s">
        <v>482</v>
      </c>
      <c r="B42" s="6" t="s">
        <v>308</v>
      </c>
      <c r="C42" s="153">
        <f>279000+418000</f>
        <v>697000</v>
      </c>
      <c r="D42" s="153"/>
      <c r="E42" s="153"/>
      <c r="F42" s="153">
        <f t="shared" si="0"/>
        <v>697000</v>
      </c>
    </row>
    <row r="43" spans="1:6" s="130" customFormat="1" ht="15" customHeight="1">
      <c r="A43" s="53" t="s">
        <v>505</v>
      </c>
      <c r="B43" s="54" t="s">
        <v>309</v>
      </c>
      <c r="C43" s="154">
        <f>SUM(C33:C42)</f>
        <v>18277311</v>
      </c>
      <c r="D43" s="154">
        <f>SUM(D33:D42)</f>
        <v>0</v>
      </c>
      <c r="E43" s="154">
        <f>SUM(E33:E42)</f>
        <v>0</v>
      </c>
      <c r="F43" s="154">
        <f t="shared" si="0"/>
        <v>18277311</v>
      </c>
    </row>
    <row r="44" spans="1:6" ht="15" customHeight="1">
      <c r="A44" s="13" t="s">
        <v>318</v>
      </c>
      <c r="B44" s="6" t="s">
        <v>319</v>
      </c>
      <c r="C44" s="153"/>
      <c r="D44" s="153"/>
      <c r="E44" s="153"/>
      <c r="F44" s="153">
        <f t="shared" si="0"/>
        <v>0</v>
      </c>
    </row>
    <row r="45" spans="1:6" ht="15" customHeight="1">
      <c r="A45" s="5" t="s">
        <v>486</v>
      </c>
      <c r="B45" s="6" t="s">
        <v>320</v>
      </c>
      <c r="C45" s="153"/>
      <c r="D45" s="153"/>
      <c r="E45" s="153"/>
      <c r="F45" s="153">
        <f t="shared" si="0"/>
        <v>0</v>
      </c>
    </row>
    <row r="46" spans="1:6" ht="15" customHeight="1">
      <c r="A46" s="13" t="s">
        <v>487</v>
      </c>
      <c r="B46" s="6" t="s">
        <v>321</v>
      </c>
      <c r="C46" s="153"/>
      <c r="D46" s="153"/>
      <c r="E46" s="153"/>
      <c r="F46" s="153">
        <f t="shared" si="0"/>
        <v>0</v>
      </c>
    </row>
    <row r="47" spans="1:6" s="130" customFormat="1" ht="15" customHeight="1">
      <c r="A47" s="41" t="s">
        <v>507</v>
      </c>
      <c r="B47" s="54" t="s">
        <v>322</v>
      </c>
      <c r="C47" s="154">
        <f>SUM(C44:C46)</f>
        <v>0</v>
      </c>
      <c r="D47" s="154">
        <f>SUM(D44:D46)</f>
        <v>0</v>
      </c>
      <c r="E47" s="154">
        <f>SUM(E44:E46)</f>
        <v>0</v>
      </c>
      <c r="F47" s="154">
        <f t="shared" si="0"/>
        <v>0</v>
      </c>
    </row>
    <row r="48" spans="1:6" s="131" customFormat="1" ht="15" customHeight="1">
      <c r="A48" s="62" t="s">
        <v>36</v>
      </c>
      <c r="B48" s="144"/>
      <c r="C48" s="166">
        <f>C47+C43+C32+C18</f>
        <v>142467483</v>
      </c>
      <c r="D48" s="166">
        <f>D47+D43+D32+D18</f>
        <v>0</v>
      </c>
      <c r="E48" s="166">
        <f>E47+E43+E32+E18</f>
        <v>0</v>
      </c>
      <c r="F48" s="166">
        <f t="shared" si="0"/>
        <v>142467483</v>
      </c>
    </row>
    <row r="49" spans="1:6" ht="15" customHeight="1">
      <c r="A49" s="5" t="s">
        <v>264</v>
      </c>
      <c r="B49" s="6" t="s">
        <v>265</v>
      </c>
      <c r="C49" s="153">
        <v>1382000</v>
      </c>
      <c r="D49" s="153"/>
      <c r="E49" s="153"/>
      <c r="F49" s="153">
        <f t="shared" si="0"/>
        <v>1382000</v>
      </c>
    </row>
    <row r="50" spans="1:6" ht="15" customHeight="1">
      <c r="A50" s="5" t="s">
        <v>266</v>
      </c>
      <c r="B50" s="6" t="s">
        <v>267</v>
      </c>
      <c r="C50" s="153"/>
      <c r="D50" s="153"/>
      <c r="E50" s="153"/>
      <c r="F50" s="153">
        <f t="shared" si="0"/>
        <v>0</v>
      </c>
    </row>
    <row r="51" spans="1:6" ht="15" customHeight="1">
      <c r="A51" s="5" t="s">
        <v>465</v>
      </c>
      <c r="B51" s="6" t="s">
        <v>268</v>
      </c>
      <c r="C51" s="153"/>
      <c r="D51" s="153"/>
      <c r="E51" s="153"/>
      <c r="F51" s="153">
        <f t="shared" si="0"/>
        <v>0</v>
      </c>
    </row>
    <row r="52" spans="1:6" ht="15" customHeight="1">
      <c r="A52" s="5" t="s">
        <v>466</v>
      </c>
      <c r="B52" s="6" t="s">
        <v>269</v>
      </c>
      <c r="C52" s="153"/>
      <c r="D52" s="153"/>
      <c r="E52" s="153"/>
      <c r="F52" s="153">
        <f t="shared" si="0"/>
        <v>0</v>
      </c>
    </row>
    <row r="53" spans="1:6" ht="15" customHeight="1">
      <c r="A53" s="5" t="s">
        <v>467</v>
      </c>
      <c r="B53" s="6" t="s">
        <v>270</v>
      </c>
      <c r="C53" s="153">
        <v>150445630</v>
      </c>
      <c r="D53" s="153"/>
      <c r="E53" s="153"/>
      <c r="F53" s="153">
        <f t="shared" si="0"/>
        <v>150445630</v>
      </c>
    </row>
    <row r="54" spans="1:6" s="130" customFormat="1" ht="15" customHeight="1">
      <c r="A54" s="41" t="s">
        <v>501</v>
      </c>
      <c r="B54" s="54" t="s">
        <v>271</v>
      </c>
      <c r="C54" s="154">
        <f>SUM(C49:C53)</f>
        <v>151827630</v>
      </c>
      <c r="D54" s="154">
        <f>SUM(D49:D53)</f>
        <v>0</v>
      </c>
      <c r="E54" s="154">
        <f>SUM(E49:E53)</f>
        <v>0</v>
      </c>
      <c r="F54" s="154">
        <f t="shared" si="0"/>
        <v>151827630</v>
      </c>
    </row>
    <row r="55" spans="1:6" ht="15" customHeight="1">
      <c r="A55" s="13" t="s">
        <v>483</v>
      </c>
      <c r="B55" s="6" t="s">
        <v>310</v>
      </c>
      <c r="C55" s="153"/>
      <c r="D55" s="153"/>
      <c r="E55" s="153"/>
      <c r="F55" s="153">
        <f t="shared" si="0"/>
        <v>0</v>
      </c>
    </row>
    <row r="56" spans="1:6" ht="15" customHeight="1">
      <c r="A56" s="13" t="s">
        <v>484</v>
      </c>
      <c r="B56" s="6" t="s">
        <v>311</v>
      </c>
      <c r="C56" s="153"/>
      <c r="D56" s="153"/>
      <c r="E56" s="153"/>
      <c r="F56" s="153">
        <f t="shared" si="0"/>
        <v>0</v>
      </c>
    </row>
    <row r="57" spans="1:6" ht="15" customHeight="1">
      <c r="A57" s="13" t="s">
        <v>312</v>
      </c>
      <c r="B57" s="6" t="s">
        <v>313</v>
      </c>
      <c r="C57" s="153"/>
      <c r="D57" s="153"/>
      <c r="E57" s="153"/>
      <c r="F57" s="153">
        <f t="shared" si="0"/>
        <v>0</v>
      </c>
    </row>
    <row r="58" spans="1:6" ht="15" customHeight="1">
      <c r="A58" s="13" t="s">
        <v>485</v>
      </c>
      <c r="B58" s="6" t="s">
        <v>314</v>
      </c>
      <c r="C58" s="153"/>
      <c r="D58" s="153"/>
      <c r="E58" s="153"/>
      <c r="F58" s="153">
        <f t="shared" si="0"/>
        <v>0</v>
      </c>
    </row>
    <row r="59" spans="1:6" ht="15" customHeight="1">
      <c r="A59" s="13" t="s">
        <v>315</v>
      </c>
      <c r="B59" s="6" t="s">
        <v>316</v>
      </c>
      <c r="C59" s="153"/>
      <c r="D59" s="153"/>
      <c r="E59" s="153"/>
      <c r="F59" s="153">
        <f t="shared" si="0"/>
        <v>0</v>
      </c>
    </row>
    <row r="60" spans="1:6" s="130" customFormat="1" ht="15" customHeight="1">
      <c r="A60" s="41" t="s">
        <v>506</v>
      </c>
      <c r="B60" s="54" t="s">
        <v>317</v>
      </c>
      <c r="C60" s="154">
        <f>SUM(C55:C59)</f>
        <v>0</v>
      </c>
      <c r="D60" s="154">
        <f>SUM(D55:D59)</f>
        <v>0</v>
      </c>
      <c r="E60" s="154">
        <f>SUM(E55:E59)</f>
        <v>0</v>
      </c>
      <c r="F60" s="154">
        <f t="shared" si="0"/>
        <v>0</v>
      </c>
    </row>
    <row r="61" spans="1:6" ht="15" customHeight="1">
      <c r="A61" s="13" t="s">
        <v>323</v>
      </c>
      <c r="B61" s="6" t="s">
        <v>324</v>
      </c>
      <c r="C61" s="153"/>
      <c r="D61" s="153"/>
      <c r="E61" s="153"/>
      <c r="F61" s="153">
        <f t="shared" si="0"/>
        <v>0</v>
      </c>
    </row>
    <row r="62" spans="1:6" ht="15" customHeight="1">
      <c r="A62" s="5" t="s">
        <v>488</v>
      </c>
      <c r="B62" s="6" t="s">
        <v>325</v>
      </c>
      <c r="C62" s="153"/>
      <c r="D62" s="153"/>
      <c r="E62" s="153"/>
      <c r="F62" s="153">
        <f t="shared" si="0"/>
        <v>0</v>
      </c>
    </row>
    <row r="63" spans="1:6" ht="15" customHeight="1">
      <c r="A63" s="13" t="s">
        <v>489</v>
      </c>
      <c r="B63" s="6" t="s">
        <v>326</v>
      </c>
      <c r="C63" s="153">
        <v>280000</v>
      </c>
      <c r="D63" s="153"/>
      <c r="E63" s="153"/>
      <c r="F63" s="153">
        <f t="shared" si="0"/>
        <v>280000</v>
      </c>
    </row>
    <row r="64" spans="1:6" s="130" customFormat="1" ht="15" customHeight="1">
      <c r="A64" s="41" t="s">
        <v>509</v>
      </c>
      <c r="B64" s="54" t="s">
        <v>327</v>
      </c>
      <c r="C64" s="154">
        <f>SUM(C61:C63)</f>
        <v>280000</v>
      </c>
      <c r="D64" s="154">
        <f>SUM(D61:D63)</f>
        <v>0</v>
      </c>
      <c r="E64" s="154">
        <f>SUM(E61:E63)</f>
        <v>0</v>
      </c>
      <c r="F64" s="154">
        <f t="shared" si="0"/>
        <v>280000</v>
      </c>
    </row>
    <row r="65" spans="1:6" s="146" customFormat="1" ht="15" customHeight="1">
      <c r="A65" s="62" t="s">
        <v>37</v>
      </c>
      <c r="B65" s="145"/>
      <c r="C65" s="175">
        <f>C64+C60+C54</f>
        <v>152107630</v>
      </c>
      <c r="D65" s="175">
        <f>D64+D60+D54</f>
        <v>0</v>
      </c>
      <c r="E65" s="175">
        <f>E64+E60+E54</f>
        <v>0</v>
      </c>
      <c r="F65" s="175">
        <f t="shared" si="0"/>
        <v>152107630</v>
      </c>
    </row>
    <row r="66" spans="1:6" s="132" customFormat="1" ht="15.75">
      <c r="A66" s="51" t="s">
        <v>508</v>
      </c>
      <c r="B66" s="38" t="s">
        <v>328</v>
      </c>
      <c r="C66" s="155">
        <f>C65+C48</f>
        <v>294575113</v>
      </c>
      <c r="D66" s="155">
        <f>D65+D48</f>
        <v>0</v>
      </c>
      <c r="E66" s="155">
        <f>E65+E48</f>
        <v>0</v>
      </c>
      <c r="F66" s="155">
        <f t="shared" si="0"/>
        <v>294575113</v>
      </c>
    </row>
    <row r="67" spans="1:6" s="132" customFormat="1" ht="15.75">
      <c r="A67" s="143" t="s">
        <v>38</v>
      </c>
      <c r="B67" s="85"/>
      <c r="C67" s="155">
        <f>C48-'kiadások önkorm'!C74</f>
        <v>36239144</v>
      </c>
      <c r="D67" s="155">
        <f>D48-'kiadások önkorm'!D74</f>
        <v>0</v>
      </c>
      <c r="E67" s="155">
        <f>E48-'kiadások önkorm'!E74</f>
        <v>0</v>
      </c>
      <c r="F67" s="155">
        <f t="shared" si="0"/>
        <v>36239144</v>
      </c>
    </row>
    <row r="68" spans="1:6" s="132" customFormat="1" ht="15.75">
      <c r="A68" s="143" t="s">
        <v>39</v>
      </c>
      <c r="B68" s="85"/>
      <c r="C68" s="155">
        <f>C65-'kiadások önkorm'!C98</f>
        <v>-15756156</v>
      </c>
      <c r="D68" s="155">
        <f>D65-'kiadások önkorm'!D98</f>
        <v>0</v>
      </c>
      <c r="E68" s="155">
        <f>E65-'kiadások önkorm'!E98</f>
        <v>0</v>
      </c>
      <c r="F68" s="155">
        <f t="shared" si="0"/>
        <v>-15756156</v>
      </c>
    </row>
    <row r="69" spans="1:6" ht="15">
      <c r="A69" s="39" t="s">
        <v>490</v>
      </c>
      <c r="B69" s="5" t="s">
        <v>329</v>
      </c>
      <c r="C69" s="153"/>
      <c r="D69" s="153"/>
      <c r="E69" s="153"/>
      <c r="F69" s="153">
        <f t="shared" si="0"/>
        <v>0</v>
      </c>
    </row>
    <row r="70" spans="1:6" ht="15">
      <c r="A70" s="13" t="s">
        <v>330</v>
      </c>
      <c r="B70" s="5" t="s">
        <v>331</v>
      </c>
      <c r="C70" s="153"/>
      <c r="D70" s="153"/>
      <c r="E70" s="153"/>
      <c r="F70" s="153">
        <f t="shared" si="0"/>
        <v>0</v>
      </c>
    </row>
    <row r="71" spans="1:6" ht="15">
      <c r="A71" s="39" t="s">
        <v>491</v>
      </c>
      <c r="B71" s="5" t="s">
        <v>332</v>
      </c>
      <c r="C71" s="153"/>
      <c r="D71" s="153"/>
      <c r="E71" s="153"/>
      <c r="F71" s="153">
        <f aca="true" t="shared" si="1" ref="F71:F96">C71+D71+E71</f>
        <v>0</v>
      </c>
    </row>
    <row r="72" spans="1:6" s="128" customFormat="1" ht="12.75">
      <c r="A72" s="15" t="s">
        <v>510</v>
      </c>
      <c r="B72" s="7" t="s">
        <v>333</v>
      </c>
      <c r="C72" s="164">
        <f>SUM(C69:C71)</f>
        <v>0</v>
      </c>
      <c r="D72" s="164">
        <f>SUM(D69:D71)</f>
        <v>0</v>
      </c>
      <c r="E72" s="164">
        <f>SUM(E69:E71)</f>
        <v>0</v>
      </c>
      <c r="F72" s="164">
        <f t="shared" si="1"/>
        <v>0</v>
      </c>
    </row>
    <row r="73" spans="1:6" ht="15">
      <c r="A73" s="13" t="s">
        <v>492</v>
      </c>
      <c r="B73" s="5" t="s">
        <v>334</v>
      </c>
      <c r="C73" s="153"/>
      <c r="D73" s="153"/>
      <c r="E73" s="153"/>
      <c r="F73" s="153">
        <f t="shared" si="1"/>
        <v>0</v>
      </c>
    </row>
    <row r="74" spans="1:6" ht="15">
      <c r="A74" s="39" t="s">
        <v>335</v>
      </c>
      <c r="B74" s="5" t="s">
        <v>336</v>
      </c>
      <c r="C74" s="153"/>
      <c r="D74" s="153"/>
      <c r="E74" s="153"/>
      <c r="F74" s="153">
        <f t="shared" si="1"/>
        <v>0</v>
      </c>
    </row>
    <row r="75" spans="1:6" ht="15">
      <c r="A75" s="13" t="s">
        <v>493</v>
      </c>
      <c r="B75" s="5" t="s">
        <v>337</v>
      </c>
      <c r="C75" s="153"/>
      <c r="D75" s="153"/>
      <c r="E75" s="153"/>
      <c r="F75" s="153">
        <f t="shared" si="1"/>
        <v>0</v>
      </c>
    </row>
    <row r="76" spans="1:6" ht="15">
      <c r="A76" s="39" t="s">
        <v>338</v>
      </c>
      <c r="B76" s="5" t="s">
        <v>339</v>
      </c>
      <c r="C76" s="153"/>
      <c r="D76" s="153"/>
      <c r="E76" s="153"/>
      <c r="F76" s="153">
        <f t="shared" si="1"/>
        <v>0</v>
      </c>
    </row>
    <row r="77" spans="1:6" s="128" customFormat="1" ht="12.75">
      <c r="A77" s="14" t="s">
        <v>511</v>
      </c>
      <c r="B77" s="7" t="s">
        <v>340</v>
      </c>
      <c r="C77" s="164">
        <f>SUM(C73:C76)</f>
        <v>0</v>
      </c>
      <c r="D77" s="164">
        <f>SUM(D73:D76)</f>
        <v>0</v>
      </c>
      <c r="E77" s="164">
        <f>SUM(E73:E76)</f>
        <v>0</v>
      </c>
      <c r="F77" s="164">
        <f t="shared" si="1"/>
        <v>0</v>
      </c>
    </row>
    <row r="78" spans="1:6" ht="15">
      <c r="A78" s="5" t="s">
        <v>620</v>
      </c>
      <c r="B78" s="5" t="s">
        <v>341</v>
      </c>
      <c r="C78" s="153">
        <v>13758333</v>
      </c>
      <c r="D78" s="153"/>
      <c r="E78" s="153"/>
      <c r="F78" s="153">
        <f t="shared" si="1"/>
        <v>13758333</v>
      </c>
    </row>
    <row r="79" spans="1:6" ht="15">
      <c r="A79" s="5" t="s">
        <v>621</v>
      </c>
      <c r="B79" s="5" t="s">
        <v>341</v>
      </c>
      <c r="C79" s="153">
        <v>8200166</v>
      </c>
      <c r="D79" s="153"/>
      <c r="E79" s="153"/>
      <c r="F79" s="153">
        <f t="shared" si="1"/>
        <v>8200166</v>
      </c>
    </row>
    <row r="80" spans="1:6" ht="15">
      <c r="A80" s="5" t="s">
        <v>618</v>
      </c>
      <c r="B80" s="5" t="s">
        <v>342</v>
      </c>
      <c r="C80" s="153"/>
      <c r="D80" s="153"/>
      <c r="E80" s="153"/>
      <c r="F80" s="153">
        <f t="shared" si="1"/>
        <v>0</v>
      </c>
    </row>
    <row r="81" spans="1:6" ht="15">
      <c r="A81" s="5" t="s">
        <v>619</v>
      </c>
      <c r="B81" s="5" t="s">
        <v>342</v>
      </c>
      <c r="C81" s="153"/>
      <c r="D81" s="153"/>
      <c r="E81" s="153"/>
      <c r="F81" s="153">
        <f t="shared" si="1"/>
        <v>0</v>
      </c>
    </row>
    <row r="82" spans="1:6" s="128" customFormat="1" ht="12.75">
      <c r="A82" s="7" t="s">
        <v>512</v>
      </c>
      <c r="B82" s="7" t="s">
        <v>343</v>
      </c>
      <c r="C82" s="164">
        <f>SUM(C78:C81)</f>
        <v>21958499</v>
      </c>
      <c r="D82" s="164">
        <f>SUM(D78:D81)</f>
        <v>0</v>
      </c>
      <c r="E82" s="164">
        <f>SUM(E78:E81)</f>
        <v>0</v>
      </c>
      <c r="F82" s="164">
        <f t="shared" si="1"/>
        <v>21958499</v>
      </c>
    </row>
    <row r="83" spans="1:6" ht="15">
      <c r="A83" s="39" t="s">
        <v>344</v>
      </c>
      <c r="B83" s="5" t="s">
        <v>345</v>
      </c>
      <c r="C83" s="153">
        <v>3113651</v>
      </c>
      <c r="D83" s="153"/>
      <c r="E83" s="153"/>
      <c r="F83" s="153">
        <f t="shared" si="1"/>
        <v>3113651</v>
      </c>
    </row>
    <row r="84" spans="1:6" ht="15">
      <c r="A84" s="39" t="s">
        <v>346</v>
      </c>
      <c r="B84" s="5" t="s">
        <v>347</v>
      </c>
      <c r="C84" s="153"/>
      <c r="D84" s="153"/>
      <c r="E84" s="153"/>
      <c r="F84" s="153">
        <f t="shared" si="1"/>
        <v>0</v>
      </c>
    </row>
    <row r="85" spans="1:6" ht="15">
      <c r="A85" s="39" t="s">
        <v>348</v>
      </c>
      <c r="B85" s="5" t="s">
        <v>349</v>
      </c>
      <c r="C85" s="153"/>
      <c r="D85" s="153"/>
      <c r="E85" s="153"/>
      <c r="F85" s="153">
        <f t="shared" si="1"/>
        <v>0</v>
      </c>
    </row>
    <row r="86" spans="1:6" ht="15">
      <c r="A86" s="39" t="s">
        <v>350</v>
      </c>
      <c r="B86" s="5" t="s">
        <v>351</v>
      </c>
      <c r="C86" s="153"/>
      <c r="D86" s="153"/>
      <c r="E86" s="153"/>
      <c r="F86" s="153">
        <f t="shared" si="1"/>
        <v>0</v>
      </c>
    </row>
    <row r="87" spans="1:6" ht="15">
      <c r="A87" s="13" t="s">
        <v>494</v>
      </c>
      <c r="B87" s="5" t="s">
        <v>352</v>
      </c>
      <c r="C87" s="153"/>
      <c r="D87" s="153"/>
      <c r="E87" s="153"/>
      <c r="F87" s="153">
        <f t="shared" si="1"/>
        <v>0</v>
      </c>
    </row>
    <row r="88" spans="1:6" s="128" customFormat="1" ht="12.75">
      <c r="A88" s="15" t="s">
        <v>513</v>
      </c>
      <c r="B88" s="7" t="s">
        <v>354</v>
      </c>
      <c r="C88" s="164">
        <f>C72+C77+C82+C83+C84+C85+C86+C87</f>
        <v>25072150</v>
      </c>
      <c r="D88" s="164">
        <f>D72+D77+D82+D83+D84+D85+D86+D87</f>
        <v>0</v>
      </c>
      <c r="E88" s="164">
        <f>E72+E77+E82+E83+E84+E85+E86+E87</f>
        <v>0</v>
      </c>
      <c r="F88" s="164">
        <f t="shared" si="1"/>
        <v>25072150</v>
      </c>
    </row>
    <row r="89" spans="1:6" ht="15">
      <c r="A89" s="13" t="s">
        <v>355</v>
      </c>
      <c r="B89" s="5" t="s">
        <v>356</v>
      </c>
      <c r="C89" s="153"/>
      <c r="D89" s="153"/>
      <c r="E89" s="153"/>
      <c r="F89" s="153">
        <f t="shared" si="1"/>
        <v>0</v>
      </c>
    </row>
    <row r="90" spans="1:6" ht="15">
      <c r="A90" s="13" t="s">
        <v>357</v>
      </c>
      <c r="B90" s="5" t="s">
        <v>358</v>
      </c>
      <c r="C90" s="153"/>
      <c r="D90" s="153"/>
      <c r="E90" s="153"/>
      <c r="F90" s="153">
        <f t="shared" si="1"/>
        <v>0</v>
      </c>
    </row>
    <row r="91" spans="1:6" ht="15">
      <c r="A91" s="39" t="s">
        <v>359</v>
      </c>
      <c r="B91" s="5" t="s">
        <v>360</v>
      </c>
      <c r="C91" s="153"/>
      <c r="D91" s="153"/>
      <c r="E91" s="153"/>
      <c r="F91" s="153">
        <f t="shared" si="1"/>
        <v>0</v>
      </c>
    </row>
    <row r="92" spans="1:6" ht="15">
      <c r="A92" s="39" t="s">
        <v>495</v>
      </c>
      <c r="B92" s="5" t="s">
        <v>361</v>
      </c>
      <c r="C92" s="153"/>
      <c r="D92" s="153"/>
      <c r="E92" s="153"/>
      <c r="F92" s="153">
        <f t="shared" si="1"/>
        <v>0</v>
      </c>
    </row>
    <row r="93" spans="1:6" s="128" customFormat="1" ht="12.75">
      <c r="A93" s="14" t="s">
        <v>514</v>
      </c>
      <c r="B93" s="7" t="s">
        <v>362</v>
      </c>
      <c r="C93" s="164">
        <f>SUM(C89:C92)</f>
        <v>0</v>
      </c>
      <c r="D93" s="164">
        <f>SUM(D89:D92)</f>
        <v>0</v>
      </c>
      <c r="E93" s="164">
        <f>SUM(E89:E92)</f>
        <v>0</v>
      </c>
      <c r="F93" s="164">
        <f t="shared" si="1"/>
        <v>0</v>
      </c>
    </row>
    <row r="94" spans="1:6" s="128" customFormat="1" ht="12.75">
      <c r="A94" s="15" t="s">
        <v>363</v>
      </c>
      <c r="B94" s="7" t="s">
        <v>364</v>
      </c>
      <c r="C94" s="164"/>
      <c r="D94" s="164"/>
      <c r="E94" s="164"/>
      <c r="F94" s="164">
        <f t="shared" si="1"/>
        <v>0</v>
      </c>
    </row>
    <row r="95" spans="1:6" s="132" customFormat="1" ht="15.75">
      <c r="A95" s="42" t="s">
        <v>515</v>
      </c>
      <c r="B95" s="43" t="s">
        <v>365</v>
      </c>
      <c r="C95" s="155">
        <f>C94+C93+C88</f>
        <v>25072150</v>
      </c>
      <c r="D95" s="155">
        <f>D94+D93+D88</f>
        <v>0</v>
      </c>
      <c r="E95" s="155">
        <f>E94+E93+E88</f>
        <v>0</v>
      </c>
      <c r="F95" s="155">
        <f t="shared" si="1"/>
        <v>25072150</v>
      </c>
    </row>
    <row r="96" spans="1:6" s="132" customFormat="1" ht="15.75">
      <c r="A96" s="108" t="s">
        <v>497</v>
      </c>
      <c r="B96" s="108"/>
      <c r="C96" s="155">
        <f>C95+C66</f>
        <v>319647263</v>
      </c>
      <c r="D96" s="155">
        <f>D95+D66</f>
        <v>0</v>
      </c>
      <c r="E96" s="155">
        <f>E95+E66</f>
        <v>0</v>
      </c>
      <c r="F96" s="155">
        <f t="shared" si="1"/>
        <v>319647263</v>
      </c>
    </row>
  </sheetData>
  <sheetProtection/>
  <mergeCells count="2">
    <mergeCell ref="A1:F1"/>
    <mergeCell ref="A2:F2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&amp;C5. melléklet az 5/2018. (V.29.)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25" customWidth="1"/>
    <col min="2" max="2" width="9.140625" style="125" customWidth="1"/>
    <col min="3" max="3" width="22.140625" style="158" customWidth="1"/>
    <col min="4" max="4" width="14.140625" style="158" customWidth="1"/>
    <col min="5" max="5" width="14.421875" style="158" customWidth="1"/>
    <col min="6" max="6" width="15.8515625" style="158" customWidth="1"/>
    <col min="7" max="16384" width="9.140625" style="125" customWidth="1"/>
  </cols>
  <sheetData>
    <row r="1" spans="1:6" ht="24" customHeight="1">
      <c r="A1" s="213" t="s">
        <v>667</v>
      </c>
      <c r="B1" s="219"/>
      <c r="C1" s="219"/>
      <c r="D1" s="219"/>
      <c r="E1" s="219"/>
      <c r="F1" s="220"/>
    </row>
    <row r="2" spans="1:8" ht="24" customHeight="1">
      <c r="A2" s="215" t="s">
        <v>651</v>
      </c>
      <c r="B2" s="219"/>
      <c r="C2" s="219"/>
      <c r="D2" s="219"/>
      <c r="E2" s="219"/>
      <c r="F2" s="220"/>
      <c r="H2" s="80"/>
    </row>
    <row r="3" ht="18">
      <c r="A3" s="126"/>
    </row>
    <row r="4" ht="15">
      <c r="A4" s="110" t="s">
        <v>632</v>
      </c>
    </row>
    <row r="5" spans="1:6" ht="30">
      <c r="A5" s="2" t="s">
        <v>65</v>
      </c>
      <c r="B5" s="3" t="s">
        <v>26</v>
      </c>
      <c r="C5" s="161" t="s">
        <v>571</v>
      </c>
      <c r="D5" s="161" t="s">
        <v>572</v>
      </c>
      <c r="E5" s="199" t="s">
        <v>35</v>
      </c>
      <c r="F5" s="162" t="s">
        <v>16</v>
      </c>
    </row>
    <row r="6" spans="1:6" ht="15" customHeight="1">
      <c r="A6" s="34" t="s">
        <v>245</v>
      </c>
      <c r="B6" s="6" t="s">
        <v>246</v>
      </c>
      <c r="C6" s="153"/>
      <c r="D6" s="153"/>
      <c r="E6" s="153"/>
      <c r="F6" s="153">
        <f>C6+D6+E6</f>
        <v>0</v>
      </c>
    </row>
    <row r="7" spans="1:6" ht="15" customHeight="1">
      <c r="A7" s="5" t="s">
        <v>247</v>
      </c>
      <c r="B7" s="6" t="s">
        <v>248</v>
      </c>
      <c r="C7" s="153"/>
      <c r="D7" s="153"/>
      <c r="E7" s="153"/>
      <c r="F7" s="153">
        <f aca="true" t="shared" si="0" ref="F7:F70">C7+D7+E7</f>
        <v>0</v>
      </c>
    </row>
    <row r="8" spans="1:6" ht="15" customHeight="1">
      <c r="A8" s="5" t="s">
        <v>249</v>
      </c>
      <c r="B8" s="6" t="s">
        <v>250</v>
      </c>
      <c r="C8" s="153"/>
      <c r="D8" s="153"/>
      <c r="E8" s="153"/>
      <c r="F8" s="153">
        <f t="shared" si="0"/>
        <v>0</v>
      </c>
    </row>
    <row r="9" spans="1:6" ht="15" customHeight="1">
      <c r="A9" s="5" t="s">
        <v>251</v>
      </c>
      <c r="B9" s="6" t="s">
        <v>252</v>
      </c>
      <c r="C9" s="153"/>
      <c r="D9" s="153"/>
      <c r="E9" s="153"/>
      <c r="F9" s="153">
        <f t="shared" si="0"/>
        <v>0</v>
      </c>
    </row>
    <row r="10" spans="1:6" ht="15" customHeight="1">
      <c r="A10" s="5" t="s">
        <v>664</v>
      </c>
      <c r="B10" s="6" t="s">
        <v>253</v>
      </c>
      <c r="C10" s="153"/>
      <c r="D10" s="153"/>
      <c r="E10" s="153"/>
      <c r="F10" s="153">
        <f t="shared" si="0"/>
        <v>0</v>
      </c>
    </row>
    <row r="11" spans="1:6" ht="15" customHeight="1">
      <c r="A11" s="5" t="s">
        <v>665</v>
      </c>
      <c r="B11" s="6" t="s">
        <v>254</v>
      </c>
      <c r="C11" s="153"/>
      <c r="D11" s="153"/>
      <c r="E11" s="153"/>
      <c r="F11" s="153">
        <f t="shared" si="0"/>
        <v>0</v>
      </c>
    </row>
    <row r="12" spans="1:6" s="128" customFormat="1" ht="15" customHeight="1">
      <c r="A12" s="7" t="s">
        <v>499</v>
      </c>
      <c r="B12" s="8" t="s">
        <v>255</v>
      </c>
      <c r="C12" s="164">
        <f>SUM(C6:C11)</f>
        <v>0</v>
      </c>
      <c r="D12" s="164">
        <f>SUM(D6:D11)</f>
        <v>0</v>
      </c>
      <c r="E12" s="164">
        <f>SUM(E6:E11)</f>
        <v>0</v>
      </c>
      <c r="F12" s="164">
        <f t="shared" si="0"/>
        <v>0</v>
      </c>
    </row>
    <row r="13" spans="1:6" ht="15" customHeight="1">
      <c r="A13" s="5" t="s">
        <v>256</v>
      </c>
      <c r="B13" s="6" t="s">
        <v>257</v>
      </c>
      <c r="C13" s="153"/>
      <c r="D13" s="153"/>
      <c r="E13" s="153"/>
      <c r="F13" s="153">
        <f t="shared" si="0"/>
        <v>0</v>
      </c>
    </row>
    <row r="14" spans="1:6" ht="15" customHeight="1">
      <c r="A14" s="5" t="s">
        <v>258</v>
      </c>
      <c r="B14" s="6" t="s">
        <v>259</v>
      </c>
      <c r="C14" s="153"/>
      <c r="D14" s="153"/>
      <c r="E14" s="153"/>
      <c r="F14" s="153">
        <f t="shared" si="0"/>
        <v>0</v>
      </c>
    </row>
    <row r="15" spans="1:6" ht="15" customHeight="1">
      <c r="A15" s="5" t="s">
        <v>462</v>
      </c>
      <c r="B15" s="6" t="s">
        <v>260</v>
      </c>
      <c r="C15" s="153"/>
      <c r="D15" s="153"/>
      <c r="E15" s="153"/>
      <c r="F15" s="153">
        <f t="shared" si="0"/>
        <v>0</v>
      </c>
    </row>
    <row r="16" spans="1:6" ht="15" customHeight="1">
      <c r="A16" s="5" t="s">
        <v>463</v>
      </c>
      <c r="B16" s="6" t="s">
        <v>261</v>
      </c>
      <c r="C16" s="153"/>
      <c r="D16" s="153"/>
      <c r="E16" s="153"/>
      <c r="F16" s="153">
        <f t="shared" si="0"/>
        <v>0</v>
      </c>
    </row>
    <row r="17" spans="1:6" ht="15" customHeight="1">
      <c r="A17" s="5" t="s">
        <v>464</v>
      </c>
      <c r="B17" s="6" t="s">
        <v>262</v>
      </c>
      <c r="C17" s="153">
        <v>0</v>
      </c>
      <c r="D17" s="153"/>
      <c r="E17" s="153"/>
      <c r="F17" s="153">
        <f t="shared" si="0"/>
        <v>0</v>
      </c>
    </row>
    <row r="18" spans="1:6" s="130" customFormat="1" ht="15" customHeight="1">
      <c r="A18" s="41" t="s">
        <v>500</v>
      </c>
      <c r="B18" s="54" t="s">
        <v>263</v>
      </c>
      <c r="C18" s="154">
        <f>C12+C13+C14+C15+C16+C17</f>
        <v>0</v>
      </c>
      <c r="D18" s="154">
        <f>D12+D13+D14+D15+D16+D17</f>
        <v>0</v>
      </c>
      <c r="E18" s="154">
        <f>E12+E13+E14+E15+E16+E17</f>
        <v>0</v>
      </c>
      <c r="F18" s="154">
        <f t="shared" si="0"/>
        <v>0</v>
      </c>
    </row>
    <row r="19" spans="1:6" ht="15" customHeight="1">
      <c r="A19" s="5" t="s">
        <v>468</v>
      </c>
      <c r="B19" s="6" t="s">
        <v>272</v>
      </c>
      <c r="C19" s="153"/>
      <c r="D19" s="153"/>
      <c r="E19" s="153"/>
      <c r="F19" s="153">
        <f t="shared" si="0"/>
        <v>0</v>
      </c>
    </row>
    <row r="20" spans="1:6" ht="15" customHeight="1">
      <c r="A20" s="5" t="s">
        <v>469</v>
      </c>
      <c r="B20" s="6" t="s">
        <v>273</v>
      </c>
      <c r="C20" s="153"/>
      <c r="D20" s="153"/>
      <c r="E20" s="153"/>
      <c r="F20" s="153">
        <f t="shared" si="0"/>
        <v>0</v>
      </c>
    </row>
    <row r="21" spans="1:6" s="128" customFormat="1" ht="15" customHeight="1">
      <c r="A21" s="7" t="s">
        <v>502</v>
      </c>
      <c r="B21" s="8" t="s">
        <v>274</v>
      </c>
      <c r="C21" s="164">
        <f>SUM(C19:C20)</f>
        <v>0</v>
      </c>
      <c r="D21" s="164">
        <f>SUM(D19:D20)</f>
        <v>0</v>
      </c>
      <c r="E21" s="164">
        <f>SUM(E19:E20)</f>
        <v>0</v>
      </c>
      <c r="F21" s="164">
        <f t="shared" si="0"/>
        <v>0</v>
      </c>
    </row>
    <row r="22" spans="1:6" ht="15" customHeight="1">
      <c r="A22" s="5" t="s">
        <v>470</v>
      </c>
      <c r="B22" s="6" t="s">
        <v>275</v>
      </c>
      <c r="C22" s="153"/>
      <c r="D22" s="153"/>
      <c r="E22" s="153"/>
      <c r="F22" s="153">
        <f t="shared" si="0"/>
        <v>0</v>
      </c>
    </row>
    <row r="23" spans="1:6" ht="15" customHeight="1">
      <c r="A23" s="5" t="s">
        <v>471</v>
      </c>
      <c r="B23" s="6" t="s">
        <v>276</v>
      </c>
      <c r="C23" s="153"/>
      <c r="D23" s="153"/>
      <c r="E23" s="153"/>
      <c r="F23" s="153">
        <f t="shared" si="0"/>
        <v>0</v>
      </c>
    </row>
    <row r="24" spans="1:6" ht="15" customHeight="1">
      <c r="A24" s="5" t="s">
        <v>472</v>
      </c>
      <c r="B24" s="6" t="s">
        <v>277</v>
      </c>
      <c r="C24" s="153"/>
      <c r="D24" s="153"/>
      <c r="E24" s="153"/>
      <c r="F24" s="153">
        <f t="shared" si="0"/>
        <v>0</v>
      </c>
    </row>
    <row r="25" spans="1:6" ht="15" customHeight="1">
      <c r="A25" s="5" t="s">
        <v>473</v>
      </c>
      <c r="B25" s="6" t="s">
        <v>278</v>
      </c>
      <c r="C25" s="153"/>
      <c r="D25" s="153"/>
      <c r="E25" s="153"/>
      <c r="F25" s="153">
        <f t="shared" si="0"/>
        <v>0</v>
      </c>
    </row>
    <row r="26" spans="1:6" ht="15" customHeight="1">
      <c r="A26" s="5" t="s">
        <v>474</v>
      </c>
      <c r="B26" s="6" t="s">
        <v>281</v>
      </c>
      <c r="C26" s="153"/>
      <c r="D26" s="153"/>
      <c r="E26" s="153"/>
      <c r="F26" s="153">
        <f t="shared" si="0"/>
        <v>0</v>
      </c>
    </row>
    <row r="27" spans="1:6" ht="15" customHeight="1">
      <c r="A27" s="5" t="s">
        <v>282</v>
      </c>
      <c r="B27" s="6" t="s">
        <v>283</v>
      </c>
      <c r="C27" s="153"/>
      <c r="D27" s="153"/>
      <c r="E27" s="153"/>
      <c r="F27" s="153">
        <f t="shared" si="0"/>
        <v>0</v>
      </c>
    </row>
    <row r="28" spans="1:6" ht="15" customHeight="1">
      <c r="A28" s="5" t="s">
        <v>475</v>
      </c>
      <c r="B28" s="6" t="s">
        <v>284</v>
      </c>
      <c r="C28" s="153"/>
      <c r="D28" s="153"/>
      <c r="E28" s="153"/>
      <c r="F28" s="153">
        <f t="shared" si="0"/>
        <v>0</v>
      </c>
    </row>
    <row r="29" spans="1:6" ht="15" customHeight="1">
      <c r="A29" s="5" t="s">
        <v>476</v>
      </c>
      <c r="B29" s="6" t="s">
        <v>289</v>
      </c>
      <c r="C29" s="153"/>
      <c r="D29" s="153"/>
      <c r="E29" s="153"/>
      <c r="F29" s="153">
        <f t="shared" si="0"/>
        <v>0</v>
      </c>
    </row>
    <row r="30" spans="1:6" s="128" customFormat="1" ht="15" customHeight="1">
      <c r="A30" s="7" t="s">
        <v>503</v>
      </c>
      <c r="B30" s="8" t="s">
        <v>292</v>
      </c>
      <c r="C30" s="164">
        <f>SUM(C25:C29)</f>
        <v>0</v>
      </c>
      <c r="D30" s="164">
        <f>SUM(D25:D29)</f>
        <v>0</v>
      </c>
      <c r="E30" s="164">
        <f>SUM(E25:E29)</f>
        <v>0</v>
      </c>
      <c r="F30" s="164">
        <f t="shared" si="0"/>
        <v>0</v>
      </c>
    </row>
    <row r="31" spans="1:6" ht="15" customHeight="1">
      <c r="A31" s="5" t="s">
        <v>477</v>
      </c>
      <c r="B31" s="6" t="s">
        <v>293</v>
      </c>
      <c r="C31" s="153"/>
      <c r="D31" s="153"/>
      <c r="E31" s="153"/>
      <c r="F31" s="153">
        <f t="shared" si="0"/>
        <v>0</v>
      </c>
    </row>
    <row r="32" spans="1:6" s="130" customFormat="1" ht="15" customHeight="1">
      <c r="A32" s="41" t="s">
        <v>504</v>
      </c>
      <c r="B32" s="54" t="s">
        <v>294</v>
      </c>
      <c r="C32" s="154">
        <f>C21+C22+C23+C24+C30+C31</f>
        <v>0</v>
      </c>
      <c r="D32" s="154">
        <f>D21+D22+D23+D24+D30+D31</f>
        <v>0</v>
      </c>
      <c r="E32" s="154">
        <f>E21+E22+E23+E24+E30+E31</f>
        <v>0</v>
      </c>
      <c r="F32" s="154">
        <f t="shared" si="0"/>
        <v>0</v>
      </c>
    </row>
    <row r="33" spans="1:6" ht="15" customHeight="1">
      <c r="A33" s="13" t="s">
        <v>295</v>
      </c>
      <c r="B33" s="6" t="s">
        <v>296</v>
      </c>
      <c r="C33" s="153"/>
      <c r="D33" s="153"/>
      <c r="E33" s="153"/>
      <c r="F33" s="153">
        <f t="shared" si="0"/>
        <v>0</v>
      </c>
    </row>
    <row r="34" spans="1:6" ht="15" customHeight="1">
      <c r="A34" s="13" t="s">
        <v>478</v>
      </c>
      <c r="B34" s="6" t="s">
        <v>297</v>
      </c>
      <c r="C34" s="153"/>
      <c r="D34" s="153"/>
      <c r="E34" s="153"/>
      <c r="F34" s="153">
        <f t="shared" si="0"/>
        <v>0</v>
      </c>
    </row>
    <row r="35" spans="1:6" ht="15" customHeight="1">
      <c r="A35" s="13" t="s">
        <v>479</v>
      </c>
      <c r="B35" s="6" t="s">
        <v>298</v>
      </c>
      <c r="C35" s="153"/>
      <c r="D35" s="153"/>
      <c r="E35" s="153"/>
      <c r="F35" s="153">
        <f t="shared" si="0"/>
        <v>0</v>
      </c>
    </row>
    <row r="36" spans="1:6" ht="15" customHeight="1">
      <c r="A36" s="13" t="s">
        <v>480</v>
      </c>
      <c r="B36" s="6" t="s">
        <v>299</v>
      </c>
      <c r="C36" s="153"/>
      <c r="D36" s="153"/>
      <c r="E36" s="153"/>
      <c r="F36" s="153">
        <f t="shared" si="0"/>
        <v>0</v>
      </c>
    </row>
    <row r="37" spans="1:6" ht="15" customHeight="1">
      <c r="A37" s="13" t="s">
        <v>300</v>
      </c>
      <c r="B37" s="6" t="s">
        <v>301</v>
      </c>
      <c r="C37" s="153"/>
      <c r="D37" s="153"/>
      <c r="E37" s="153"/>
      <c r="F37" s="153">
        <f t="shared" si="0"/>
        <v>0</v>
      </c>
    </row>
    <row r="38" spans="1:6" ht="15" customHeight="1">
      <c r="A38" s="13" t="s">
        <v>302</v>
      </c>
      <c r="B38" s="6" t="s">
        <v>303</v>
      </c>
      <c r="C38" s="153"/>
      <c r="D38" s="153"/>
      <c r="E38" s="153"/>
      <c r="F38" s="153">
        <f t="shared" si="0"/>
        <v>0</v>
      </c>
    </row>
    <row r="39" spans="1:6" ht="15" customHeight="1">
      <c r="A39" s="13" t="s">
        <v>304</v>
      </c>
      <c r="B39" s="6" t="s">
        <v>305</v>
      </c>
      <c r="C39" s="153"/>
      <c r="D39" s="153"/>
      <c r="E39" s="153"/>
      <c r="F39" s="153">
        <f t="shared" si="0"/>
        <v>0</v>
      </c>
    </row>
    <row r="40" spans="1:6" ht="15" customHeight="1">
      <c r="A40" s="13" t="s">
        <v>652</v>
      </c>
      <c r="B40" s="6" t="s">
        <v>306</v>
      </c>
      <c r="C40" s="153">
        <v>1</v>
      </c>
      <c r="D40" s="153"/>
      <c r="E40" s="153"/>
      <c r="F40" s="153">
        <f t="shared" si="0"/>
        <v>1</v>
      </c>
    </row>
    <row r="41" spans="1:6" ht="15" customHeight="1">
      <c r="A41" s="13" t="s">
        <v>481</v>
      </c>
      <c r="B41" s="6" t="s">
        <v>307</v>
      </c>
      <c r="C41" s="153"/>
      <c r="D41" s="153"/>
      <c r="E41" s="153"/>
      <c r="F41" s="153">
        <f t="shared" si="0"/>
        <v>0</v>
      </c>
    </row>
    <row r="42" spans="1:6" ht="15" customHeight="1">
      <c r="A42" s="13" t="s">
        <v>482</v>
      </c>
      <c r="B42" s="6" t="s">
        <v>308</v>
      </c>
      <c r="C42" s="153">
        <v>119986</v>
      </c>
      <c r="D42" s="153"/>
      <c r="E42" s="153"/>
      <c r="F42" s="153">
        <f t="shared" si="0"/>
        <v>119986</v>
      </c>
    </row>
    <row r="43" spans="1:6" s="130" customFormat="1" ht="15" customHeight="1">
      <c r="A43" s="53" t="s">
        <v>505</v>
      </c>
      <c r="B43" s="54" t="s">
        <v>309</v>
      </c>
      <c r="C43" s="154">
        <f>SUM(C33:C42)</f>
        <v>119987</v>
      </c>
      <c r="D43" s="154">
        <f>SUM(D33:D42)</f>
        <v>0</v>
      </c>
      <c r="E43" s="154">
        <f>SUM(E33:E42)</f>
        <v>0</v>
      </c>
      <c r="F43" s="154">
        <f t="shared" si="0"/>
        <v>119987</v>
      </c>
    </row>
    <row r="44" spans="1:6" ht="15" customHeight="1">
      <c r="A44" s="13" t="s">
        <v>318</v>
      </c>
      <c r="B44" s="6" t="s">
        <v>319</v>
      </c>
      <c r="C44" s="153"/>
      <c r="D44" s="153"/>
      <c r="E44" s="153"/>
      <c r="F44" s="153">
        <f t="shared" si="0"/>
        <v>0</v>
      </c>
    </row>
    <row r="45" spans="1:6" ht="15" customHeight="1">
      <c r="A45" s="5" t="s">
        <v>486</v>
      </c>
      <c r="B45" s="6" t="s">
        <v>320</v>
      </c>
      <c r="C45" s="153"/>
      <c r="D45" s="153"/>
      <c r="E45" s="153"/>
      <c r="F45" s="153">
        <f t="shared" si="0"/>
        <v>0</v>
      </c>
    </row>
    <row r="46" spans="1:6" ht="15" customHeight="1">
      <c r="A46" s="13" t="s">
        <v>487</v>
      </c>
      <c r="B46" s="6" t="s">
        <v>321</v>
      </c>
      <c r="C46" s="153"/>
      <c r="D46" s="153"/>
      <c r="E46" s="153"/>
      <c r="F46" s="153">
        <f t="shared" si="0"/>
        <v>0</v>
      </c>
    </row>
    <row r="47" spans="1:6" s="130" customFormat="1" ht="15" customHeight="1">
      <c r="A47" s="41" t="s">
        <v>507</v>
      </c>
      <c r="B47" s="54" t="s">
        <v>322</v>
      </c>
      <c r="C47" s="154">
        <f>SUM(C44:C46)</f>
        <v>0</v>
      </c>
      <c r="D47" s="154">
        <f>SUM(D44:D46)</f>
        <v>0</v>
      </c>
      <c r="E47" s="154">
        <f>SUM(E44:E46)</f>
        <v>0</v>
      </c>
      <c r="F47" s="154">
        <f t="shared" si="0"/>
        <v>0</v>
      </c>
    </row>
    <row r="48" spans="1:6" s="131" customFormat="1" ht="15" customHeight="1">
      <c r="A48" s="62" t="s">
        <v>36</v>
      </c>
      <c r="B48" s="144"/>
      <c r="C48" s="166">
        <f>C47+C43+C32+C18</f>
        <v>119987</v>
      </c>
      <c r="D48" s="166">
        <f>D47+D43+D32+D18</f>
        <v>0</v>
      </c>
      <c r="E48" s="166">
        <f>E47+E43+E32+E18</f>
        <v>0</v>
      </c>
      <c r="F48" s="166">
        <f t="shared" si="0"/>
        <v>119987</v>
      </c>
    </row>
    <row r="49" spans="1:6" ht="15" customHeight="1">
      <c r="A49" s="5" t="s">
        <v>264</v>
      </c>
      <c r="B49" s="6" t="s">
        <v>265</v>
      </c>
      <c r="C49" s="153"/>
      <c r="D49" s="153"/>
      <c r="E49" s="153"/>
      <c r="F49" s="153">
        <f t="shared" si="0"/>
        <v>0</v>
      </c>
    </row>
    <row r="50" spans="1:6" ht="15" customHeight="1">
      <c r="A50" s="5" t="s">
        <v>266</v>
      </c>
      <c r="B50" s="6" t="s">
        <v>267</v>
      </c>
      <c r="C50" s="153"/>
      <c r="D50" s="153"/>
      <c r="E50" s="153"/>
      <c r="F50" s="153">
        <f t="shared" si="0"/>
        <v>0</v>
      </c>
    </row>
    <row r="51" spans="1:6" ht="15" customHeight="1">
      <c r="A51" s="5" t="s">
        <v>465</v>
      </c>
      <c r="B51" s="6" t="s">
        <v>268</v>
      </c>
      <c r="C51" s="153"/>
      <c r="D51" s="153"/>
      <c r="E51" s="153"/>
      <c r="F51" s="153">
        <f t="shared" si="0"/>
        <v>0</v>
      </c>
    </row>
    <row r="52" spans="1:6" ht="15" customHeight="1">
      <c r="A52" s="5" t="s">
        <v>466</v>
      </c>
      <c r="B52" s="6" t="s">
        <v>269</v>
      </c>
      <c r="C52" s="153"/>
      <c r="D52" s="153"/>
      <c r="E52" s="153"/>
      <c r="F52" s="153">
        <f t="shared" si="0"/>
        <v>0</v>
      </c>
    </row>
    <row r="53" spans="1:6" ht="15" customHeight="1">
      <c r="A53" s="5" t="s">
        <v>467</v>
      </c>
      <c r="B53" s="6" t="s">
        <v>270</v>
      </c>
      <c r="C53" s="153"/>
      <c r="D53" s="153"/>
      <c r="E53" s="153"/>
      <c r="F53" s="153">
        <f t="shared" si="0"/>
        <v>0</v>
      </c>
    </row>
    <row r="54" spans="1:6" s="130" customFormat="1" ht="15" customHeight="1">
      <c r="A54" s="41" t="s">
        <v>501</v>
      </c>
      <c r="B54" s="54" t="s">
        <v>271</v>
      </c>
      <c r="C54" s="154">
        <f>SUM(C49:C53)</f>
        <v>0</v>
      </c>
      <c r="D54" s="154">
        <f>SUM(D49:D53)</f>
        <v>0</v>
      </c>
      <c r="E54" s="154">
        <f>SUM(E49:E53)</f>
        <v>0</v>
      </c>
      <c r="F54" s="154">
        <f t="shared" si="0"/>
        <v>0</v>
      </c>
    </row>
    <row r="55" spans="1:6" ht="15" customHeight="1">
      <c r="A55" s="13" t="s">
        <v>483</v>
      </c>
      <c r="B55" s="6" t="s">
        <v>310</v>
      </c>
      <c r="C55" s="153"/>
      <c r="D55" s="153"/>
      <c r="E55" s="153"/>
      <c r="F55" s="153">
        <f t="shared" si="0"/>
        <v>0</v>
      </c>
    </row>
    <row r="56" spans="1:6" ht="15" customHeight="1">
      <c r="A56" s="13" t="s">
        <v>484</v>
      </c>
      <c r="B56" s="6" t="s">
        <v>311</v>
      </c>
      <c r="C56" s="153"/>
      <c r="D56" s="153"/>
      <c r="E56" s="153"/>
      <c r="F56" s="153">
        <f t="shared" si="0"/>
        <v>0</v>
      </c>
    </row>
    <row r="57" spans="1:6" ht="15" customHeight="1">
      <c r="A57" s="13" t="s">
        <v>312</v>
      </c>
      <c r="B57" s="6" t="s">
        <v>313</v>
      </c>
      <c r="C57" s="153"/>
      <c r="D57" s="153"/>
      <c r="E57" s="153"/>
      <c r="F57" s="153">
        <f t="shared" si="0"/>
        <v>0</v>
      </c>
    </row>
    <row r="58" spans="1:6" ht="15" customHeight="1">
      <c r="A58" s="13" t="s">
        <v>485</v>
      </c>
      <c r="B58" s="6" t="s">
        <v>314</v>
      </c>
      <c r="C58" s="153"/>
      <c r="D58" s="153"/>
      <c r="E58" s="153"/>
      <c r="F58" s="153">
        <f t="shared" si="0"/>
        <v>0</v>
      </c>
    </row>
    <row r="59" spans="1:6" ht="15" customHeight="1">
      <c r="A59" s="13" t="s">
        <v>315</v>
      </c>
      <c r="B59" s="6" t="s">
        <v>316</v>
      </c>
      <c r="C59" s="153"/>
      <c r="D59" s="153"/>
      <c r="E59" s="153"/>
      <c r="F59" s="153">
        <f t="shared" si="0"/>
        <v>0</v>
      </c>
    </row>
    <row r="60" spans="1:6" s="130" customFormat="1" ht="15" customHeight="1">
      <c r="A60" s="41" t="s">
        <v>506</v>
      </c>
      <c r="B60" s="54" t="s">
        <v>317</v>
      </c>
      <c r="C60" s="154">
        <f>SUM(C55:C59)</f>
        <v>0</v>
      </c>
      <c r="D60" s="154">
        <f>SUM(D55:D59)</f>
        <v>0</v>
      </c>
      <c r="E60" s="154">
        <f>SUM(E55:E59)</f>
        <v>0</v>
      </c>
      <c r="F60" s="154">
        <f t="shared" si="0"/>
        <v>0</v>
      </c>
    </row>
    <row r="61" spans="1:6" ht="15" customHeight="1">
      <c r="A61" s="13" t="s">
        <v>323</v>
      </c>
      <c r="B61" s="6" t="s">
        <v>324</v>
      </c>
      <c r="C61" s="153"/>
      <c r="D61" s="153"/>
      <c r="E61" s="153"/>
      <c r="F61" s="153">
        <f t="shared" si="0"/>
        <v>0</v>
      </c>
    </row>
    <row r="62" spans="1:6" ht="15" customHeight="1">
      <c r="A62" s="5" t="s">
        <v>488</v>
      </c>
      <c r="B62" s="6" t="s">
        <v>325</v>
      </c>
      <c r="C62" s="153"/>
      <c r="D62" s="153"/>
      <c r="E62" s="153"/>
      <c r="F62" s="153">
        <f t="shared" si="0"/>
        <v>0</v>
      </c>
    </row>
    <row r="63" spans="1:6" ht="15" customHeight="1">
      <c r="A63" s="13" t="s">
        <v>489</v>
      </c>
      <c r="B63" s="6" t="s">
        <v>326</v>
      </c>
      <c r="C63" s="153"/>
      <c r="D63" s="153"/>
      <c r="E63" s="153"/>
      <c r="F63" s="153">
        <f t="shared" si="0"/>
        <v>0</v>
      </c>
    </row>
    <row r="64" spans="1:6" s="130" customFormat="1" ht="15" customHeight="1">
      <c r="A64" s="41" t="s">
        <v>509</v>
      </c>
      <c r="B64" s="54" t="s">
        <v>327</v>
      </c>
      <c r="C64" s="154">
        <f>SUM(C61:C63)</f>
        <v>0</v>
      </c>
      <c r="D64" s="154">
        <f>SUM(D61:D63)</f>
        <v>0</v>
      </c>
      <c r="E64" s="154">
        <f>SUM(E61:E63)</f>
        <v>0</v>
      </c>
      <c r="F64" s="154">
        <f t="shared" si="0"/>
        <v>0</v>
      </c>
    </row>
    <row r="65" spans="1:6" s="146" customFormat="1" ht="15" customHeight="1">
      <c r="A65" s="62" t="s">
        <v>37</v>
      </c>
      <c r="B65" s="145"/>
      <c r="C65" s="175">
        <f>C64+C60+C54</f>
        <v>0</v>
      </c>
      <c r="D65" s="175">
        <f>D64+D60+D54</f>
        <v>0</v>
      </c>
      <c r="E65" s="175">
        <f>E64+E60+E54</f>
        <v>0</v>
      </c>
      <c r="F65" s="175">
        <f t="shared" si="0"/>
        <v>0</v>
      </c>
    </row>
    <row r="66" spans="1:6" s="132" customFormat="1" ht="15.75">
      <c r="A66" s="51" t="s">
        <v>508</v>
      </c>
      <c r="B66" s="38" t="s">
        <v>328</v>
      </c>
      <c r="C66" s="155">
        <f>C65+C48</f>
        <v>119987</v>
      </c>
      <c r="D66" s="155">
        <f>D65+D48</f>
        <v>0</v>
      </c>
      <c r="E66" s="155">
        <f>E65+E48</f>
        <v>0</v>
      </c>
      <c r="F66" s="155">
        <f t="shared" si="0"/>
        <v>119987</v>
      </c>
    </row>
    <row r="67" spans="1:6" s="132" customFormat="1" ht="15.75">
      <c r="A67" s="143" t="s">
        <v>38</v>
      </c>
      <c r="B67" s="85"/>
      <c r="C67" s="155">
        <f>C48-'kiadások kv szerv'!C74</f>
        <v>-40226792</v>
      </c>
      <c r="D67" s="155">
        <f>D48-'kiadások kv szerv'!D74</f>
        <v>0</v>
      </c>
      <c r="E67" s="155">
        <f>E48-'kiadások kv szerv'!E74</f>
        <v>0</v>
      </c>
      <c r="F67" s="155">
        <f t="shared" si="0"/>
        <v>-40226792</v>
      </c>
    </row>
    <row r="68" spans="1:6" s="132" customFormat="1" ht="15.75">
      <c r="A68" s="143" t="s">
        <v>39</v>
      </c>
      <c r="B68" s="85"/>
      <c r="C68" s="155">
        <f>C65-'kiadások kv szerv'!C98</f>
        <v>-115000</v>
      </c>
      <c r="D68" s="155">
        <f>D65-'kiadások önkorm'!D98</f>
        <v>0</v>
      </c>
      <c r="E68" s="155">
        <f>E65-'kiadások önkorm'!E98</f>
        <v>0</v>
      </c>
      <c r="F68" s="155">
        <f t="shared" si="0"/>
        <v>-115000</v>
      </c>
    </row>
    <row r="69" spans="1:6" ht="15">
      <c r="A69" s="39" t="s">
        <v>490</v>
      </c>
      <c r="B69" s="5" t="s">
        <v>329</v>
      </c>
      <c r="C69" s="153"/>
      <c r="D69" s="153"/>
      <c r="E69" s="153"/>
      <c r="F69" s="153">
        <f t="shared" si="0"/>
        <v>0</v>
      </c>
    </row>
    <row r="70" spans="1:6" ht="15">
      <c r="A70" s="13" t="s">
        <v>330</v>
      </c>
      <c r="B70" s="5" t="s">
        <v>331</v>
      </c>
      <c r="C70" s="153"/>
      <c r="D70" s="153"/>
      <c r="E70" s="153"/>
      <c r="F70" s="153">
        <f t="shared" si="0"/>
        <v>0</v>
      </c>
    </row>
    <row r="71" spans="1:6" ht="15">
      <c r="A71" s="39" t="s">
        <v>491</v>
      </c>
      <c r="B71" s="5" t="s">
        <v>332</v>
      </c>
      <c r="C71" s="153"/>
      <c r="D71" s="153"/>
      <c r="E71" s="153"/>
      <c r="F71" s="153">
        <f aca="true" t="shared" si="1" ref="F71:F96">C71+D71+E71</f>
        <v>0</v>
      </c>
    </row>
    <row r="72" spans="1:6" s="128" customFormat="1" ht="12.75">
      <c r="A72" s="15" t="s">
        <v>510</v>
      </c>
      <c r="B72" s="7" t="s">
        <v>333</v>
      </c>
      <c r="C72" s="164">
        <f>SUM(C69:C71)</f>
        <v>0</v>
      </c>
      <c r="D72" s="164">
        <f>SUM(D69:D71)</f>
        <v>0</v>
      </c>
      <c r="E72" s="164">
        <f>SUM(E69:E71)</f>
        <v>0</v>
      </c>
      <c r="F72" s="164">
        <f t="shared" si="1"/>
        <v>0</v>
      </c>
    </row>
    <row r="73" spans="1:6" ht="15">
      <c r="A73" s="13" t="s">
        <v>492</v>
      </c>
      <c r="B73" s="5" t="s">
        <v>334</v>
      </c>
      <c r="C73" s="153"/>
      <c r="D73" s="153"/>
      <c r="E73" s="153"/>
      <c r="F73" s="153">
        <f t="shared" si="1"/>
        <v>0</v>
      </c>
    </row>
    <row r="74" spans="1:6" ht="15">
      <c r="A74" s="39" t="s">
        <v>335</v>
      </c>
      <c r="B74" s="5" t="s">
        <v>336</v>
      </c>
      <c r="C74" s="153"/>
      <c r="D74" s="153"/>
      <c r="E74" s="153"/>
      <c r="F74" s="153">
        <f t="shared" si="1"/>
        <v>0</v>
      </c>
    </row>
    <row r="75" spans="1:6" ht="15">
      <c r="A75" s="13" t="s">
        <v>493</v>
      </c>
      <c r="B75" s="5" t="s">
        <v>337</v>
      </c>
      <c r="C75" s="153"/>
      <c r="D75" s="153"/>
      <c r="E75" s="153"/>
      <c r="F75" s="153">
        <f t="shared" si="1"/>
        <v>0</v>
      </c>
    </row>
    <row r="76" spans="1:6" ht="15">
      <c r="A76" s="39" t="s">
        <v>338</v>
      </c>
      <c r="B76" s="5" t="s">
        <v>339</v>
      </c>
      <c r="C76" s="153"/>
      <c r="D76" s="153"/>
      <c r="E76" s="153"/>
      <c r="F76" s="153">
        <f t="shared" si="1"/>
        <v>0</v>
      </c>
    </row>
    <row r="77" spans="1:6" s="128" customFormat="1" ht="12.75">
      <c r="A77" s="14" t="s">
        <v>511</v>
      </c>
      <c r="B77" s="7" t="s">
        <v>340</v>
      </c>
      <c r="C77" s="164">
        <f>SUM(C73:C76)</f>
        <v>0</v>
      </c>
      <c r="D77" s="164">
        <f>SUM(D73:D76)</f>
        <v>0</v>
      </c>
      <c r="E77" s="164">
        <f>SUM(E73:E76)</f>
        <v>0</v>
      </c>
      <c r="F77" s="164">
        <f t="shared" si="1"/>
        <v>0</v>
      </c>
    </row>
    <row r="78" spans="1:6" ht="15">
      <c r="A78" s="5" t="s">
        <v>620</v>
      </c>
      <c r="B78" s="5" t="s">
        <v>341</v>
      </c>
      <c r="C78" s="153">
        <v>791716</v>
      </c>
      <c r="D78" s="153"/>
      <c r="E78" s="153"/>
      <c r="F78" s="153">
        <f t="shared" si="1"/>
        <v>791716</v>
      </c>
    </row>
    <row r="79" spans="1:6" ht="15">
      <c r="A79" s="5" t="s">
        <v>621</v>
      </c>
      <c r="B79" s="5" t="s">
        <v>341</v>
      </c>
      <c r="C79" s="153"/>
      <c r="D79" s="153"/>
      <c r="E79" s="153"/>
      <c r="F79" s="153">
        <f t="shared" si="1"/>
        <v>0</v>
      </c>
    </row>
    <row r="80" spans="1:6" ht="15">
      <c r="A80" s="5" t="s">
        <v>618</v>
      </c>
      <c r="B80" s="5" t="s">
        <v>342</v>
      </c>
      <c r="C80" s="153"/>
      <c r="D80" s="153"/>
      <c r="E80" s="153"/>
      <c r="F80" s="153">
        <f t="shared" si="1"/>
        <v>0</v>
      </c>
    </row>
    <row r="81" spans="1:6" ht="15">
      <c r="A81" s="5" t="s">
        <v>619</v>
      </c>
      <c r="B81" s="5" t="s">
        <v>342</v>
      </c>
      <c r="C81" s="153"/>
      <c r="D81" s="153"/>
      <c r="E81" s="153"/>
      <c r="F81" s="153">
        <f t="shared" si="1"/>
        <v>0</v>
      </c>
    </row>
    <row r="82" spans="1:6" s="128" customFormat="1" ht="12.75">
      <c r="A82" s="7" t="s">
        <v>512</v>
      </c>
      <c r="B82" s="7" t="s">
        <v>343</v>
      </c>
      <c r="C82" s="164">
        <f>SUM(C78:C81)</f>
        <v>791716</v>
      </c>
      <c r="D82" s="164">
        <f>SUM(D78:D81)</f>
        <v>0</v>
      </c>
      <c r="E82" s="164">
        <f>SUM(E78:E81)</f>
        <v>0</v>
      </c>
      <c r="F82" s="164">
        <f t="shared" si="1"/>
        <v>791716</v>
      </c>
    </row>
    <row r="83" spans="1:6" ht="15">
      <c r="A83" s="39" t="s">
        <v>344</v>
      </c>
      <c r="B83" s="5" t="s">
        <v>345</v>
      </c>
      <c r="C83" s="153"/>
      <c r="D83" s="153"/>
      <c r="E83" s="153"/>
      <c r="F83" s="153">
        <f t="shared" si="1"/>
        <v>0</v>
      </c>
    </row>
    <row r="84" spans="1:6" ht="15">
      <c r="A84" s="39" t="s">
        <v>346</v>
      </c>
      <c r="B84" s="5" t="s">
        <v>347</v>
      </c>
      <c r="C84" s="153"/>
      <c r="D84" s="153"/>
      <c r="E84" s="153"/>
      <c r="F84" s="153">
        <f t="shared" si="1"/>
        <v>0</v>
      </c>
    </row>
    <row r="85" spans="1:6" ht="15">
      <c r="A85" s="39" t="s">
        <v>348</v>
      </c>
      <c r="B85" s="5" t="s">
        <v>349</v>
      </c>
      <c r="C85" s="153">
        <v>39550076</v>
      </c>
      <c r="D85" s="153"/>
      <c r="E85" s="153"/>
      <c r="F85" s="153">
        <f t="shared" si="1"/>
        <v>39550076</v>
      </c>
    </row>
    <row r="86" spans="1:6" ht="15">
      <c r="A86" s="39" t="s">
        <v>350</v>
      </c>
      <c r="B86" s="5" t="s">
        <v>351</v>
      </c>
      <c r="C86" s="153"/>
      <c r="D86" s="153"/>
      <c r="E86" s="153"/>
      <c r="F86" s="153">
        <f t="shared" si="1"/>
        <v>0</v>
      </c>
    </row>
    <row r="87" spans="1:6" ht="15">
      <c r="A87" s="13" t="s">
        <v>494</v>
      </c>
      <c r="B87" s="5" t="s">
        <v>352</v>
      </c>
      <c r="C87" s="153"/>
      <c r="D87" s="153"/>
      <c r="E87" s="153"/>
      <c r="F87" s="153">
        <f t="shared" si="1"/>
        <v>0</v>
      </c>
    </row>
    <row r="88" spans="1:6" s="128" customFormat="1" ht="12.75">
      <c r="A88" s="15" t="s">
        <v>513</v>
      </c>
      <c r="B88" s="7" t="s">
        <v>354</v>
      </c>
      <c r="C88" s="164">
        <f>C72+C77+C82+C83+C84+C85+C86+C87</f>
        <v>40341792</v>
      </c>
      <c r="D88" s="164">
        <f>D72+D77+D82+D83+D84+D85+D86+D87</f>
        <v>0</v>
      </c>
      <c r="E88" s="164">
        <f>E72+E77+E82+E83+E84+E85+E86+E87</f>
        <v>0</v>
      </c>
      <c r="F88" s="164">
        <f t="shared" si="1"/>
        <v>40341792</v>
      </c>
    </row>
    <row r="89" spans="1:6" ht="15">
      <c r="A89" s="13" t="s">
        <v>355</v>
      </c>
      <c r="B89" s="5" t="s">
        <v>356</v>
      </c>
      <c r="C89" s="153"/>
      <c r="D89" s="153"/>
      <c r="E89" s="153"/>
      <c r="F89" s="153">
        <f t="shared" si="1"/>
        <v>0</v>
      </c>
    </row>
    <row r="90" spans="1:6" ht="15">
      <c r="A90" s="13" t="s">
        <v>357</v>
      </c>
      <c r="B90" s="5" t="s">
        <v>358</v>
      </c>
      <c r="C90" s="153"/>
      <c r="D90" s="153"/>
      <c r="E90" s="153"/>
      <c r="F90" s="153">
        <f t="shared" si="1"/>
        <v>0</v>
      </c>
    </row>
    <row r="91" spans="1:6" ht="15">
      <c r="A91" s="39" t="s">
        <v>359</v>
      </c>
      <c r="B91" s="5" t="s">
        <v>360</v>
      </c>
      <c r="C91" s="153"/>
      <c r="D91" s="153"/>
      <c r="E91" s="153"/>
      <c r="F91" s="153">
        <f t="shared" si="1"/>
        <v>0</v>
      </c>
    </row>
    <row r="92" spans="1:6" ht="15">
      <c r="A92" s="39" t="s">
        <v>495</v>
      </c>
      <c r="B92" s="5" t="s">
        <v>361</v>
      </c>
      <c r="C92" s="153"/>
      <c r="D92" s="153"/>
      <c r="E92" s="153"/>
      <c r="F92" s="153">
        <f t="shared" si="1"/>
        <v>0</v>
      </c>
    </row>
    <row r="93" spans="1:6" s="128" customFormat="1" ht="12.75">
      <c r="A93" s="14" t="s">
        <v>514</v>
      </c>
      <c r="B93" s="7" t="s">
        <v>362</v>
      </c>
      <c r="C93" s="164">
        <f>SUM(C89:C92)</f>
        <v>0</v>
      </c>
      <c r="D93" s="164">
        <f>SUM(D89:D92)</f>
        <v>0</v>
      </c>
      <c r="E93" s="164">
        <f>SUM(E89:E92)</f>
        <v>0</v>
      </c>
      <c r="F93" s="164">
        <f t="shared" si="1"/>
        <v>0</v>
      </c>
    </row>
    <row r="94" spans="1:6" s="128" customFormat="1" ht="12.75">
      <c r="A94" s="15" t="s">
        <v>363</v>
      </c>
      <c r="B94" s="7" t="s">
        <v>364</v>
      </c>
      <c r="C94" s="164"/>
      <c r="D94" s="164"/>
      <c r="E94" s="164"/>
      <c r="F94" s="164">
        <f t="shared" si="1"/>
        <v>0</v>
      </c>
    </row>
    <row r="95" spans="1:6" s="132" customFormat="1" ht="15.75">
      <c r="A95" s="42" t="s">
        <v>515</v>
      </c>
      <c r="B95" s="43" t="s">
        <v>365</v>
      </c>
      <c r="C95" s="155">
        <f>C94+C93+C88</f>
        <v>40341792</v>
      </c>
      <c r="D95" s="155">
        <f>D94+D93+D88</f>
        <v>0</v>
      </c>
      <c r="E95" s="155">
        <f>E94+E93+E88</f>
        <v>0</v>
      </c>
      <c r="F95" s="155">
        <f t="shared" si="1"/>
        <v>40341792</v>
      </c>
    </row>
    <row r="96" spans="1:6" s="132" customFormat="1" ht="15.75">
      <c r="A96" s="108" t="s">
        <v>497</v>
      </c>
      <c r="B96" s="108"/>
      <c r="C96" s="155">
        <f>C95+C66</f>
        <v>40461779</v>
      </c>
      <c r="D96" s="155">
        <f>D95+D66</f>
        <v>0</v>
      </c>
      <c r="E96" s="155">
        <f>E95+E66</f>
        <v>0</v>
      </c>
      <c r="F96" s="155">
        <f t="shared" si="1"/>
        <v>40461779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4" r:id="rId1"/>
  <headerFooter>
    <oddHeader>&amp;C6. melléklet a 5/2018. (V.29.)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25" customWidth="1"/>
    <col min="2" max="2" width="9.140625" style="125" customWidth="1"/>
    <col min="3" max="3" width="18.140625" style="158" customWidth="1"/>
    <col min="4" max="4" width="14.140625" style="158" customWidth="1"/>
    <col min="5" max="5" width="14.00390625" style="158" customWidth="1"/>
    <col min="6" max="6" width="17.28125" style="158" customWidth="1"/>
    <col min="7" max="16384" width="9.140625" style="125" customWidth="1"/>
  </cols>
  <sheetData>
    <row r="1" spans="1:6" ht="24" customHeight="1">
      <c r="A1" s="213" t="s">
        <v>667</v>
      </c>
      <c r="B1" s="219"/>
      <c r="C1" s="219"/>
      <c r="D1" s="219"/>
      <c r="E1" s="219"/>
      <c r="F1" s="220"/>
    </row>
    <row r="2" spans="1:8" ht="24" customHeight="1">
      <c r="A2" s="215" t="s">
        <v>651</v>
      </c>
      <c r="B2" s="219"/>
      <c r="C2" s="219"/>
      <c r="D2" s="219"/>
      <c r="E2" s="219"/>
      <c r="F2" s="220"/>
      <c r="H2" s="80"/>
    </row>
    <row r="3" ht="18">
      <c r="A3" s="126"/>
    </row>
    <row r="4" ht="15">
      <c r="A4" s="110" t="s">
        <v>633</v>
      </c>
    </row>
    <row r="5" spans="1:6" ht="30">
      <c r="A5" s="2" t="s">
        <v>65</v>
      </c>
      <c r="B5" s="3" t="s">
        <v>26</v>
      </c>
      <c r="C5" s="161" t="s">
        <v>571</v>
      </c>
      <c r="D5" s="161" t="s">
        <v>572</v>
      </c>
      <c r="E5" s="199" t="s">
        <v>35</v>
      </c>
      <c r="F5" s="162" t="s">
        <v>16</v>
      </c>
    </row>
    <row r="6" spans="1:6" ht="15" customHeight="1">
      <c r="A6" s="34" t="s">
        <v>245</v>
      </c>
      <c r="B6" s="6" t="s">
        <v>246</v>
      </c>
      <c r="C6" s="153">
        <v>62293088</v>
      </c>
      <c r="D6" s="153"/>
      <c r="E6" s="153"/>
      <c r="F6" s="153">
        <f>C6+D6+E6</f>
        <v>62293088</v>
      </c>
    </row>
    <row r="7" spans="1:6" ht="15" customHeight="1">
      <c r="A7" s="5" t="s">
        <v>247</v>
      </c>
      <c r="B7" s="6" t="s">
        <v>248</v>
      </c>
      <c r="C7" s="153"/>
      <c r="D7" s="153"/>
      <c r="E7" s="153"/>
      <c r="F7" s="153">
        <f aca="true" t="shared" si="0" ref="F7:F70">C7+D7+E7</f>
        <v>0</v>
      </c>
    </row>
    <row r="8" spans="1:6" ht="15" customHeight="1">
      <c r="A8" s="5" t="s">
        <v>249</v>
      </c>
      <c r="B8" s="6" t="s">
        <v>250</v>
      </c>
      <c r="C8" s="153">
        <v>9446941</v>
      </c>
      <c r="D8" s="153"/>
      <c r="E8" s="153"/>
      <c r="F8" s="153">
        <f t="shared" si="0"/>
        <v>9446941</v>
      </c>
    </row>
    <row r="9" spans="1:6" ht="15" customHeight="1">
      <c r="A9" s="5" t="s">
        <v>251</v>
      </c>
      <c r="B9" s="6" t="s">
        <v>252</v>
      </c>
      <c r="C9" s="153">
        <v>1200000</v>
      </c>
      <c r="D9" s="153"/>
      <c r="E9" s="153"/>
      <c r="F9" s="153">
        <f t="shared" si="0"/>
        <v>1200000</v>
      </c>
    </row>
    <row r="10" spans="1:6" ht="15" customHeight="1">
      <c r="A10" s="5" t="s">
        <v>664</v>
      </c>
      <c r="B10" s="6" t="s">
        <v>253</v>
      </c>
      <c r="C10" s="153">
        <v>14081222</v>
      </c>
      <c r="D10" s="153"/>
      <c r="E10" s="153"/>
      <c r="F10" s="153">
        <f t="shared" si="0"/>
        <v>14081222</v>
      </c>
    </row>
    <row r="11" spans="1:6" ht="15" customHeight="1">
      <c r="A11" s="5" t="s">
        <v>665</v>
      </c>
      <c r="B11" s="6" t="s">
        <v>254</v>
      </c>
      <c r="C11" s="153"/>
      <c r="D11" s="153"/>
      <c r="E11" s="153"/>
      <c r="F11" s="153">
        <f t="shared" si="0"/>
        <v>0</v>
      </c>
    </row>
    <row r="12" spans="1:6" s="128" customFormat="1" ht="15" customHeight="1">
      <c r="A12" s="7" t="s">
        <v>499</v>
      </c>
      <c r="B12" s="8" t="s">
        <v>255</v>
      </c>
      <c r="C12" s="164">
        <f>SUM(C6:C11)</f>
        <v>87021251</v>
      </c>
      <c r="D12" s="164">
        <f>SUM(D6:D11)</f>
        <v>0</v>
      </c>
      <c r="E12" s="164">
        <f>SUM(E6:E11)</f>
        <v>0</v>
      </c>
      <c r="F12" s="164">
        <f t="shared" si="0"/>
        <v>87021251</v>
      </c>
    </row>
    <row r="13" spans="1:6" ht="15" customHeight="1">
      <c r="A13" s="5" t="s">
        <v>256</v>
      </c>
      <c r="B13" s="6" t="s">
        <v>257</v>
      </c>
      <c r="C13" s="153"/>
      <c r="D13" s="153"/>
      <c r="E13" s="153"/>
      <c r="F13" s="153">
        <f t="shared" si="0"/>
        <v>0</v>
      </c>
    </row>
    <row r="14" spans="1:6" ht="15" customHeight="1">
      <c r="A14" s="5" t="s">
        <v>258</v>
      </c>
      <c r="B14" s="6" t="s">
        <v>259</v>
      </c>
      <c r="C14" s="153"/>
      <c r="D14" s="153"/>
      <c r="E14" s="153"/>
      <c r="F14" s="153">
        <f t="shared" si="0"/>
        <v>0</v>
      </c>
    </row>
    <row r="15" spans="1:6" ht="15" customHeight="1">
      <c r="A15" s="5" t="s">
        <v>462</v>
      </c>
      <c r="B15" s="6" t="s">
        <v>260</v>
      </c>
      <c r="C15" s="153"/>
      <c r="D15" s="153"/>
      <c r="E15" s="153"/>
      <c r="F15" s="153">
        <f t="shared" si="0"/>
        <v>0</v>
      </c>
    </row>
    <row r="16" spans="1:6" ht="15" customHeight="1">
      <c r="A16" s="5" t="s">
        <v>463</v>
      </c>
      <c r="B16" s="6" t="s">
        <v>261</v>
      </c>
      <c r="C16" s="153"/>
      <c r="D16" s="153"/>
      <c r="E16" s="153"/>
      <c r="F16" s="153">
        <f t="shared" si="0"/>
        <v>0</v>
      </c>
    </row>
    <row r="17" spans="1:6" ht="15" customHeight="1">
      <c r="A17" s="5" t="s">
        <v>464</v>
      </c>
      <c r="B17" s="6" t="s">
        <v>262</v>
      </c>
      <c r="C17" s="153">
        <v>23487398</v>
      </c>
      <c r="D17" s="153"/>
      <c r="E17" s="153"/>
      <c r="F17" s="153">
        <f t="shared" si="0"/>
        <v>23487398</v>
      </c>
    </row>
    <row r="18" spans="1:6" s="130" customFormat="1" ht="15" customHeight="1">
      <c r="A18" s="41" t="s">
        <v>500</v>
      </c>
      <c r="B18" s="54" t="s">
        <v>263</v>
      </c>
      <c r="C18" s="154">
        <f>C12+C13+C14+C15+C16+C17</f>
        <v>110508649</v>
      </c>
      <c r="D18" s="154">
        <f>D12+D13+D14+D15+D16+D17</f>
        <v>0</v>
      </c>
      <c r="E18" s="154">
        <f>E12+E13+E14+E15+E16+E17</f>
        <v>0</v>
      </c>
      <c r="F18" s="154">
        <f t="shared" si="0"/>
        <v>110508649</v>
      </c>
    </row>
    <row r="19" spans="1:6" ht="15" customHeight="1">
      <c r="A19" s="5" t="s">
        <v>468</v>
      </c>
      <c r="B19" s="6" t="s">
        <v>272</v>
      </c>
      <c r="C19" s="153"/>
      <c r="D19" s="153"/>
      <c r="E19" s="153"/>
      <c r="F19" s="153">
        <f t="shared" si="0"/>
        <v>0</v>
      </c>
    </row>
    <row r="20" spans="1:6" ht="15" customHeight="1">
      <c r="A20" s="5" t="s">
        <v>469</v>
      </c>
      <c r="B20" s="6" t="s">
        <v>273</v>
      </c>
      <c r="C20" s="153"/>
      <c r="D20" s="153"/>
      <c r="E20" s="153"/>
      <c r="F20" s="153">
        <f t="shared" si="0"/>
        <v>0</v>
      </c>
    </row>
    <row r="21" spans="1:6" s="128" customFormat="1" ht="15" customHeight="1">
      <c r="A21" s="7" t="s">
        <v>502</v>
      </c>
      <c r="B21" s="8" t="s">
        <v>274</v>
      </c>
      <c r="C21" s="164">
        <f>SUM(C19:C20)</f>
        <v>0</v>
      </c>
      <c r="D21" s="164">
        <f>SUM(D19:D20)</f>
        <v>0</v>
      </c>
      <c r="E21" s="164">
        <f>SUM(E19:E20)</f>
        <v>0</v>
      </c>
      <c r="F21" s="164">
        <f t="shared" si="0"/>
        <v>0</v>
      </c>
    </row>
    <row r="22" spans="1:6" ht="15" customHeight="1">
      <c r="A22" s="5" t="s">
        <v>470</v>
      </c>
      <c r="B22" s="6" t="s">
        <v>275</v>
      </c>
      <c r="C22" s="153"/>
      <c r="D22" s="153"/>
      <c r="E22" s="153"/>
      <c r="F22" s="153">
        <f t="shared" si="0"/>
        <v>0</v>
      </c>
    </row>
    <row r="23" spans="1:6" ht="15" customHeight="1">
      <c r="A23" s="5" t="s">
        <v>471</v>
      </c>
      <c r="B23" s="6" t="s">
        <v>276</v>
      </c>
      <c r="C23" s="153"/>
      <c r="D23" s="153"/>
      <c r="E23" s="153"/>
      <c r="F23" s="153">
        <f t="shared" si="0"/>
        <v>0</v>
      </c>
    </row>
    <row r="24" spans="1:6" ht="15" customHeight="1">
      <c r="A24" s="5" t="s">
        <v>472</v>
      </c>
      <c r="B24" s="6" t="s">
        <v>277</v>
      </c>
      <c r="C24" s="153">
        <v>2057065</v>
      </c>
      <c r="D24" s="153"/>
      <c r="E24" s="153"/>
      <c r="F24" s="153">
        <f t="shared" si="0"/>
        <v>2057065</v>
      </c>
    </row>
    <row r="25" spans="1:6" ht="15" customHeight="1">
      <c r="A25" s="5" t="s">
        <v>473</v>
      </c>
      <c r="B25" s="6" t="s">
        <v>278</v>
      </c>
      <c r="C25" s="153">
        <v>6510896</v>
      </c>
      <c r="D25" s="153"/>
      <c r="E25" s="153"/>
      <c r="F25" s="153">
        <f t="shared" si="0"/>
        <v>6510896</v>
      </c>
    </row>
    <row r="26" spans="1:6" ht="15" customHeight="1">
      <c r="A26" s="5" t="s">
        <v>474</v>
      </c>
      <c r="B26" s="6" t="s">
        <v>281</v>
      </c>
      <c r="C26" s="153"/>
      <c r="D26" s="153"/>
      <c r="E26" s="153"/>
      <c r="F26" s="153">
        <f t="shared" si="0"/>
        <v>0</v>
      </c>
    </row>
    <row r="27" spans="1:6" ht="15" customHeight="1">
      <c r="A27" s="5" t="s">
        <v>282</v>
      </c>
      <c r="B27" s="6" t="s">
        <v>283</v>
      </c>
      <c r="C27" s="153"/>
      <c r="D27" s="153"/>
      <c r="E27" s="153"/>
      <c r="F27" s="153">
        <f t="shared" si="0"/>
        <v>0</v>
      </c>
    </row>
    <row r="28" spans="1:6" ht="15" customHeight="1">
      <c r="A28" s="5" t="s">
        <v>475</v>
      </c>
      <c r="B28" s="6" t="s">
        <v>284</v>
      </c>
      <c r="C28" s="153">
        <v>2230871</v>
      </c>
      <c r="D28" s="153"/>
      <c r="E28" s="153"/>
      <c r="F28" s="153">
        <f t="shared" si="0"/>
        <v>2230871</v>
      </c>
    </row>
    <row r="29" spans="1:6" ht="15" customHeight="1">
      <c r="A29" s="5" t="s">
        <v>476</v>
      </c>
      <c r="B29" s="6" t="s">
        <v>289</v>
      </c>
      <c r="C29" s="153"/>
      <c r="D29" s="153"/>
      <c r="E29" s="153"/>
      <c r="F29" s="153">
        <f t="shared" si="0"/>
        <v>0</v>
      </c>
    </row>
    <row r="30" spans="1:6" s="128" customFormat="1" ht="15" customHeight="1">
      <c r="A30" s="7" t="s">
        <v>503</v>
      </c>
      <c r="B30" s="8" t="s">
        <v>292</v>
      </c>
      <c r="C30" s="164">
        <f>SUM(C25:C29)</f>
        <v>8741767</v>
      </c>
      <c r="D30" s="164">
        <f>SUM(D25:D29)</f>
        <v>0</v>
      </c>
      <c r="E30" s="164">
        <f>SUM(E25:E29)</f>
        <v>0</v>
      </c>
      <c r="F30" s="164">
        <f t="shared" si="0"/>
        <v>8741767</v>
      </c>
    </row>
    <row r="31" spans="1:6" ht="15" customHeight="1">
      <c r="A31" s="5" t="s">
        <v>477</v>
      </c>
      <c r="B31" s="6" t="s">
        <v>293</v>
      </c>
      <c r="C31" s="153">
        <v>2882691</v>
      </c>
      <c r="D31" s="153"/>
      <c r="E31" s="153"/>
      <c r="F31" s="153">
        <f t="shared" si="0"/>
        <v>2882691</v>
      </c>
    </row>
    <row r="32" spans="1:6" s="130" customFormat="1" ht="15" customHeight="1">
      <c r="A32" s="41" t="s">
        <v>504</v>
      </c>
      <c r="B32" s="54" t="s">
        <v>294</v>
      </c>
      <c r="C32" s="154">
        <f>C21+C22+C23+C24+C30+C31</f>
        <v>13681523</v>
      </c>
      <c r="D32" s="154">
        <f>D21+D22+D23+D24+D30+D31</f>
        <v>0</v>
      </c>
      <c r="E32" s="154">
        <f>E21+E22+E23+E24+E30+E31</f>
        <v>0</v>
      </c>
      <c r="F32" s="154">
        <f t="shared" si="0"/>
        <v>13681523</v>
      </c>
    </row>
    <row r="33" spans="1:6" ht="15" customHeight="1">
      <c r="A33" s="13" t="s">
        <v>295</v>
      </c>
      <c r="B33" s="6" t="s">
        <v>296</v>
      </c>
      <c r="C33" s="153"/>
      <c r="D33" s="153"/>
      <c r="E33" s="153"/>
      <c r="F33" s="153">
        <f t="shared" si="0"/>
        <v>0</v>
      </c>
    </row>
    <row r="34" spans="1:6" ht="15" customHeight="1">
      <c r="A34" s="13" t="s">
        <v>478</v>
      </c>
      <c r="B34" s="6" t="s">
        <v>297</v>
      </c>
      <c r="C34" s="153">
        <v>2257000</v>
      </c>
      <c r="D34" s="153"/>
      <c r="E34" s="153"/>
      <c r="F34" s="153">
        <f t="shared" si="0"/>
        <v>2257000</v>
      </c>
    </row>
    <row r="35" spans="1:6" ht="15" customHeight="1">
      <c r="A35" s="13" t="s">
        <v>479</v>
      </c>
      <c r="B35" s="6" t="s">
        <v>298</v>
      </c>
      <c r="C35" s="153"/>
      <c r="D35" s="153"/>
      <c r="E35" s="153"/>
      <c r="F35" s="153">
        <f t="shared" si="0"/>
        <v>0</v>
      </c>
    </row>
    <row r="36" spans="1:6" ht="15" customHeight="1">
      <c r="A36" s="13" t="s">
        <v>480</v>
      </c>
      <c r="B36" s="6" t="s">
        <v>299</v>
      </c>
      <c r="C36" s="153">
        <v>6363401</v>
      </c>
      <c r="D36" s="153"/>
      <c r="E36" s="153"/>
      <c r="F36" s="153">
        <f t="shared" si="0"/>
        <v>6363401</v>
      </c>
    </row>
    <row r="37" spans="1:6" ht="15" customHeight="1">
      <c r="A37" s="13" t="s">
        <v>300</v>
      </c>
      <c r="B37" s="6" t="s">
        <v>301</v>
      </c>
      <c r="C37" s="153">
        <v>4309260</v>
      </c>
      <c r="D37" s="153"/>
      <c r="E37" s="153"/>
      <c r="F37" s="153">
        <f t="shared" si="0"/>
        <v>4309260</v>
      </c>
    </row>
    <row r="38" spans="1:6" ht="15" customHeight="1">
      <c r="A38" s="13" t="s">
        <v>302</v>
      </c>
      <c r="B38" s="6" t="s">
        <v>303</v>
      </c>
      <c r="C38" s="153">
        <v>2678250</v>
      </c>
      <c r="D38" s="153"/>
      <c r="E38" s="153"/>
      <c r="F38" s="153">
        <f t="shared" si="0"/>
        <v>2678250</v>
      </c>
    </row>
    <row r="39" spans="1:6" ht="15" customHeight="1">
      <c r="A39" s="13" t="s">
        <v>304</v>
      </c>
      <c r="B39" s="6" t="s">
        <v>305</v>
      </c>
      <c r="C39" s="153">
        <v>1922400</v>
      </c>
      <c r="D39" s="153"/>
      <c r="E39" s="153"/>
      <c r="F39" s="153">
        <f t="shared" si="0"/>
        <v>1922400</v>
      </c>
    </row>
    <row r="40" spans="1:6" ht="15" customHeight="1">
      <c r="A40" s="13" t="s">
        <v>652</v>
      </c>
      <c r="B40" s="6" t="s">
        <v>306</v>
      </c>
      <c r="C40" s="153">
        <v>50001</v>
      </c>
      <c r="D40" s="153"/>
      <c r="E40" s="153"/>
      <c r="F40" s="153">
        <f t="shared" si="0"/>
        <v>50001</v>
      </c>
    </row>
    <row r="41" spans="1:6" ht="15" customHeight="1">
      <c r="A41" s="13" t="s">
        <v>481</v>
      </c>
      <c r="B41" s="6" t="s">
        <v>307</v>
      </c>
      <c r="C41" s="153"/>
      <c r="D41" s="153"/>
      <c r="E41" s="153"/>
      <c r="F41" s="153">
        <f t="shared" si="0"/>
        <v>0</v>
      </c>
    </row>
    <row r="42" spans="1:6" ht="15" customHeight="1">
      <c r="A42" s="13" t="s">
        <v>482</v>
      </c>
      <c r="B42" s="6" t="s">
        <v>308</v>
      </c>
      <c r="C42" s="153">
        <f>279000+537986</f>
        <v>816986</v>
      </c>
      <c r="D42" s="153"/>
      <c r="E42" s="153"/>
      <c r="F42" s="153">
        <f t="shared" si="0"/>
        <v>816986</v>
      </c>
    </row>
    <row r="43" spans="1:6" s="130" customFormat="1" ht="15" customHeight="1">
      <c r="A43" s="53" t="s">
        <v>505</v>
      </c>
      <c r="B43" s="54" t="s">
        <v>309</v>
      </c>
      <c r="C43" s="154">
        <f>SUM(C33:C42)</f>
        <v>18397298</v>
      </c>
      <c r="D43" s="154">
        <f>SUM(D33:D42)</f>
        <v>0</v>
      </c>
      <c r="E43" s="154">
        <f>SUM(E33:E42)</f>
        <v>0</v>
      </c>
      <c r="F43" s="154">
        <f t="shared" si="0"/>
        <v>18397298</v>
      </c>
    </row>
    <row r="44" spans="1:6" ht="15" customHeight="1">
      <c r="A44" s="13" t="s">
        <v>318</v>
      </c>
      <c r="B44" s="6" t="s">
        <v>319</v>
      </c>
      <c r="C44" s="153"/>
      <c r="D44" s="153"/>
      <c r="E44" s="153"/>
      <c r="F44" s="153">
        <f t="shared" si="0"/>
        <v>0</v>
      </c>
    </row>
    <row r="45" spans="1:6" ht="15" customHeight="1">
      <c r="A45" s="5" t="s">
        <v>486</v>
      </c>
      <c r="B45" s="6" t="s">
        <v>320</v>
      </c>
      <c r="C45" s="153"/>
      <c r="D45" s="153"/>
      <c r="E45" s="153"/>
      <c r="F45" s="153">
        <f t="shared" si="0"/>
        <v>0</v>
      </c>
    </row>
    <row r="46" spans="1:6" ht="15" customHeight="1">
      <c r="A46" s="13" t="s">
        <v>487</v>
      </c>
      <c r="B46" s="6" t="s">
        <v>321</v>
      </c>
      <c r="C46" s="153"/>
      <c r="D46" s="153"/>
      <c r="E46" s="153"/>
      <c r="F46" s="153">
        <f t="shared" si="0"/>
        <v>0</v>
      </c>
    </row>
    <row r="47" spans="1:6" s="130" customFormat="1" ht="15" customHeight="1">
      <c r="A47" s="41" t="s">
        <v>507</v>
      </c>
      <c r="B47" s="54" t="s">
        <v>322</v>
      </c>
      <c r="C47" s="154">
        <f>SUM(C44:C46)</f>
        <v>0</v>
      </c>
      <c r="D47" s="154">
        <f>SUM(D44:D46)</f>
        <v>0</v>
      </c>
      <c r="E47" s="154">
        <f>SUM(E44:E46)</f>
        <v>0</v>
      </c>
      <c r="F47" s="154">
        <f t="shared" si="0"/>
        <v>0</v>
      </c>
    </row>
    <row r="48" spans="1:6" s="131" customFormat="1" ht="15" customHeight="1">
      <c r="A48" s="62" t="s">
        <v>36</v>
      </c>
      <c r="B48" s="144"/>
      <c r="C48" s="166">
        <f>C47+C43+C32+C18</f>
        <v>142587470</v>
      </c>
      <c r="D48" s="166">
        <f>D47+D43+D32+D18</f>
        <v>0</v>
      </c>
      <c r="E48" s="166">
        <f>E47+E43+E32+E18</f>
        <v>0</v>
      </c>
      <c r="F48" s="166">
        <f t="shared" si="0"/>
        <v>142587470</v>
      </c>
    </row>
    <row r="49" spans="1:6" ht="15" customHeight="1">
      <c r="A49" s="5" t="s">
        <v>264</v>
      </c>
      <c r="B49" s="6" t="s">
        <v>265</v>
      </c>
      <c r="C49" s="153">
        <v>1382000</v>
      </c>
      <c r="D49" s="153"/>
      <c r="E49" s="153"/>
      <c r="F49" s="153">
        <f t="shared" si="0"/>
        <v>1382000</v>
      </c>
    </row>
    <row r="50" spans="1:6" ht="15" customHeight="1">
      <c r="A50" s="5" t="s">
        <v>266</v>
      </c>
      <c r="B50" s="6" t="s">
        <v>267</v>
      </c>
      <c r="C50" s="153"/>
      <c r="D50" s="153"/>
      <c r="E50" s="153"/>
      <c r="F50" s="153">
        <f t="shared" si="0"/>
        <v>0</v>
      </c>
    </row>
    <row r="51" spans="1:6" ht="15" customHeight="1">
      <c r="A51" s="5" t="s">
        <v>465</v>
      </c>
      <c r="B51" s="6" t="s">
        <v>268</v>
      </c>
      <c r="C51" s="153"/>
      <c r="D51" s="153"/>
      <c r="E51" s="153"/>
      <c r="F51" s="153">
        <f t="shared" si="0"/>
        <v>0</v>
      </c>
    </row>
    <row r="52" spans="1:6" ht="15" customHeight="1">
      <c r="A52" s="5" t="s">
        <v>466</v>
      </c>
      <c r="B52" s="6" t="s">
        <v>269</v>
      </c>
      <c r="C52" s="153"/>
      <c r="D52" s="153"/>
      <c r="E52" s="153"/>
      <c r="F52" s="153">
        <f t="shared" si="0"/>
        <v>0</v>
      </c>
    </row>
    <row r="53" spans="1:6" ht="15" customHeight="1">
      <c r="A53" s="5" t="s">
        <v>467</v>
      </c>
      <c r="B53" s="6" t="s">
        <v>270</v>
      </c>
      <c r="C53" s="153">
        <v>150445630</v>
      </c>
      <c r="D53" s="153"/>
      <c r="E53" s="153"/>
      <c r="F53" s="153">
        <f t="shared" si="0"/>
        <v>150445630</v>
      </c>
    </row>
    <row r="54" spans="1:6" s="130" customFormat="1" ht="15" customHeight="1">
      <c r="A54" s="41" t="s">
        <v>501</v>
      </c>
      <c r="B54" s="54" t="s">
        <v>271</v>
      </c>
      <c r="C54" s="154">
        <f>SUM(C49:C53)</f>
        <v>151827630</v>
      </c>
      <c r="D54" s="154">
        <f>SUM(D49:D53)</f>
        <v>0</v>
      </c>
      <c r="E54" s="154">
        <f>SUM(E49:E53)</f>
        <v>0</v>
      </c>
      <c r="F54" s="154">
        <f t="shared" si="0"/>
        <v>151827630</v>
      </c>
    </row>
    <row r="55" spans="1:6" ht="15" customHeight="1">
      <c r="A55" s="13" t="s">
        <v>483</v>
      </c>
      <c r="B55" s="6" t="s">
        <v>310</v>
      </c>
      <c r="C55" s="153"/>
      <c r="D55" s="153"/>
      <c r="E55" s="153"/>
      <c r="F55" s="153">
        <f t="shared" si="0"/>
        <v>0</v>
      </c>
    </row>
    <row r="56" spans="1:6" ht="15" customHeight="1">
      <c r="A56" s="13" t="s">
        <v>484</v>
      </c>
      <c r="B56" s="6" t="s">
        <v>311</v>
      </c>
      <c r="C56" s="153"/>
      <c r="D56" s="153"/>
      <c r="E56" s="153"/>
      <c r="F56" s="153">
        <f t="shared" si="0"/>
        <v>0</v>
      </c>
    </row>
    <row r="57" spans="1:6" ht="15" customHeight="1">
      <c r="A57" s="13" t="s">
        <v>312</v>
      </c>
      <c r="B57" s="6" t="s">
        <v>313</v>
      </c>
      <c r="C57" s="153"/>
      <c r="D57" s="153"/>
      <c r="E57" s="153"/>
      <c r="F57" s="153">
        <f t="shared" si="0"/>
        <v>0</v>
      </c>
    </row>
    <row r="58" spans="1:6" ht="15" customHeight="1">
      <c r="A58" s="13" t="s">
        <v>485</v>
      </c>
      <c r="B58" s="6" t="s">
        <v>314</v>
      </c>
      <c r="C58" s="153"/>
      <c r="D58" s="153"/>
      <c r="E58" s="153"/>
      <c r="F58" s="153">
        <f t="shared" si="0"/>
        <v>0</v>
      </c>
    </row>
    <row r="59" spans="1:6" ht="15" customHeight="1">
      <c r="A59" s="13" t="s">
        <v>315</v>
      </c>
      <c r="B59" s="6" t="s">
        <v>316</v>
      </c>
      <c r="C59" s="153"/>
      <c r="D59" s="153"/>
      <c r="E59" s="153"/>
      <c r="F59" s="153">
        <f t="shared" si="0"/>
        <v>0</v>
      </c>
    </row>
    <row r="60" spans="1:6" s="130" customFormat="1" ht="15" customHeight="1">
      <c r="A60" s="41" t="s">
        <v>506</v>
      </c>
      <c r="B60" s="54" t="s">
        <v>317</v>
      </c>
      <c r="C60" s="154">
        <f>SUM(C55:C59)</f>
        <v>0</v>
      </c>
      <c r="D60" s="154">
        <f>SUM(D55:D59)</f>
        <v>0</v>
      </c>
      <c r="E60" s="154">
        <f>SUM(E55:E59)</f>
        <v>0</v>
      </c>
      <c r="F60" s="154">
        <f t="shared" si="0"/>
        <v>0</v>
      </c>
    </row>
    <row r="61" spans="1:6" ht="15" customHeight="1">
      <c r="A61" s="13" t="s">
        <v>323</v>
      </c>
      <c r="B61" s="6" t="s">
        <v>324</v>
      </c>
      <c r="C61" s="153"/>
      <c r="D61" s="153"/>
      <c r="E61" s="153"/>
      <c r="F61" s="153">
        <f t="shared" si="0"/>
        <v>0</v>
      </c>
    </row>
    <row r="62" spans="1:6" ht="15" customHeight="1">
      <c r="A62" s="5" t="s">
        <v>488</v>
      </c>
      <c r="B62" s="6" t="s">
        <v>325</v>
      </c>
      <c r="C62" s="153"/>
      <c r="D62" s="153"/>
      <c r="E62" s="153"/>
      <c r="F62" s="153">
        <f t="shared" si="0"/>
        <v>0</v>
      </c>
    </row>
    <row r="63" spans="1:6" ht="15" customHeight="1">
      <c r="A63" s="13" t="s">
        <v>489</v>
      </c>
      <c r="B63" s="6" t="s">
        <v>326</v>
      </c>
      <c r="C63" s="153">
        <v>280000</v>
      </c>
      <c r="D63" s="153"/>
      <c r="E63" s="153"/>
      <c r="F63" s="153">
        <f t="shared" si="0"/>
        <v>280000</v>
      </c>
    </row>
    <row r="64" spans="1:6" s="130" customFormat="1" ht="15" customHeight="1">
      <c r="A64" s="41" t="s">
        <v>509</v>
      </c>
      <c r="B64" s="54" t="s">
        <v>327</v>
      </c>
      <c r="C64" s="154">
        <f>SUM(C61:C63)</f>
        <v>280000</v>
      </c>
      <c r="D64" s="154">
        <f>SUM(D61:D63)</f>
        <v>0</v>
      </c>
      <c r="E64" s="154">
        <f>SUM(E61:E63)</f>
        <v>0</v>
      </c>
      <c r="F64" s="154">
        <f t="shared" si="0"/>
        <v>280000</v>
      </c>
    </row>
    <row r="65" spans="1:6" s="146" customFormat="1" ht="15" customHeight="1">
      <c r="A65" s="62" t="s">
        <v>37</v>
      </c>
      <c r="B65" s="145"/>
      <c r="C65" s="175">
        <f>C64+C60+C54</f>
        <v>152107630</v>
      </c>
      <c r="D65" s="175">
        <f>D64+D60+D54</f>
        <v>0</v>
      </c>
      <c r="E65" s="175">
        <f>E64+E60+E54</f>
        <v>0</v>
      </c>
      <c r="F65" s="175">
        <f t="shared" si="0"/>
        <v>152107630</v>
      </c>
    </row>
    <row r="66" spans="1:6" s="132" customFormat="1" ht="15.75">
      <c r="A66" s="51" t="s">
        <v>508</v>
      </c>
      <c r="B66" s="38" t="s">
        <v>328</v>
      </c>
      <c r="C66" s="155">
        <f>C65+C48</f>
        <v>294695100</v>
      </c>
      <c r="D66" s="155">
        <f>D65+D48</f>
        <v>0</v>
      </c>
      <c r="E66" s="155">
        <f>E65+E48</f>
        <v>0</v>
      </c>
      <c r="F66" s="155">
        <f t="shared" si="0"/>
        <v>294695100</v>
      </c>
    </row>
    <row r="67" spans="1:6" s="132" customFormat="1" ht="15.75">
      <c r="A67" s="143" t="s">
        <v>38</v>
      </c>
      <c r="B67" s="85"/>
      <c r="C67" s="155">
        <f>C48-'kiadások összetolt'!C74</f>
        <v>-3987648</v>
      </c>
      <c r="D67" s="155">
        <f>D48-'kiadások összetolt'!D74</f>
        <v>0</v>
      </c>
      <c r="E67" s="155">
        <f>E48-'kiadások összetolt'!E74</f>
        <v>0</v>
      </c>
      <c r="F67" s="155">
        <f>F48-'kiadások összetolt'!F74</f>
        <v>-3987648</v>
      </c>
    </row>
    <row r="68" spans="1:6" s="132" customFormat="1" ht="15.75">
      <c r="A68" s="143" t="s">
        <v>39</v>
      </c>
      <c r="B68" s="85"/>
      <c r="C68" s="155">
        <f>C65-'kiadások összetolt'!C98</f>
        <v>-15871156</v>
      </c>
      <c r="D68" s="155">
        <f>D65-'kiadások önkorm'!D98</f>
        <v>0</v>
      </c>
      <c r="E68" s="155">
        <f>E65-'kiadások önkorm'!E98</f>
        <v>0</v>
      </c>
      <c r="F68" s="155">
        <f t="shared" si="0"/>
        <v>-15871156</v>
      </c>
    </row>
    <row r="69" spans="1:6" ht="15">
      <c r="A69" s="39" t="s">
        <v>490</v>
      </c>
      <c r="B69" s="5" t="s">
        <v>329</v>
      </c>
      <c r="C69" s="153"/>
      <c r="D69" s="153"/>
      <c r="E69" s="153"/>
      <c r="F69" s="153">
        <f t="shared" si="0"/>
        <v>0</v>
      </c>
    </row>
    <row r="70" spans="1:6" ht="15">
      <c r="A70" s="13" t="s">
        <v>330</v>
      </c>
      <c r="B70" s="5" t="s">
        <v>331</v>
      </c>
      <c r="C70" s="153"/>
      <c r="D70" s="153"/>
      <c r="E70" s="153"/>
      <c r="F70" s="153">
        <f t="shared" si="0"/>
        <v>0</v>
      </c>
    </row>
    <row r="71" spans="1:6" ht="15">
      <c r="A71" s="39" t="s">
        <v>491</v>
      </c>
      <c r="B71" s="5" t="s">
        <v>332</v>
      </c>
      <c r="C71" s="153"/>
      <c r="D71" s="153"/>
      <c r="E71" s="153"/>
      <c r="F71" s="153">
        <f aca="true" t="shared" si="1" ref="F71:F96">C71+D71+E71</f>
        <v>0</v>
      </c>
    </row>
    <row r="72" spans="1:6" s="128" customFormat="1" ht="12.75">
      <c r="A72" s="15" t="s">
        <v>510</v>
      </c>
      <c r="B72" s="7" t="s">
        <v>333</v>
      </c>
      <c r="C72" s="164">
        <f>SUM(C69:C71)</f>
        <v>0</v>
      </c>
      <c r="D72" s="164">
        <f>SUM(D69:D71)</f>
        <v>0</v>
      </c>
      <c r="E72" s="164">
        <f>SUM(E69:E71)</f>
        <v>0</v>
      </c>
      <c r="F72" s="164">
        <f t="shared" si="1"/>
        <v>0</v>
      </c>
    </row>
    <row r="73" spans="1:6" ht="15">
      <c r="A73" s="13" t="s">
        <v>492</v>
      </c>
      <c r="B73" s="5" t="s">
        <v>334</v>
      </c>
      <c r="C73" s="153"/>
      <c r="D73" s="153"/>
      <c r="E73" s="153"/>
      <c r="F73" s="153">
        <f t="shared" si="1"/>
        <v>0</v>
      </c>
    </row>
    <row r="74" spans="1:6" ht="15">
      <c r="A74" s="39" t="s">
        <v>335</v>
      </c>
      <c r="B74" s="5" t="s">
        <v>336</v>
      </c>
      <c r="C74" s="153"/>
      <c r="D74" s="153"/>
      <c r="E74" s="153"/>
      <c r="F74" s="153">
        <f t="shared" si="1"/>
        <v>0</v>
      </c>
    </row>
    <row r="75" spans="1:6" ht="15">
      <c r="A75" s="13" t="s">
        <v>493</v>
      </c>
      <c r="B75" s="5" t="s">
        <v>337</v>
      </c>
      <c r="C75" s="153"/>
      <c r="D75" s="153"/>
      <c r="E75" s="153"/>
      <c r="F75" s="153">
        <f t="shared" si="1"/>
        <v>0</v>
      </c>
    </row>
    <row r="76" spans="1:6" ht="15">
      <c r="A76" s="39" t="s">
        <v>338</v>
      </c>
      <c r="B76" s="5" t="s">
        <v>339</v>
      </c>
      <c r="C76" s="153"/>
      <c r="D76" s="153"/>
      <c r="E76" s="153"/>
      <c r="F76" s="153">
        <f t="shared" si="1"/>
        <v>0</v>
      </c>
    </row>
    <row r="77" spans="1:6" s="128" customFormat="1" ht="12.75">
      <c r="A77" s="14" t="s">
        <v>511</v>
      </c>
      <c r="B77" s="7" t="s">
        <v>340</v>
      </c>
      <c r="C77" s="164">
        <f>SUM(C73:C76)</f>
        <v>0</v>
      </c>
      <c r="D77" s="164">
        <f>SUM(D73:D76)</f>
        <v>0</v>
      </c>
      <c r="E77" s="164">
        <f>SUM(E73:E76)</f>
        <v>0</v>
      </c>
      <c r="F77" s="164">
        <f t="shared" si="1"/>
        <v>0</v>
      </c>
    </row>
    <row r="78" spans="1:6" ht="15">
      <c r="A78" s="5" t="s">
        <v>620</v>
      </c>
      <c r="B78" s="5" t="s">
        <v>341</v>
      </c>
      <c r="C78" s="153">
        <v>14550049</v>
      </c>
      <c r="D78" s="153"/>
      <c r="E78" s="153"/>
      <c r="F78" s="153">
        <f t="shared" si="1"/>
        <v>14550049</v>
      </c>
    </row>
    <row r="79" spans="1:6" ht="15">
      <c r="A79" s="5" t="s">
        <v>621</v>
      </c>
      <c r="B79" s="5" t="s">
        <v>341</v>
      </c>
      <c r="C79" s="153">
        <v>8200166</v>
      </c>
      <c r="D79" s="153"/>
      <c r="E79" s="153"/>
      <c r="F79" s="153">
        <f t="shared" si="1"/>
        <v>8200166</v>
      </c>
    </row>
    <row r="80" spans="1:6" ht="15">
      <c r="A80" s="5" t="s">
        <v>618</v>
      </c>
      <c r="B80" s="5" t="s">
        <v>342</v>
      </c>
      <c r="C80" s="153"/>
      <c r="D80" s="153"/>
      <c r="E80" s="153"/>
      <c r="F80" s="153">
        <f t="shared" si="1"/>
        <v>0</v>
      </c>
    </row>
    <row r="81" spans="1:6" ht="15">
      <c r="A81" s="5" t="s">
        <v>619</v>
      </c>
      <c r="B81" s="5" t="s">
        <v>342</v>
      </c>
      <c r="C81" s="153"/>
      <c r="D81" s="153"/>
      <c r="E81" s="153"/>
      <c r="F81" s="153">
        <f t="shared" si="1"/>
        <v>0</v>
      </c>
    </row>
    <row r="82" spans="1:6" s="128" customFormat="1" ht="12.75">
      <c r="A82" s="7" t="s">
        <v>512</v>
      </c>
      <c r="B82" s="7" t="s">
        <v>343</v>
      </c>
      <c r="C82" s="164">
        <f>SUM(C78:C81)</f>
        <v>22750215</v>
      </c>
      <c r="D82" s="164">
        <f>SUM(D78:D81)</f>
        <v>0</v>
      </c>
      <c r="E82" s="164">
        <f>SUM(E78:E81)</f>
        <v>0</v>
      </c>
      <c r="F82" s="164">
        <f t="shared" si="1"/>
        <v>22750215</v>
      </c>
    </row>
    <row r="83" spans="1:6" ht="15">
      <c r="A83" s="39" t="s">
        <v>344</v>
      </c>
      <c r="B83" s="5" t="s">
        <v>345</v>
      </c>
      <c r="C83" s="153">
        <v>3113651</v>
      </c>
      <c r="D83" s="153"/>
      <c r="E83" s="153"/>
      <c r="F83" s="153">
        <f t="shared" si="1"/>
        <v>3113651</v>
      </c>
    </row>
    <row r="84" spans="1:6" ht="15">
      <c r="A84" s="39" t="s">
        <v>346</v>
      </c>
      <c r="B84" s="5" t="s">
        <v>347</v>
      </c>
      <c r="C84" s="153"/>
      <c r="D84" s="153"/>
      <c r="E84" s="153"/>
      <c r="F84" s="153">
        <f t="shared" si="1"/>
        <v>0</v>
      </c>
    </row>
    <row r="85" spans="1:6" ht="15">
      <c r="A85" s="39" t="s">
        <v>348</v>
      </c>
      <c r="B85" s="5" t="s">
        <v>349</v>
      </c>
      <c r="C85" s="153"/>
      <c r="D85" s="153"/>
      <c r="E85" s="153"/>
      <c r="F85" s="153">
        <f t="shared" si="1"/>
        <v>0</v>
      </c>
    </row>
    <row r="86" spans="1:6" ht="15">
      <c r="A86" s="39" t="s">
        <v>350</v>
      </c>
      <c r="B86" s="5" t="s">
        <v>351</v>
      </c>
      <c r="C86" s="153"/>
      <c r="D86" s="153"/>
      <c r="E86" s="153"/>
      <c r="F86" s="153">
        <f t="shared" si="1"/>
        <v>0</v>
      </c>
    </row>
    <row r="87" spans="1:6" ht="15">
      <c r="A87" s="13" t="s">
        <v>494</v>
      </c>
      <c r="B87" s="5" t="s">
        <v>352</v>
      </c>
      <c r="C87" s="153"/>
      <c r="D87" s="153"/>
      <c r="E87" s="153"/>
      <c r="F87" s="153">
        <f t="shared" si="1"/>
        <v>0</v>
      </c>
    </row>
    <row r="88" spans="1:6" s="128" customFormat="1" ht="12.75">
      <c r="A88" s="15" t="s">
        <v>513</v>
      </c>
      <c r="B88" s="7" t="s">
        <v>354</v>
      </c>
      <c r="C88" s="164">
        <f>C72+C77+C82+C83+C84+C85+C86+C87</f>
        <v>25863866</v>
      </c>
      <c r="D88" s="164">
        <f>D72+D77+D82+D83+D84+D85+D86+D87</f>
        <v>0</v>
      </c>
      <c r="E88" s="164">
        <f>E72+E77+E82+E83+E84+E85+E86+E87</f>
        <v>0</v>
      </c>
      <c r="F88" s="164">
        <f t="shared" si="1"/>
        <v>25863866</v>
      </c>
    </row>
    <row r="89" spans="1:6" ht="15">
      <c r="A89" s="13" t="s">
        <v>355</v>
      </c>
      <c r="B89" s="5" t="s">
        <v>356</v>
      </c>
      <c r="C89" s="153"/>
      <c r="D89" s="153"/>
      <c r="E89" s="153"/>
      <c r="F89" s="153">
        <f t="shared" si="1"/>
        <v>0</v>
      </c>
    </row>
    <row r="90" spans="1:6" ht="15">
      <c r="A90" s="13" t="s">
        <v>357</v>
      </c>
      <c r="B90" s="5" t="s">
        <v>358</v>
      </c>
      <c r="C90" s="153"/>
      <c r="D90" s="153"/>
      <c r="E90" s="153"/>
      <c r="F90" s="153">
        <f t="shared" si="1"/>
        <v>0</v>
      </c>
    </row>
    <row r="91" spans="1:6" ht="15">
      <c r="A91" s="39" t="s">
        <v>359</v>
      </c>
      <c r="B91" s="5" t="s">
        <v>360</v>
      </c>
      <c r="C91" s="153"/>
      <c r="D91" s="153"/>
      <c r="E91" s="153"/>
      <c r="F91" s="153">
        <f t="shared" si="1"/>
        <v>0</v>
      </c>
    </row>
    <row r="92" spans="1:6" ht="15">
      <c r="A92" s="39" t="s">
        <v>495</v>
      </c>
      <c r="B92" s="5" t="s">
        <v>361</v>
      </c>
      <c r="C92" s="153"/>
      <c r="D92" s="153"/>
      <c r="E92" s="153"/>
      <c r="F92" s="153">
        <f t="shared" si="1"/>
        <v>0</v>
      </c>
    </row>
    <row r="93" spans="1:6" s="128" customFormat="1" ht="12.75">
      <c r="A93" s="14" t="s">
        <v>514</v>
      </c>
      <c r="B93" s="7" t="s">
        <v>362</v>
      </c>
      <c r="C93" s="164">
        <f>SUM(C89:C92)</f>
        <v>0</v>
      </c>
      <c r="D93" s="164">
        <f>SUM(D89:D92)</f>
        <v>0</v>
      </c>
      <c r="E93" s="164">
        <f>SUM(E89:E92)</f>
        <v>0</v>
      </c>
      <c r="F93" s="164">
        <f t="shared" si="1"/>
        <v>0</v>
      </c>
    </row>
    <row r="94" spans="1:6" s="128" customFormat="1" ht="12.75">
      <c r="A94" s="15" t="s">
        <v>363</v>
      </c>
      <c r="B94" s="7" t="s">
        <v>364</v>
      </c>
      <c r="C94" s="164"/>
      <c r="D94" s="164"/>
      <c r="E94" s="164"/>
      <c r="F94" s="164">
        <f t="shared" si="1"/>
        <v>0</v>
      </c>
    </row>
    <row r="95" spans="1:6" s="132" customFormat="1" ht="15.75">
      <c r="A95" s="42" t="s">
        <v>515</v>
      </c>
      <c r="B95" s="43" t="s">
        <v>365</v>
      </c>
      <c r="C95" s="155">
        <f>C94+C93+C88</f>
        <v>25863866</v>
      </c>
      <c r="D95" s="155">
        <f>D94+D93+D88</f>
        <v>0</v>
      </c>
      <c r="E95" s="155">
        <f>E94+E93+E88</f>
        <v>0</v>
      </c>
      <c r="F95" s="155">
        <f t="shared" si="1"/>
        <v>25863866</v>
      </c>
    </row>
    <row r="96" spans="1:6" s="132" customFormat="1" ht="15.75">
      <c r="A96" s="108" t="s">
        <v>497</v>
      </c>
      <c r="B96" s="108"/>
      <c r="C96" s="155">
        <f>C95+C66</f>
        <v>320558966</v>
      </c>
      <c r="D96" s="155">
        <f>D95+D66</f>
        <v>0</v>
      </c>
      <c r="E96" s="155">
        <f>E95+E66</f>
        <v>0</v>
      </c>
      <c r="F96" s="155">
        <f t="shared" si="1"/>
        <v>320558966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5" r:id="rId1"/>
  <headerFooter>
    <oddHeader>&amp;C7. melléklet az 5/2018. (V.29.)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Layout" workbookViewId="0" topLeftCell="A1">
      <selection activeCell="D69" sqref="A1:D6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94" customWidth="1"/>
    <col min="4" max="4" width="35.57421875" style="94" customWidth="1"/>
  </cols>
  <sheetData>
    <row r="1" spans="1:4" ht="22.5" customHeight="1">
      <c r="A1" s="213" t="s">
        <v>667</v>
      </c>
      <c r="B1" s="211"/>
      <c r="C1" s="211"/>
      <c r="D1" s="211"/>
    </row>
    <row r="2" spans="1:4" ht="48.75" customHeight="1">
      <c r="A2" s="215" t="s">
        <v>676</v>
      </c>
      <c r="B2" s="211"/>
      <c r="C2" s="211"/>
      <c r="D2" s="214"/>
    </row>
    <row r="3" spans="1:3" ht="21" customHeight="1">
      <c r="A3" s="67"/>
      <c r="B3" s="68"/>
      <c r="C3" s="194"/>
    </row>
    <row r="4" ht="15">
      <c r="A4" s="4" t="s">
        <v>1</v>
      </c>
    </row>
    <row r="5" spans="1:4" ht="25.5">
      <c r="A5" s="45" t="s">
        <v>624</v>
      </c>
      <c r="B5" s="3" t="s">
        <v>66</v>
      </c>
      <c r="C5" s="190" t="s">
        <v>19</v>
      </c>
      <c r="D5" s="190" t="s">
        <v>21</v>
      </c>
    </row>
    <row r="6" spans="1:4" ht="15">
      <c r="A6" s="12" t="s">
        <v>419</v>
      </c>
      <c r="B6" s="5" t="s">
        <v>203</v>
      </c>
      <c r="C6" s="178"/>
      <c r="D6" s="178"/>
    </row>
    <row r="7" spans="1:4" ht="15">
      <c r="A7" s="19" t="s">
        <v>204</v>
      </c>
      <c r="B7" s="19" t="s">
        <v>203</v>
      </c>
      <c r="C7" s="178"/>
      <c r="D7" s="178"/>
    </row>
    <row r="8" spans="1:4" ht="15">
      <c r="A8" s="19" t="s">
        <v>205</v>
      </c>
      <c r="B8" s="19" t="s">
        <v>203</v>
      </c>
      <c r="C8" s="178"/>
      <c r="D8" s="178"/>
    </row>
    <row r="9" spans="1:4" ht="30">
      <c r="A9" s="12" t="s">
        <v>206</v>
      </c>
      <c r="B9" s="5" t="s">
        <v>207</v>
      </c>
      <c r="C9" s="178"/>
      <c r="D9" s="178"/>
    </row>
    <row r="10" spans="1:4" ht="15">
      <c r="A10" s="12" t="s">
        <v>418</v>
      </c>
      <c r="B10" s="5" t="s">
        <v>208</v>
      </c>
      <c r="C10" s="178"/>
      <c r="D10" s="178"/>
    </row>
    <row r="11" spans="1:4" ht="15">
      <c r="A11" s="19" t="s">
        <v>204</v>
      </c>
      <c r="B11" s="19" t="s">
        <v>208</v>
      </c>
      <c r="C11" s="178"/>
      <c r="D11" s="178"/>
    </row>
    <row r="12" spans="1:4" ht="15">
      <c r="A12" s="19" t="s">
        <v>205</v>
      </c>
      <c r="B12" s="19" t="s">
        <v>209</v>
      </c>
      <c r="C12" s="178"/>
      <c r="D12" s="178"/>
    </row>
    <row r="13" spans="1:4" ht="15">
      <c r="A13" s="11" t="s">
        <v>417</v>
      </c>
      <c r="B13" s="7" t="s">
        <v>210</v>
      </c>
      <c r="C13" s="178"/>
      <c r="D13" s="178"/>
    </row>
    <row r="14" spans="1:4" ht="15">
      <c r="A14" s="21" t="s">
        <v>422</v>
      </c>
      <c r="B14" s="5" t="s">
        <v>211</v>
      </c>
      <c r="C14" s="178"/>
      <c r="D14" s="178"/>
    </row>
    <row r="15" spans="1:4" ht="15">
      <c r="A15" s="19" t="s">
        <v>212</v>
      </c>
      <c r="B15" s="19" t="s">
        <v>211</v>
      </c>
      <c r="C15" s="178"/>
      <c r="D15" s="178"/>
    </row>
    <row r="16" spans="1:4" ht="15">
      <c r="A16" s="19" t="s">
        <v>213</v>
      </c>
      <c r="B16" s="19" t="s">
        <v>211</v>
      </c>
      <c r="C16" s="178"/>
      <c r="D16" s="178"/>
    </row>
    <row r="17" spans="1:4" ht="15">
      <c r="A17" s="21" t="s">
        <v>423</v>
      </c>
      <c r="B17" s="5" t="s">
        <v>214</v>
      </c>
      <c r="C17" s="178"/>
      <c r="D17" s="178"/>
    </row>
    <row r="18" spans="1:4" ht="15">
      <c r="A18" s="19" t="s">
        <v>205</v>
      </c>
      <c r="B18" s="19" t="s">
        <v>214</v>
      </c>
      <c r="C18" s="178"/>
      <c r="D18" s="178"/>
    </row>
    <row r="19" spans="1:4" ht="15">
      <c r="A19" s="13" t="s">
        <v>215</v>
      </c>
      <c r="B19" s="5" t="s">
        <v>216</v>
      </c>
      <c r="C19" s="178"/>
      <c r="D19" s="178"/>
    </row>
    <row r="20" spans="1:4" ht="15">
      <c r="A20" s="13" t="s">
        <v>424</v>
      </c>
      <c r="B20" s="5" t="s">
        <v>217</v>
      </c>
      <c r="C20" s="178"/>
      <c r="D20" s="178"/>
    </row>
    <row r="21" spans="1:4" ht="15">
      <c r="A21" s="19" t="s">
        <v>213</v>
      </c>
      <c r="B21" s="19" t="s">
        <v>217</v>
      </c>
      <c r="C21" s="178"/>
      <c r="D21" s="178"/>
    </row>
    <row r="22" spans="1:4" ht="15">
      <c r="A22" s="19" t="s">
        <v>205</v>
      </c>
      <c r="B22" s="19" t="s">
        <v>217</v>
      </c>
      <c r="C22" s="178"/>
      <c r="D22" s="178"/>
    </row>
    <row r="23" spans="1:4" ht="15">
      <c r="A23" s="22" t="s">
        <v>420</v>
      </c>
      <c r="B23" s="7" t="s">
        <v>218</v>
      </c>
      <c r="C23" s="178"/>
      <c r="D23" s="178"/>
    </row>
    <row r="24" spans="1:4" ht="15">
      <c r="A24" s="21" t="s">
        <v>219</v>
      </c>
      <c r="B24" s="5" t="s">
        <v>220</v>
      </c>
      <c r="C24" s="178"/>
      <c r="D24" s="178"/>
    </row>
    <row r="25" spans="1:4" ht="15">
      <c r="A25" s="21" t="s">
        <v>221</v>
      </c>
      <c r="B25" s="5" t="s">
        <v>222</v>
      </c>
      <c r="C25" s="178">
        <v>3113651</v>
      </c>
      <c r="D25" s="178"/>
    </row>
    <row r="26" spans="1:4" ht="15">
      <c r="A26" s="21" t="s">
        <v>225</v>
      </c>
      <c r="B26" s="5" t="s">
        <v>226</v>
      </c>
      <c r="C26" s="178"/>
      <c r="D26" s="178"/>
    </row>
    <row r="27" spans="1:4" ht="15">
      <c r="A27" s="21" t="s">
        <v>227</v>
      </c>
      <c r="B27" s="5" t="s">
        <v>228</v>
      </c>
      <c r="C27" s="178"/>
      <c r="D27" s="178"/>
    </row>
    <row r="28" spans="1:4" ht="15">
      <c r="A28" s="21" t="s">
        <v>229</v>
      </c>
      <c r="B28" s="5" t="s">
        <v>230</v>
      </c>
      <c r="C28" s="178"/>
      <c r="D28" s="178"/>
    </row>
    <row r="29" spans="1:4" ht="15">
      <c r="A29" s="49" t="s">
        <v>421</v>
      </c>
      <c r="B29" s="50" t="s">
        <v>231</v>
      </c>
      <c r="C29" s="178">
        <f>C25</f>
        <v>3113651</v>
      </c>
      <c r="D29" s="178">
        <v>0</v>
      </c>
    </row>
    <row r="30" spans="1:4" ht="15">
      <c r="A30" s="21" t="s">
        <v>232</v>
      </c>
      <c r="B30" s="5" t="s">
        <v>233</v>
      </c>
      <c r="C30" s="178"/>
      <c r="D30" s="178"/>
    </row>
    <row r="31" spans="1:4" ht="15">
      <c r="A31" s="12" t="s">
        <v>234</v>
      </c>
      <c r="B31" s="5" t="s">
        <v>235</v>
      </c>
      <c r="C31" s="178"/>
      <c r="D31" s="178"/>
    </row>
    <row r="32" spans="1:4" ht="15">
      <c r="A32" s="21" t="s">
        <v>425</v>
      </c>
      <c r="B32" s="5" t="s">
        <v>236</v>
      </c>
      <c r="C32" s="178"/>
      <c r="D32" s="178"/>
    </row>
    <row r="33" spans="1:4" ht="15">
      <c r="A33" s="19" t="s">
        <v>205</v>
      </c>
      <c r="B33" s="19" t="s">
        <v>236</v>
      </c>
      <c r="C33" s="178"/>
      <c r="D33" s="178"/>
    </row>
    <row r="34" spans="1:4" ht="15">
      <c r="A34" s="21" t="s">
        <v>426</v>
      </c>
      <c r="B34" s="5" t="s">
        <v>237</v>
      </c>
      <c r="C34" s="178"/>
      <c r="D34" s="178"/>
    </row>
    <row r="35" spans="1:4" ht="15">
      <c r="A35" s="19" t="s">
        <v>238</v>
      </c>
      <c r="B35" s="19" t="s">
        <v>237</v>
      </c>
      <c r="C35" s="178"/>
      <c r="D35" s="178"/>
    </row>
    <row r="36" spans="1:4" ht="15">
      <c r="A36" s="19" t="s">
        <v>239</v>
      </c>
      <c r="B36" s="19" t="s">
        <v>237</v>
      </c>
      <c r="C36" s="178"/>
      <c r="D36" s="178"/>
    </row>
    <row r="37" spans="1:4" ht="15">
      <c r="A37" s="19" t="s">
        <v>240</v>
      </c>
      <c r="B37" s="19" t="s">
        <v>237</v>
      </c>
      <c r="C37" s="178"/>
      <c r="D37" s="178"/>
    </row>
    <row r="38" spans="1:4" ht="15">
      <c r="A38" s="19" t="s">
        <v>205</v>
      </c>
      <c r="B38" s="19" t="s">
        <v>237</v>
      </c>
      <c r="C38" s="178"/>
      <c r="D38" s="178"/>
    </row>
    <row r="39" spans="1:4" ht="15">
      <c r="A39" s="49" t="s">
        <v>427</v>
      </c>
      <c r="B39" s="50" t="s">
        <v>241</v>
      </c>
      <c r="C39" s="178">
        <v>0</v>
      </c>
      <c r="D39" s="178">
        <v>0</v>
      </c>
    </row>
    <row r="42" spans="1:4" ht="25.5">
      <c r="A42" s="45" t="s">
        <v>624</v>
      </c>
      <c r="B42" s="3" t="s">
        <v>66</v>
      </c>
      <c r="C42" s="190" t="s">
        <v>19</v>
      </c>
      <c r="D42" s="190" t="s">
        <v>20</v>
      </c>
    </row>
    <row r="43" spans="1:4" ht="15">
      <c r="A43" s="21" t="s">
        <v>490</v>
      </c>
      <c r="B43" s="5" t="s">
        <v>329</v>
      </c>
      <c r="C43" s="178"/>
      <c r="D43" s="178"/>
    </row>
    <row r="44" spans="1:4" ht="15">
      <c r="A44" s="57" t="s">
        <v>204</v>
      </c>
      <c r="B44" s="57" t="s">
        <v>329</v>
      </c>
      <c r="C44" s="178"/>
      <c r="D44" s="178"/>
    </row>
    <row r="45" spans="1:4" ht="30">
      <c r="A45" s="12" t="s">
        <v>330</v>
      </c>
      <c r="B45" s="5" t="s">
        <v>331</v>
      </c>
      <c r="C45" s="178"/>
      <c r="D45" s="178"/>
    </row>
    <row r="46" spans="1:4" ht="15">
      <c r="A46" s="21" t="s">
        <v>539</v>
      </c>
      <c r="B46" s="5" t="s">
        <v>332</v>
      </c>
      <c r="C46" s="178"/>
      <c r="D46" s="178"/>
    </row>
    <row r="47" spans="1:4" ht="15">
      <c r="A47" s="57" t="s">
        <v>204</v>
      </c>
      <c r="B47" s="57" t="s">
        <v>332</v>
      </c>
      <c r="C47" s="178"/>
      <c r="D47" s="178"/>
    </row>
    <row r="48" spans="1:4" ht="15">
      <c r="A48" s="11" t="s">
        <v>510</v>
      </c>
      <c r="B48" s="7" t="s">
        <v>333</v>
      </c>
      <c r="C48" s="178"/>
      <c r="D48" s="178"/>
    </row>
    <row r="49" spans="1:4" ht="15">
      <c r="A49" s="12" t="s">
        <v>540</v>
      </c>
      <c r="B49" s="5" t="s">
        <v>334</v>
      </c>
      <c r="C49" s="178"/>
      <c r="D49" s="178"/>
    </row>
    <row r="50" spans="1:4" ht="15">
      <c r="A50" s="57" t="s">
        <v>212</v>
      </c>
      <c r="B50" s="57" t="s">
        <v>334</v>
      </c>
      <c r="C50" s="178"/>
      <c r="D50" s="178"/>
    </row>
    <row r="51" spans="1:4" ht="15">
      <c r="A51" s="21" t="s">
        <v>335</v>
      </c>
      <c r="B51" s="5" t="s">
        <v>336</v>
      </c>
      <c r="C51" s="178"/>
      <c r="D51" s="178"/>
    </row>
    <row r="52" spans="1:4" ht="15">
      <c r="A52" s="13" t="s">
        <v>541</v>
      </c>
      <c r="B52" s="5" t="s">
        <v>337</v>
      </c>
      <c r="C52" s="178"/>
      <c r="D52" s="178"/>
    </row>
    <row r="53" spans="1:4" ht="15">
      <c r="A53" s="57" t="s">
        <v>213</v>
      </c>
      <c r="B53" s="57" t="s">
        <v>337</v>
      </c>
      <c r="C53" s="178"/>
      <c r="D53" s="178"/>
    </row>
    <row r="54" spans="1:4" ht="15">
      <c r="A54" s="21" t="s">
        <v>338</v>
      </c>
      <c r="B54" s="5" t="s">
        <v>339</v>
      </c>
      <c r="C54" s="178"/>
      <c r="D54" s="178"/>
    </row>
    <row r="55" spans="1:4" ht="15">
      <c r="A55" s="22" t="s">
        <v>511</v>
      </c>
      <c r="B55" s="7" t="s">
        <v>340</v>
      </c>
      <c r="C55" s="178"/>
      <c r="D55" s="178"/>
    </row>
    <row r="56" spans="1:4" ht="15">
      <c r="A56" s="22" t="s">
        <v>344</v>
      </c>
      <c r="B56" s="7" t="s">
        <v>345</v>
      </c>
      <c r="C56" s="178"/>
      <c r="D56" s="178"/>
    </row>
    <row r="57" spans="1:4" ht="15">
      <c r="A57" s="22" t="s">
        <v>346</v>
      </c>
      <c r="B57" s="7" t="s">
        <v>347</v>
      </c>
      <c r="C57" s="178"/>
      <c r="D57" s="178"/>
    </row>
    <row r="58" spans="1:4" ht="15">
      <c r="A58" s="22" t="s">
        <v>350</v>
      </c>
      <c r="B58" s="7" t="s">
        <v>351</v>
      </c>
      <c r="C58" s="178"/>
      <c r="D58" s="178"/>
    </row>
    <row r="59" spans="1:4" ht="15">
      <c r="A59" s="11" t="s">
        <v>0</v>
      </c>
      <c r="B59" s="7" t="s">
        <v>352</v>
      </c>
      <c r="C59" s="178"/>
      <c r="D59" s="178"/>
    </row>
    <row r="60" spans="1:4" ht="15">
      <c r="A60" s="15" t="s">
        <v>353</v>
      </c>
      <c r="B60" s="7" t="s">
        <v>352</v>
      </c>
      <c r="C60" s="178"/>
      <c r="D60" s="178"/>
    </row>
    <row r="61" spans="1:4" ht="15">
      <c r="A61" s="81" t="s">
        <v>513</v>
      </c>
      <c r="B61" s="50" t="s">
        <v>354</v>
      </c>
      <c r="C61" s="178">
        <v>0</v>
      </c>
      <c r="D61" s="178">
        <v>0</v>
      </c>
    </row>
    <row r="62" spans="1:4" ht="15">
      <c r="A62" s="12" t="s">
        <v>355</v>
      </c>
      <c r="B62" s="5" t="s">
        <v>356</v>
      </c>
      <c r="C62" s="178"/>
      <c r="D62" s="178"/>
    </row>
    <row r="63" spans="1:4" ht="15">
      <c r="A63" s="13" t="s">
        <v>357</v>
      </c>
      <c r="B63" s="5" t="s">
        <v>358</v>
      </c>
      <c r="C63" s="178"/>
      <c r="D63" s="178"/>
    </row>
    <row r="64" spans="1:4" ht="15">
      <c r="A64" s="21" t="s">
        <v>359</v>
      </c>
      <c r="B64" s="5" t="s">
        <v>360</v>
      </c>
      <c r="C64" s="178"/>
      <c r="D64" s="178"/>
    </row>
    <row r="65" spans="1:4" ht="15">
      <c r="A65" s="21" t="s">
        <v>495</v>
      </c>
      <c r="B65" s="5" t="s">
        <v>361</v>
      </c>
      <c r="C65" s="178"/>
      <c r="D65" s="178"/>
    </row>
    <row r="66" spans="1:4" ht="15">
      <c r="A66" s="57" t="s">
        <v>238</v>
      </c>
      <c r="B66" s="57" t="s">
        <v>361</v>
      </c>
      <c r="C66" s="178"/>
      <c r="D66" s="178"/>
    </row>
    <row r="67" spans="1:4" ht="15">
      <c r="A67" s="57" t="s">
        <v>239</v>
      </c>
      <c r="B67" s="57" t="s">
        <v>361</v>
      </c>
      <c r="C67" s="178"/>
      <c r="D67" s="178"/>
    </row>
    <row r="68" spans="1:4" ht="15">
      <c r="A68" s="58" t="s">
        <v>240</v>
      </c>
      <c r="B68" s="58" t="s">
        <v>361</v>
      </c>
      <c r="C68" s="178"/>
      <c r="D68" s="178"/>
    </row>
    <row r="69" spans="1:4" ht="15">
      <c r="A69" s="49" t="s">
        <v>514</v>
      </c>
      <c r="B69" s="50" t="s">
        <v>362</v>
      </c>
      <c r="C69" s="178">
        <v>0</v>
      </c>
      <c r="D69" s="178">
        <v>0</v>
      </c>
    </row>
  </sheetData>
  <sheetProtection/>
  <mergeCells count="2"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Header>&amp;C8. melléklet az 5/2018. (V.29.)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Layout" workbookViewId="0" topLeftCell="A1">
      <selection activeCell="D33" sqref="A1:D33"/>
    </sheetView>
  </sheetViews>
  <sheetFormatPr defaultColWidth="9.140625" defaultRowHeight="15"/>
  <cols>
    <col min="1" max="1" width="86.28125" style="0" customWidth="1"/>
    <col min="2" max="2" width="28.00390625" style="125" customWidth="1"/>
    <col min="3" max="3" width="29.140625" style="125" customWidth="1"/>
    <col min="4" max="4" width="18.421875" style="125" customWidth="1"/>
  </cols>
  <sheetData>
    <row r="1" spans="1:4" ht="25.5" customHeight="1">
      <c r="A1" s="213" t="s">
        <v>667</v>
      </c>
      <c r="B1" s="224"/>
      <c r="C1" s="224"/>
      <c r="D1" s="224"/>
    </row>
    <row r="2" spans="1:4" ht="23.25" customHeight="1">
      <c r="A2" s="212" t="s">
        <v>570</v>
      </c>
      <c r="B2" s="225"/>
      <c r="C2" s="225"/>
      <c r="D2" s="225"/>
    </row>
    <row r="3" ht="15">
      <c r="A3" s="1"/>
    </row>
    <row r="4" ht="15">
      <c r="A4" s="1"/>
    </row>
    <row r="5" spans="1:4" ht="51" customHeight="1">
      <c r="A5" s="60" t="s">
        <v>569</v>
      </c>
      <c r="B5" s="147" t="s">
        <v>616</v>
      </c>
      <c r="C5" s="147" t="s">
        <v>617</v>
      </c>
      <c r="D5" s="91" t="s">
        <v>3</v>
      </c>
    </row>
    <row r="6" spans="1:4" ht="15" customHeight="1">
      <c r="A6" s="61" t="s">
        <v>543</v>
      </c>
      <c r="B6" s="119"/>
      <c r="C6" s="119">
        <v>1</v>
      </c>
      <c r="D6" s="127">
        <f>B6+C6</f>
        <v>1</v>
      </c>
    </row>
    <row r="7" spans="1:4" ht="15" customHeight="1">
      <c r="A7" s="61" t="s">
        <v>544</v>
      </c>
      <c r="B7" s="119"/>
      <c r="C7" s="119">
        <v>1</v>
      </c>
      <c r="D7" s="127">
        <f aca="true" t="shared" si="0" ref="D7:D33">B7+C7</f>
        <v>1</v>
      </c>
    </row>
    <row r="8" spans="1:4" ht="15" customHeight="1">
      <c r="A8" s="61" t="s">
        <v>545</v>
      </c>
      <c r="B8" s="119"/>
      <c r="C8" s="119">
        <v>6</v>
      </c>
      <c r="D8" s="127">
        <f t="shared" si="0"/>
        <v>6</v>
      </c>
    </row>
    <row r="9" spans="1:4" ht="15" customHeight="1">
      <c r="A9" s="61" t="s">
        <v>546</v>
      </c>
      <c r="B9" s="119"/>
      <c r="C9" s="119"/>
      <c r="D9" s="127">
        <f t="shared" si="0"/>
        <v>0</v>
      </c>
    </row>
    <row r="10" spans="1:4" s="100" customFormat="1" ht="15" customHeight="1">
      <c r="A10" s="60" t="s">
        <v>564</v>
      </c>
      <c r="B10" s="109">
        <f>SUM(B6:B9)</f>
        <v>0</v>
      </c>
      <c r="C10" s="109">
        <f>SUM(C6:C9)</f>
        <v>8</v>
      </c>
      <c r="D10" s="129">
        <f t="shared" si="0"/>
        <v>8</v>
      </c>
    </row>
    <row r="11" spans="1:4" ht="15" customHeight="1">
      <c r="A11" s="61" t="s">
        <v>547</v>
      </c>
      <c r="B11" s="119"/>
      <c r="C11" s="119"/>
      <c r="D11" s="127">
        <f t="shared" si="0"/>
        <v>0</v>
      </c>
    </row>
    <row r="12" spans="1:4" ht="33" customHeight="1">
      <c r="A12" s="61" t="s">
        <v>548</v>
      </c>
      <c r="B12" s="119"/>
      <c r="C12" s="119"/>
      <c r="D12" s="127">
        <f t="shared" si="0"/>
        <v>0</v>
      </c>
    </row>
    <row r="13" spans="1:4" ht="15" customHeight="1">
      <c r="A13" s="61" t="s">
        <v>549</v>
      </c>
      <c r="B13" s="119"/>
      <c r="C13" s="119"/>
      <c r="D13" s="127">
        <f t="shared" si="0"/>
        <v>0</v>
      </c>
    </row>
    <row r="14" spans="1:4" ht="15" customHeight="1">
      <c r="A14" s="61" t="s">
        <v>550</v>
      </c>
      <c r="B14" s="119">
        <v>1</v>
      </c>
      <c r="C14" s="119"/>
      <c r="D14" s="127">
        <f t="shared" si="0"/>
        <v>1</v>
      </c>
    </row>
    <row r="15" spans="1:4" ht="15" customHeight="1">
      <c r="A15" s="61" t="s">
        <v>551</v>
      </c>
      <c r="B15" s="119">
        <v>1</v>
      </c>
      <c r="C15" s="119"/>
      <c r="D15" s="127">
        <f t="shared" si="0"/>
        <v>1</v>
      </c>
    </row>
    <row r="16" spans="1:4" ht="15" customHeight="1">
      <c r="A16" s="61" t="s">
        <v>552</v>
      </c>
      <c r="B16" s="119">
        <v>1</v>
      </c>
      <c r="C16" s="119"/>
      <c r="D16" s="127">
        <f t="shared" si="0"/>
        <v>1</v>
      </c>
    </row>
    <row r="17" spans="1:4" ht="15" customHeight="1">
      <c r="A17" s="61" t="s">
        <v>553</v>
      </c>
      <c r="B17" s="119"/>
      <c r="C17" s="119"/>
      <c r="D17" s="127">
        <f t="shared" si="0"/>
        <v>0</v>
      </c>
    </row>
    <row r="18" spans="1:4" s="100" customFormat="1" ht="15" customHeight="1">
      <c r="A18" s="60" t="s">
        <v>565</v>
      </c>
      <c r="B18" s="109">
        <f>SUM(B11:B17)</f>
        <v>3</v>
      </c>
      <c r="C18" s="109">
        <f>SUM(C11:C17)</f>
        <v>0</v>
      </c>
      <c r="D18" s="129">
        <f t="shared" si="0"/>
        <v>3</v>
      </c>
    </row>
    <row r="19" spans="1:4" ht="15" customHeight="1">
      <c r="A19" s="61" t="s">
        <v>554</v>
      </c>
      <c r="B19" s="119"/>
      <c r="C19" s="119"/>
      <c r="D19" s="127">
        <f t="shared" si="0"/>
        <v>0</v>
      </c>
    </row>
    <row r="20" spans="1:4" ht="15" customHeight="1">
      <c r="A20" s="61" t="s">
        <v>678</v>
      </c>
      <c r="B20" s="119">
        <v>1</v>
      </c>
      <c r="C20" s="119"/>
      <c r="D20" s="127">
        <f t="shared" si="0"/>
        <v>1</v>
      </c>
    </row>
    <row r="21" spans="1:4" ht="15" customHeight="1">
      <c r="A21" s="61" t="s">
        <v>555</v>
      </c>
      <c r="B21" s="119"/>
      <c r="C21" s="119"/>
      <c r="D21" s="127">
        <f t="shared" si="0"/>
        <v>0</v>
      </c>
    </row>
    <row r="22" spans="1:4" ht="15" customHeight="1">
      <c r="A22" s="61" t="s">
        <v>556</v>
      </c>
      <c r="B22" s="119">
        <v>8</v>
      </c>
      <c r="C22" s="119"/>
      <c r="D22" s="205">
        <f t="shared" si="0"/>
        <v>8</v>
      </c>
    </row>
    <row r="23" spans="1:4" s="100" customFormat="1" ht="15" customHeight="1">
      <c r="A23" s="60" t="s">
        <v>566</v>
      </c>
      <c r="B23" s="109">
        <f>SUM(B19:B22)</f>
        <v>9</v>
      </c>
      <c r="C23" s="109">
        <f>SUM(C19:C22)</f>
        <v>0</v>
      </c>
      <c r="D23" s="129">
        <f t="shared" si="0"/>
        <v>9</v>
      </c>
    </row>
    <row r="24" spans="1:4" ht="15" customHeight="1">
      <c r="A24" s="61" t="s">
        <v>557</v>
      </c>
      <c r="B24" s="119">
        <v>1</v>
      </c>
      <c r="C24" s="119"/>
      <c r="D24" s="127">
        <f t="shared" si="0"/>
        <v>1</v>
      </c>
    </row>
    <row r="25" spans="1:4" ht="15" customHeight="1">
      <c r="A25" s="61" t="s">
        <v>558</v>
      </c>
      <c r="B25" s="119">
        <v>4</v>
      </c>
      <c r="C25" s="119"/>
      <c r="D25" s="127">
        <f t="shared" si="0"/>
        <v>4</v>
      </c>
    </row>
    <row r="26" spans="1:4" ht="15" customHeight="1">
      <c r="A26" s="61" t="s">
        <v>559</v>
      </c>
      <c r="B26" s="119"/>
      <c r="C26" s="119"/>
      <c r="D26" s="127">
        <f t="shared" si="0"/>
        <v>0</v>
      </c>
    </row>
    <row r="27" spans="1:4" s="100" customFormat="1" ht="15" customHeight="1">
      <c r="A27" s="60" t="s">
        <v>567</v>
      </c>
      <c r="B27" s="109">
        <f>SUM(B24:B26)</f>
        <v>5</v>
      </c>
      <c r="C27" s="109">
        <f>SUM(C24:C26)</f>
        <v>0</v>
      </c>
      <c r="D27" s="129">
        <f t="shared" si="0"/>
        <v>5</v>
      </c>
    </row>
    <row r="28" spans="1:4" s="100" customFormat="1" ht="37.5" customHeight="1">
      <c r="A28" s="60" t="s">
        <v>568</v>
      </c>
      <c r="B28" s="55">
        <f>B27+B23+B18+B10</f>
        <v>17</v>
      </c>
      <c r="C28" s="55">
        <f>C27+C23+C18+C10</f>
        <v>8</v>
      </c>
      <c r="D28" s="129">
        <f t="shared" si="0"/>
        <v>25</v>
      </c>
    </row>
    <row r="29" spans="1:4" ht="30" customHeight="1">
      <c r="A29" s="61" t="s">
        <v>560</v>
      </c>
      <c r="B29" s="119"/>
      <c r="C29" s="119"/>
      <c r="D29" s="127">
        <f t="shared" si="0"/>
        <v>0</v>
      </c>
    </row>
    <row r="30" spans="1:4" ht="32.25" customHeight="1">
      <c r="A30" s="61" t="s">
        <v>561</v>
      </c>
      <c r="B30" s="119"/>
      <c r="C30" s="119"/>
      <c r="D30" s="127">
        <f t="shared" si="0"/>
        <v>0</v>
      </c>
    </row>
    <row r="31" spans="1:4" ht="33.75" customHeight="1">
      <c r="A31" s="61" t="s">
        <v>562</v>
      </c>
      <c r="B31" s="119"/>
      <c r="C31" s="119"/>
      <c r="D31" s="127">
        <f t="shared" si="0"/>
        <v>0</v>
      </c>
    </row>
    <row r="32" spans="1:4" ht="18.75" customHeight="1">
      <c r="A32" s="61" t="s">
        <v>563</v>
      </c>
      <c r="B32" s="119"/>
      <c r="C32" s="119"/>
      <c r="D32" s="127">
        <f t="shared" si="0"/>
        <v>0</v>
      </c>
    </row>
    <row r="33" spans="1:4" s="100" customFormat="1" ht="33" customHeight="1">
      <c r="A33" s="60" t="s">
        <v>40</v>
      </c>
      <c r="B33" s="109">
        <f>SUM(B29:B31)</f>
        <v>0</v>
      </c>
      <c r="C33" s="109">
        <f>SUM(C29:C31)</f>
        <v>0</v>
      </c>
      <c r="D33" s="129">
        <f t="shared" si="0"/>
        <v>0</v>
      </c>
    </row>
    <row r="34" spans="1:3" ht="15">
      <c r="A34" s="221"/>
      <c r="B34" s="222"/>
      <c r="C34" s="222"/>
    </row>
    <row r="35" spans="1:3" ht="15">
      <c r="A35" s="223"/>
      <c r="B35" s="222"/>
      <c r="C35" s="222"/>
    </row>
  </sheetData>
  <sheetProtection/>
  <mergeCells count="4">
    <mergeCell ref="A34:C34"/>
    <mergeCell ref="A35:C35"/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6" r:id="rId1"/>
  <headerFooter>
    <oddHeader>&amp;C9. melléklet az 5/2018. 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2018-05-30T08:05:36Z</cp:lastPrinted>
  <dcterms:created xsi:type="dcterms:W3CDTF">2014-01-03T21:48:14Z</dcterms:created>
  <dcterms:modified xsi:type="dcterms:W3CDTF">2018-05-30T08:07:17Z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