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890" tabRatio="649" firstSheet="13" activeTab="1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tartalékok" sheetId="17" r:id="rId17"/>
    <sheet name="beruházások felújítások" sheetId="18" r:id="rId18"/>
    <sheet name="helyi adók" sheetId="19" r:id="rId19"/>
    <sheet name="stabilitási tv" sheetId="20" r:id="rId20"/>
    <sheet name="maradvány" sheetId="21" r:id="rId21"/>
    <sheet name="létszám" sheetId="22" r:id="rId22"/>
    <sheet name="hiteláll." sheetId="23" r:id="rId23"/>
    <sheet name="közvetett" sheetId="24" r:id="rId24"/>
    <sheet name="EU" sheetId="25" r:id="rId25"/>
    <sheet name="kataszter" sheetId="26" r:id="rId26"/>
    <sheet name="szociális kiadások" sheetId="27" r:id="rId27"/>
  </sheets>
  <externalReferences>
    <externalReference r:id="rId30"/>
  </externalReferences>
  <definedNames>
    <definedName name="_xlnm.Print_Area" localSheetId="13">'átadott'!$A$1:$D$118</definedName>
    <definedName name="_xlnm.Print_Area" localSheetId="14">'átvett'!$A$1:$D$116</definedName>
    <definedName name="_xlnm.Print_Area" localSheetId="17">'beruházások felújítások'!$A$1:$N$80</definedName>
    <definedName name="_xlnm.Print_Area" localSheetId="1">'bevételek műk.bölcsőde'!$A$1:$D$92</definedName>
    <definedName name="_xlnm.Print_Area" localSheetId="3">'bevételek műk.könyvtár'!$A$1:$D$92</definedName>
    <definedName name="_xlnm.Print_Area" localSheetId="11">'bevételek önk+költs.szerv'!$A$1:$D$97</definedName>
    <definedName name="_xlnm.Print_Area" localSheetId="9">'bevételek önkorm.'!$A$1:$D$97</definedName>
    <definedName name="_xlnm.Print_Area" localSheetId="7">'bevételek polg.hiv'!$A$1:$D$97</definedName>
    <definedName name="_xlnm.Print_Area" localSheetId="5">'bevételek zengő óvoda'!$A$1:$D$97</definedName>
    <definedName name="_xlnm.Print_Area" localSheetId="15">'finanszírozás'!$A$1:$G$9</definedName>
    <definedName name="_xlnm.Print_Area" localSheetId="2">'kiadások működés Bölcsőde'!$A$1:$D$124</definedName>
    <definedName name="_xlnm.Print_Area" localSheetId="4">'kiadások működés Könyvtár'!$A$1:$D$123</definedName>
    <definedName name="_xlnm.Print_Area" localSheetId="12">'kiadások működés önk+költs.szer'!$A$1:$D$123</definedName>
    <definedName name="_xlnm.Print_Area" localSheetId="10">'kiadások működés önkormányzat'!$A$1:$D$123</definedName>
    <definedName name="_xlnm.Print_Area" localSheetId="8">'kiadások működés Polg.Hiv'!$A$1:$D$123</definedName>
    <definedName name="_xlnm.Print_Area" localSheetId="6">'kiadások működés Zengő Óvoda'!$A$1:$D$123</definedName>
    <definedName name="_xlnm.Print_Area" localSheetId="0">'kiemelt ei'!$A$1:$M$32</definedName>
    <definedName name="_xlnm.Print_Area" localSheetId="19">'stabilitási tv'!$A$1:$J$26</definedName>
    <definedName name="_xlnm.Print_Area" localSheetId="26">'szociális kiadások'!$A$1:$D$46</definedName>
    <definedName name="_xlnm.Print_Area" localSheetId="16">'tartalékok'!$A$1:$D$27</definedName>
  </definedNames>
  <calcPr fullCalcOnLoad="1"/>
</workbook>
</file>

<file path=xl/sharedStrings.xml><?xml version="1.0" encoding="utf-8"?>
<sst xmlns="http://schemas.openxmlformats.org/spreadsheetml/2006/main" count="3542" uniqueCount="818">
  <si>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</si>
  <si>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</si>
  <si>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</si>
  <si>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</si>
  <si>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</si>
  <si>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</si>
  <si>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</si>
  <si>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</si>
  <si>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</si>
  <si>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</si>
  <si>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</si>
  <si>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</si>
  <si>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</si>
  <si>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</si>
  <si>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</si>
  <si>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</si>
  <si>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</si>
  <si>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</si>
  <si>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</si>
  <si>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MADARÁSZ JÓZSEF VÁROSI KÖNYVTÁR ELŐIRÁNYZATA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</si>
  <si>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</si>
  <si>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</si>
  <si>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</si>
  <si>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</si>
  <si>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</si>
  <si>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</si>
  <si>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</si>
  <si>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</si>
  <si>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</si>
  <si>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</si>
  <si>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</si>
  <si>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</si>
  <si>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</si>
  <si>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</si>
  <si>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</si>
  <si>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</si>
  <si>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</si>
  <si>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</si>
  <si>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</si>
  <si>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</si>
  <si>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</si>
  <si>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</si>
  <si>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</si>
  <si>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</si>
  <si>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</si>
  <si>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</si>
  <si>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</si>
  <si>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</si>
  <si>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</si>
  <si>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</si>
  <si>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</si>
  <si>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</si>
  <si>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</si>
  <si>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</si>
  <si>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</si>
  <si>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</si>
  <si>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</si>
  <si>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</si>
  <si>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</si>
  <si>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</si>
  <si>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</si>
  <si>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</si>
  <si>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</si>
  <si>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</si>
  <si>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</si>
  <si>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</si>
  <si>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</si>
  <si>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</si>
  <si>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</si>
  <si>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</si>
  <si>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</si>
  <si>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</si>
  <si>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</si>
  <si>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</si>
  <si>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</si>
  <si>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</si>
  <si>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</si>
  <si>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</si>
  <si>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</si>
  <si>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</si>
  <si>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</si>
  <si>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</si>
  <si>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</si>
  <si>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</si>
  <si>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</si>
  <si>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</si>
  <si>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</si>
  <si>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</si>
  <si>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</si>
  <si>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</si>
  <si>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</si>
  <si>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</si>
  <si>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</si>
  <si>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</si>
  <si>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</si>
  <si>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</si>
  <si>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</si>
  <si>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</si>
  <si>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</si>
  <si>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</si>
  <si>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</si>
  <si>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</si>
  <si>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</si>
  <si>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</si>
  <si>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</si>
  <si>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</si>
  <si>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</si>
  <si>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</si>
  <si>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</si>
  <si>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</si>
  <si>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</si>
  <si>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</si>
  <si>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</si>
  <si>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</si>
  <si>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</si>
  <si>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</si>
  <si>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</si>
  <si>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</si>
  <si>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</si>
  <si>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</si>
  <si>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</si>
  <si>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</si>
  <si>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</si>
  <si>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</si>
  <si>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</si>
  <si>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</si>
  <si>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</si>
  <si>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</si>
  <si>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</si>
  <si>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</si>
  <si>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</si>
  <si>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</si>
  <si>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</si>
  <si>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</si>
  <si>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</si>
  <si>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</si>
  <si>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</si>
  <si>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</si>
  <si>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</si>
  <si>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</si>
  <si>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</si>
  <si>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</si>
  <si>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</si>
  <si>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</si>
  <si>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</si>
  <si>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</si>
  <si>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</si>
  <si>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</si>
  <si>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</si>
  <si>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</si>
  <si>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</si>
  <si>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</si>
  <si>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</si>
  <si>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</si>
  <si>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</si>
  <si>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</si>
  <si>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</si>
  <si>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</si>
  <si>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</si>
  <si>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</si>
  <si>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</si>
  <si>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</si>
  <si>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</si>
  <si>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</si>
  <si>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</si>
  <si>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</si>
  <si>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</si>
  <si>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</si>
  <si>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</si>
  <si>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</si>
  <si>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</si>
  <si>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</si>
  <si>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</si>
  <si>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</si>
  <si>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</si>
  <si>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</si>
  <si>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</si>
  <si>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</si>
  <si>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</si>
  <si>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</si>
  <si>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</si>
  <si>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</si>
  <si>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</si>
  <si>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</si>
  <si>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</si>
  <si>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</si>
  <si>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</si>
  <si>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</si>
  <si>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</si>
  <si>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</si>
  <si>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</si>
  <si>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</si>
  <si>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</si>
  <si>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</si>
  <si>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</si>
  <si>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</si>
  <si>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</si>
  <si>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</si>
  <si>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</si>
  <si>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</si>
  <si>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</si>
  <si>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</si>
  <si>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</si>
  <si>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</si>
  <si>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</si>
  <si>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</si>
  <si>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</si>
  <si>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</si>
  <si>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</si>
  <si>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</si>
  <si>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</si>
  <si>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</si>
  <si>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</si>
  <si>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</si>
  <si>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</si>
  <si>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</si>
  <si>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</si>
  <si>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</si>
  <si>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</si>
  <si>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</si>
  <si>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</si>
  <si>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</si>
  <si>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</si>
  <si>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</si>
  <si>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</si>
  <si>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</si>
  <si>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</si>
  <si>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</si>
  <si>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</si>
  <si>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</si>
  <si>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</si>
  <si>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</si>
  <si>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</si>
  <si>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</si>
  <si>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</si>
  <si>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</si>
  <si>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</si>
  <si>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</si>
  <si>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</si>
  <si>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</si>
  <si>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</si>
  <si>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</si>
  <si>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</si>
  <si>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</si>
  <si>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</si>
  <si>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</si>
  <si>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</si>
  <si>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</si>
  <si>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</si>
  <si>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</si>
  <si>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</si>
  <si>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</si>
  <si>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</si>
  <si>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</si>
  <si>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</si>
  <si>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</si>
  <si>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</si>
  <si>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</si>
  <si>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</si>
  <si>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</si>
  <si>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</si>
  <si>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</si>
  <si>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</si>
  <si>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</si>
  <si>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</si>
  <si>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</si>
  <si>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</si>
  <si>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</si>
  <si>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</si>
  <si>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</si>
  <si>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</si>
  <si>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</si>
  <si>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</si>
  <si>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</si>
  <si>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</si>
  <si>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</si>
  <si>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</si>
  <si>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</si>
  <si>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</si>
  <si>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</si>
  <si>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</si>
  <si>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</si>
  <si>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</si>
  <si>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</si>
  <si>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</si>
  <si>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</si>
  <si>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</si>
  <si>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</si>
  <si>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</si>
  <si>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</si>
  <si>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</si>
  <si>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</si>
  <si>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</si>
  <si>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</si>
  <si>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</si>
  <si>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</si>
  <si>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</si>
  <si>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</si>
  <si>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</si>
  <si>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</si>
  <si>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</si>
  <si>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</si>
  <si>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</si>
  <si>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</si>
  <si>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</si>
  <si>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</si>
  <si>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</si>
  <si>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</si>
  <si>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</si>
  <si>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</si>
  <si>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</si>
  <si>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</si>
  <si>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</si>
  <si>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</si>
  <si>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</si>
  <si>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</si>
  <si>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</si>
  <si>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</si>
  <si>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</si>
  <si>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</si>
  <si>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</si>
  <si>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</si>
  <si>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</si>
  <si>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</si>
  <si>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</si>
  <si>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</si>
  <si>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</si>
  <si>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</si>
  <si>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</si>
  <si>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</si>
  <si>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</si>
  <si>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</si>
  <si>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</si>
  <si>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</si>
  <si>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</si>
  <si>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</si>
  <si>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</si>
  <si>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</si>
  <si>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</si>
  <si>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</si>
  <si>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</si>
  <si>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</si>
  <si>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</si>
  <si>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</si>
  <si>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</si>
  <si>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</si>
  <si>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</si>
  <si>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</si>
  <si>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</si>
  <si>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</si>
  <si>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</si>
  <si>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</si>
  <si>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</si>
  <si>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</si>
  <si>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</si>
  <si>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</si>
  <si>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</si>
  <si>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</si>
  <si>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</si>
  <si>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</si>
  <si>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</si>
  <si>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</si>
  <si>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</si>
  <si>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</si>
  <si>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</si>
  <si>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</si>
  <si>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</si>
  <si>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</si>
  <si>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</si>
  <si>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</si>
  <si>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</si>
  <si>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</si>
  <si>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</si>
  <si>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</si>
  <si>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</si>
  <si>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</si>
  <si>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</si>
  <si>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</si>
  <si>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</si>
  <si>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</si>
  <si>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</si>
  <si>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</si>
  <si>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</si>
  <si>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</si>
  <si>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</si>
  <si>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</si>
  <si>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</si>
  <si>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</si>
  <si>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</si>
  <si>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</si>
  <si>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</si>
  <si>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</si>
  <si>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</si>
  <si>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</si>
  <si>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</si>
  <si>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</si>
  <si>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</si>
  <si>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</si>
  <si>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</si>
  <si>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</si>
  <si>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</si>
  <si>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</si>
  <si>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</si>
  <si>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</si>
  <si>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</si>
  <si>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</si>
  <si>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</si>
  <si>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</si>
  <si>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</si>
  <si>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</si>
  <si>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</si>
  <si>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</si>
  <si>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</si>
  <si>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</si>
  <si>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</si>
  <si>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</si>
  <si>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</si>
  <si>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</si>
  <si>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</si>
  <si>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</si>
  <si>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</si>
  <si>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</si>
  <si>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</si>
  <si>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</si>
  <si>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</si>
  <si>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</si>
  <si>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</si>
  <si>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</si>
  <si>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</si>
  <si>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</si>
  <si>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</si>
  <si>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</si>
  <si>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</si>
  <si>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</si>
  <si>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</si>
  <si>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</si>
  <si>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</si>
  <si>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</si>
  <si>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</si>
  <si>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</si>
  <si>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</si>
  <si>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</si>
  <si>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</si>
  <si>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</si>
  <si>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</si>
  <si>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</si>
  <si>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</si>
  <si>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költségvetési egyenleg MŰKÖDÉSI</t>
  </si>
  <si>
    <t>Sárbogárdi Hársfavirág Bőlcsöde</t>
  </si>
  <si>
    <t xml:space="preserve"> </t>
  </si>
  <si>
    <t>Sárbogárdi Hársfavirág Bölcsőde</t>
  </si>
  <si>
    <t>SÁRBOGÁRDI HÁRSFAVIRÁG BÖLCSŐDE ELŐIRÁNYZATA</t>
  </si>
  <si>
    <t>ÖNKORMÁNYZAT ÉS A KÖLTSÉGVETÉSI SZERVEK ELŐIRÁNYZATA MINDÖSSZESEN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</si>
  <si>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</si>
  <si>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</si>
  <si>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</si>
  <si>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</si>
  <si>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</si>
  <si>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</si>
  <si>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</si>
  <si>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</si>
  <si>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</si>
  <si>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</si>
  <si>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</si>
  <si>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</si>
  <si>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</si>
  <si>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</si>
  <si>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</si>
  <si>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</si>
  <si>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</si>
  <si>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</si>
  <si>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</si>
  <si>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ZENGŐ ÓVODA ELŐIRÁNYZATA</t>
  </si>
  <si>
    <t>SÁRBOGÁRDI POLGÁRMESTERI HIVATAL ELŐIRÁNYZATA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</si>
  <si>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</si>
  <si>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</si>
  <si>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</si>
  <si>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</si>
  <si>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</si>
  <si>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</si>
  <si>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</si>
  <si>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</si>
  <si>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</si>
  <si>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</si>
  <si>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</si>
  <si>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</si>
  <si>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</si>
  <si>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</si>
  <si>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</si>
  <si>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</si>
  <si>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</si>
  <si>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</si>
  <si>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</si>
  <si>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</si>
  <si>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</si>
  <si>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</si>
  <si>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</si>
  <si>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</si>
  <si>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</si>
  <si>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</si>
  <si>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</si>
  <si>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</si>
  <si>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</si>
  <si>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</si>
  <si>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</si>
  <si>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</si>
  <si>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</si>
  <si>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</si>
  <si>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</si>
  <si>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</si>
  <si>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</si>
  <si>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</si>
  <si>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</si>
  <si>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</si>
  <si>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</si>
  <si>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</si>
  <si>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</si>
  <si>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</si>
  <si>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</si>
  <si>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</si>
  <si>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</si>
  <si>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</si>
  <si>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</si>
  <si>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</si>
  <si>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</si>
  <si>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</si>
  <si>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</si>
  <si>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</si>
  <si>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</si>
  <si>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</si>
  <si>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</si>
  <si>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</si>
  <si>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</si>
  <si>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</si>
  <si>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Kártérítés bírósági döntés alapján</t>
  </si>
  <si>
    <t>Közbeszerzési díj energiah.pály.mód.</t>
  </si>
  <si>
    <t>Általános tartalék szeptember</t>
  </si>
  <si>
    <t>ÁROP 1.A.5.</t>
  </si>
  <si>
    <t>Általános tartalék október</t>
  </si>
  <si>
    <t>Beruházások és felújítások (E Ft)</t>
  </si>
  <si>
    <t>Városi Bölcsőde</t>
  </si>
  <si>
    <t>Vagyonértékű jogok beszerzése</t>
  </si>
  <si>
    <t>Élelmezési program beszerzés</t>
  </si>
  <si>
    <t>Bend buszváró kialakítása</t>
  </si>
  <si>
    <t>Sárszentmiklósi temető Angyalsétány kialakítása</t>
  </si>
  <si>
    <t>csepegtetőrendszer,hűtőkamra kialakítás</t>
  </si>
  <si>
    <t xml:space="preserve">Ingatlanok beszerzése, létesítése </t>
  </si>
  <si>
    <t>Számítógép vásárlás (védőnői szolgálat)</t>
  </si>
  <si>
    <t>Nyomtató vásárlás ( háziorvosi szolgálat)</t>
  </si>
  <si>
    <t>Számítástechnikai eszköz, szoftver beszerzés</t>
  </si>
  <si>
    <t>Feldolgozógép</t>
  </si>
  <si>
    <t>Fali polc</t>
  </si>
  <si>
    <t>Kisétékű egyéb gép, berendezés beszerzés</t>
  </si>
  <si>
    <t xml:space="preserve">Közvilágítás bővítés </t>
  </si>
  <si>
    <t>Térfigyelő kamera</t>
  </si>
  <si>
    <t>Buszváró áthelyezés</t>
  </si>
  <si>
    <t>szivattyú, permetező közfoglalk.</t>
  </si>
  <si>
    <t>bútor beszerzés (védőnői szolgálat)</t>
  </si>
  <si>
    <t>Lakáscélú hely. Felújítása</t>
  </si>
  <si>
    <t>Járda térkövezés</t>
  </si>
  <si>
    <t>Útfelújítás</t>
  </si>
  <si>
    <t>Városháza energiahatékonysági pályázat KEOP-2015-5.7.0</t>
  </si>
  <si>
    <t>Önkormányzat épületeinek energiahat. pály. KEOP-2015-5.7.0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</si>
  <si>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</si>
  <si>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</si>
  <si>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</si>
  <si>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</si>
  <si>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</si>
  <si>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</si>
  <si>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</si>
  <si>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</si>
  <si>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</si>
  <si>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</si>
  <si>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</si>
  <si>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</si>
  <si>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</si>
  <si>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</si>
  <si>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</si>
  <si>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</si>
  <si>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</si>
  <si>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</si>
  <si>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 Város Önkormányzat saját bevételeinek és az adósság keletkeztető ügyleteiből eredő fizetési</t>
  </si>
  <si>
    <t>kötelezettségeinek   2015. évre és az azt követő évekre várható összege</t>
  </si>
  <si>
    <t>adatok e Ft-ban</t>
  </si>
  <si>
    <t>353/2011.(XII.30.) Korm.rendelet értelmében az önkormányzat saját bevételének minősül</t>
  </si>
  <si>
    <t>további évek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</si>
  <si>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</si>
  <si>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</si>
  <si>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</si>
  <si>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</si>
  <si>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</si>
  <si>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</si>
  <si>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Saját bevételek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</si>
  <si>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</si>
  <si>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</si>
  <si>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</si>
  <si>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Fejlesztési hitel törlesztése (városközpont)</t>
  </si>
  <si>
    <t>Fejlesztési hitel törlesztése (óvoda energiakorszerűsítés)</t>
  </si>
  <si>
    <t>Hitel-, kölcsöntörlesztés államháztartáson kívülre</t>
  </si>
  <si>
    <t>Hosszú lejáratú hitelek, kölcsönök kamata</t>
  </si>
  <si>
    <t>Összesen:</t>
  </si>
  <si>
    <t>Fejlesztési hitel törlesztése (</t>
  </si>
  <si>
    <t>Tanuszoda beruházáshoz kapcs.előkészítő munkák</t>
  </si>
  <si>
    <t>Állami támogatás igénylés, lemondás</t>
  </si>
  <si>
    <t>Előző évi támogatás vfiz.</t>
  </si>
  <si>
    <t>Családsegítő központ kialakítása</t>
  </si>
  <si>
    <t>Étkezési program</t>
  </si>
  <si>
    <t>Kisétékű egyéb gép, berendezés beszerzés (érd.növ.pály.)</t>
  </si>
  <si>
    <t>Ingatlanok felújítása (Fejérvíz Zrt.)</t>
  </si>
  <si>
    <t>Lakosságnak juttatott támogatások, szociális, rászorultsági jellegű ellátások (E Ft)</t>
  </si>
  <si>
    <t xml:space="preserve">Rendszeres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</si>
  <si>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</si>
  <si>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</si>
  <si>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</si>
  <si>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</si>
  <si>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</si>
  <si>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</si>
  <si>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</si>
  <si>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</si>
  <si>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</si>
  <si>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</si>
  <si>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</si>
  <si>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</si>
  <si>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</si>
  <si>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</si>
  <si>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</si>
  <si>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</si>
  <si>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</si>
  <si>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</si>
  <si>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</si>
  <si>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</si>
  <si>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</si>
  <si>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</si>
  <si>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</si>
  <si>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</si>
  <si>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</si>
  <si>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</si>
  <si>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</si>
  <si>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</si>
  <si>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</si>
  <si>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</si>
  <si>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</si>
  <si>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</si>
  <si>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</si>
  <si>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</si>
  <si>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</si>
  <si>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</si>
  <si>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</si>
  <si>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2015.évi előirányzat</t>
  </si>
  <si>
    <t>2015.évi teljesítés</t>
  </si>
  <si>
    <t>-ÁHT belüli megelőlegezések</t>
  </si>
  <si>
    <t>-lekötött betét megszüntetése</t>
  </si>
  <si>
    <t>nonprofit gazdasági társaságoknak</t>
  </si>
  <si>
    <t>B74</t>
  </si>
  <si>
    <t>Buszmegálló áthelyezése</t>
  </si>
  <si>
    <t>Töbörzsöki temető vizesblokk kialakítás, ravatalozó felúj.</t>
  </si>
  <si>
    <t>Áramfejlesztő</t>
  </si>
  <si>
    <t>Fejérvíz felúj.</t>
  </si>
  <si>
    <t>finan.</t>
  </si>
  <si>
    <t>Sárbogárd Város önkormányzatának 2015. évi költségvetése teljesítése</t>
  </si>
  <si>
    <t>Sárbogárdi Hársfavirág Bölcsőde 2015. évi költségvetése teljesítése</t>
  </si>
  <si>
    <t>Madarász József Városi Könyvtár 2015. évi költségvetése teljesítése</t>
  </si>
  <si>
    <t>Zengő Óvoda 2015. évi költségvetése teljesítése</t>
  </si>
  <si>
    <t>Sárbogárdi Polgármesteri Hivatal 2015. évi költségvetése teljesítése</t>
  </si>
  <si>
    <t>Sárbogárd Város Önkormányzat 2015. évi költségvetése teljesítése</t>
  </si>
  <si>
    <t xml:space="preserve">Sárbogárd Város Önkormányzat 2015. évi költségvetése teljesítése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</si>
  <si>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</si>
  <si>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</si>
  <si>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</si>
  <si>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</si>
  <si>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</si>
  <si>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</si>
  <si>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</si>
  <si>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</si>
  <si>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</si>
  <si>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</si>
  <si>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</si>
  <si>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</si>
  <si>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</si>
  <si>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</si>
  <si>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</si>
  <si>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</si>
  <si>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</si>
  <si>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</si>
  <si>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</si>
  <si>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</si>
  <si>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</si>
  <si>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</si>
  <si>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bírság és a közlekedési szabályszegések után kiszabott közigazgatási bírság helyi önkormányzatot megillető része</t>
  </si>
  <si>
    <t>egyéb bírság</t>
  </si>
  <si>
    <t>Bölcsőde</t>
  </si>
  <si>
    <t>Könyvtár</t>
  </si>
  <si>
    <t>Zengő Óvoda</t>
  </si>
  <si>
    <t>Polgármesteri Hivatal</t>
  </si>
  <si>
    <t>Önkormányzat</t>
  </si>
  <si>
    <t>01.</t>
  </si>
  <si>
    <t>Alaptevékenység költségvetési bevételei</t>
  </si>
  <si>
    <t>02.</t>
  </si>
  <si>
    <t>Alaptevékenység költségvetési kiadásai</t>
  </si>
  <si>
    <t>I.</t>
  </si>
  <si>
    <t>Alaptevékenység költségvetési egyenlege (01.-02.)</t>
  </si>
  <si>
    <t>03.</t>
  </si>
  <si>
    <t>Alaptevékenység finanszírozási bevételei</t>
  </si>
  <si>
    <t>04.</t>
  </si>
  <si>
    <t>Alaptevékenység finanszírozási kiadásai</t>
  </si>
  <si>
    <t>II.</t>
  </si>
  <si>
    <t>Alaptevékenység finanszírozási egyenlege (03.-04.)</t>
  </si>
  <si>
    <t>A)</t>
  </si>
  <si>
    <t>Alaptevékenység maradványa (I.+/-II.)</t>
  </si>
  <si>
    <t>05.</t>
  </si>
  <si>
    <t>Vállalkozási tevékenység költségvetési bevételei</t>
  </si>
  <si>
    <t>06.</t>
  </si>
  <si>
    <t>Vállalkozási tevékenység költségvetési kiadásai</t>
  </si>
  <si>
    <t>III.</t>
  </si>
  <si>
    <t>Vállalkozási tevékenység költségvetési egyenlege (05.-06.)</t>
  </si>
  <si>
    <t>07.</t>
  </si>
  <si>
    <t>Vállalkozási tevékenység finanszírozási bevételei</t>
  </si>
  <si>
    <t>08.</t>
  </si>
  <si>
    <t>Vállalkozási tevékenység finanszírozási kiadásai</t>
  </si>
  <si>
    <t>IV.</t>
  </si>
  <si>
    <t>Vállalkozási tevékenység finanszírozási egyenlege (07.-08.)</t>
  </si>
  <si>
    <t>B)</t>
  </si>
  <si>
    <t>Vállalkozási tevékenység maradványa (III.+/-IV.)</t>
  </si>
  <si>
    <t>C)</t>
  </si>
  <si>
    <t>Összes maradvány (A+B)</t>
  </si>
  <si>
    <t>D)</t>
  </si>
  <si>
    <t>Alaptevékenység kötelezettségvállalással terhelt maradványa</t>
  </si>
  <si>
    <t>E)</t>
  </si>
  <si>
    <t>Alaptevékenység szabad maradványa (A-D)</t>
  </si>
  <si>
    <t>F)</t>
  </si>
  <si>
    <t>Vállalkozási tevékenységet terhelő befizetési kötelezettség (B*0,1)</t>
  </si>
  <si>
    <t>G)</t>
  </si>
  <si>
    <t>Vállalkozási tevékenység felhasználható maradványa (B-F)</t>
  </si>
  <si>
    <t>Az önkormányzat 2015. évi maradványa intézményenként (eFt)</t>
  </si>
  <si>
    <t xml:space="preserve">Foglalkoztatottak létszáma 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</si>
  <si>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</si>
  <si>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</si>
  <si>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</si>
  <si>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</si>
  <si>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</si>
  <si>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</si>
  <si>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</si>
  <si>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</si>
  <si>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</si>
  <si>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</si>
  <si>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</si>
  <si>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</si>
  <si>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</si>
  <si>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</si>
  <si>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</si>
  <si>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</si>
  <si>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</si>
  <si>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</si>
  <si>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</si>
  <si>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</si>
  <si>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</si>
  <si>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</si>
  <si>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</si>
  <si>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</si>
  <si>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</si>
  <si>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</si>
  <si>
    <t>Sárbogárd Város Önkormányzat 2015. év</t>
  </si>
  <si>
    <t>Fejlesztési hitelek</t>
  </si>
  <si>
    <t>adatok Ft-ban</t>
  </si>
  <si>
    <t>Hitelszerz.</t>
  </si>
  <si>
    <t>Törlesztés</t>
  </si>
  <si>
    <t>Új felvétel</t>
  </si>
  <si>
    <t>Hitel lejárata</t>
  </si>
  <si>
    <t>TAKBANK</t>
  </si>
  <si>
    <t>OB45D116813000</t>
  </si>
  <si>
    <t>OB45V228614000</t>
  </si>
  <si>
    <t>Sárbogárd Város Önkormányzat hitelállománya 2015.12.31-én</t>
  </si>
  <si>
    <t>OB45V118015000</t>
  </si>
  <si>
    <t xml:space="preserve">Állomány 2014.12.31-én </t>
  </si>
  <si>
    <t>Állomány 2015.12.31-én</t>
  </si>
  <si>
    <t>Hitel szerződéses összege</t>
  </si>
  <si>
    <t>Megnevezés (kedvezményezett)</t>
  </si>
  <si>
    <t>Bevétel kedvezmény nélkül</t>
  </si>
  <si>
    <t>Kedvezmény</t>
  </si>
  <si>
    <t>Megjegyzés/ hivatkozás</t>
  </si>
  <si>
    <t>FM Rendőr-főkapitányság, P.egres, Köztársaság tér 12. Iroda</t>
  </si>
  <si>
    <t>térítésmentes</t>
  </si>
  <si>
    <t>Országgyűlési Képviselőiroda Sbg, Ady E.164.</t>
  </si>
  <si>
    <t>289/2000.(IX.13.)Kth.sz.hat.</t>
  </si>
  <si>
    <t>Sbg.Városi Polgárőrség Sbg.Ady E.164 garázs</t>
  </si>
  <si>
    <t>bérleti díj kedvezmény, 568/2000.(XII.13.)Kth.sz.hat.</t>
  </si>
  <si>
    <t>Sbg.Városi Polgárőrség Sbg.Ady E.164 iroda</t>
  </si>
  <si>
    <t>bérleti díj kedvezmény, 328/1999.(VIII.12.)Kth. sz.hat.</t>
  </si>
  <si>
    <t>Labdarúgó SC</t>
  </si>
  <si>
    <t>közüzemi számlák</t>
  </si>
  <si>
    <t>Sárszentmiklósi SE</t>
  </si>
  <si>
    <t>Művelődési Ház, Sárbogárdi Kulturális Egyesület</t>
  </si>
  <si>
    <t>önkormányzati ingatlan hasznosítása</t>
  </si>
  <si>
    <t>Rétszilasért Egyesület, Rétszilas Fehérvári u.15</t>
  </si>
  <si>
    <t>Kedvezmények összesen</t>
  </si>
  <si>
    <t xml:space="preserve">Sárbogárd Város Önkormányzat 2015.évi </t>
  </si>
  <si>
    <t>közvetett támogatásai kedvezményezettként és összegszerűen (eFt)</t>
  </si>
  <si>
    <t>Az európai uniós forrásból finanszírozott támogatással megvalósuló programok, projektek kiadásai, bevételei, valamint a helyi önkormányzat ilyen projektekhez történő hozzájárulásai (E 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</si>
  <si>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</si>
  <si>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</si>
  <si>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</si>
  <si>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</si>
  <si>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</si>
  <si>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</si>
  <si>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</si>
  <si>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</si>
  <si>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</si>
  <si>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 KEOP-5.7.0 Városháza és az önkormányzat intézményei energetikai korszerűsítése</t>
  </si>
  <si>
    <t>Kataszterrel egyeztetett ingatlannyilvántartás</t>
  </si>
  <si>
    <t>(Ft)</t>
  </si>
  <si>
    <t>Önkormányzat+ Polgármesteri Hivatal</t>
  </si>
  <si>
    <t>SESZI</t>
  </si>
  <si>
    <t xml:space="preserve">Projekt megnevezése: TÁMOP 3.4.2 SNI gyermekek integrációja </t>
  </si>
  <si>
    <r>
      <t xml:space="preserve">Projekt megnevezése: TÁMOP 3.2.3 </t>
    </r>
    <r>
      <rPr>
        <b/>
        <sz val="10"/>
        <color indexed="8"/>
        <rFont val="Bookman Old Style"/>
        <family val="1"/>
      </rPr>
      <t>Új tanulási formákat szolgáló kreatív körök</t>
    </r>
  </si>
  <si>
    <t>K1-K8. Költségvetési kiadások ÖSSZESEN</t>
  </si>
  <si>
    <t>2015,.évi teljesítés</t>
  </si>
  <si>
    <t>Projekt megnevezése: ÁROP 1.A.5-2013 Szervezet fejlesztés</t>
  </si>
  <si>
    <t>2. melléklet a 10/2016. (V. 25.)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</si>
</sst>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5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b/>
      <i/>
      <sz val="11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i/>
      <sz val="14"/>
      <color indexed="8"/>
      <name val="Calibri"/>
      <family val="2"/>
    </font>
    <font>
      <sz val="8"/>
      <color indexed="8"/>
      <name val="Bookman Old Style"/>
      <family val="1"/>
    </font>
    <font>
      <i/>
      <sz val="10"/>
      <color indexed="40"/>
      <name val="Bookman Old Style"/>
      <family val="1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5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5" borderId="10" xfId="0" applyNumberFormat="1" applyFont="1" applyFill="1" applyBorder="1" applyAlignment="1">
      <alignment vertical="center"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42" fillId="0" borderId="10" xfId="0" applyFont="1" applyBorder="1" applyAlignment="1">
      <alignment wrapText="1"/>
    </xf>
    <xf numFmtId="173" fontId="43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56">
      <alignment/>
      <protection/>
    </xf>
    <xf numFmtId="0" fontId="2" fillId="0" borderId="0" xfId="56" applyFont="1" applyAlignment="1">
      <alignment horizontal="right"/>
      <protection/>
    </xf>
    <xf numFmtId="0" fontId="45" fillId="0" borderId="0" xfId="58" applyFont="1" applyAlignment="1">
      <alignment/>
      <protection/>
    </xf>
    <xf numFmtId="0" fontId="46" fillId="0" borderId="0" xfId="56" applyFont="1" applyAlignment="1">
      <alignment horizontal="justify" wrapText="1"/>
      <protection/>
    </xf>
    <xf numFmtId="0" fontId="42" fillId="0" borderId="0" xfId="56" applyFont="1" applyAlignment="1">
      <alignment wrapText="1"/>
      <protection/>
    </xf>
    <xf numFmtId="0" fontId="42" fillId="0" borderId="0" xfId="56" applyFont="1" applyAlignment="1">
      <alignment horizontal="right" wrapText="1"/>
      <protection/>
    </xf>
    <xf numFmtId="0" fontId="1" fillId="0" borderId="0" xfId="56" applyBorder="1">
      <alignment/>
      <protection/>
    </xf>
    <xf numFmtId="0" fontId="1" fillId="0" borderId="0" xfId="56" applyBorder="1" applyAlignment="1">
      <alignment horizontal="center"/>
      <protection/>
    </xf>
    <xf numFmtId="0" fontId="43" fillId="0" borderId="10" xfId="56" applyFont="1" applyBorder="1" applyAlignment="1">
      <alignment horizontal="right"/>
      <protection/>
    </xf>
    <xf numFmtId="173" fontId="42" fillId="0" borderId="10" xfId="56" applyNumberFormat="1" applyFont="1" applyBorder="1" applyAlignment="1">
      <alignment horizontal="right"/>
      <protection/>
    </xf>
    <xf numFmtId="0" fontId="1" fillId="0" borderId="0" xfId="56" applyFont="1" applyBorder="1">
      <alignment/>
      <protection/>
    </xf>
    <xf numFmtId="173" fontId="42" fillId="0" borderId="10" xfId="56" applyNumberFormat="1" applyFont="1" applyBorder="1">
      <alignment/>
      <protection/>
    </xf>
    <xf numFmtId="0" fontId="42" fillId="0" borderId="10" xfId="56" applyFont="1" applyBorder="1">
      <alignment/>
      <protection/>
    </xf>
    <xf numFmtId="0" fontId="46" fillId="0" borderId="0" xfId="56" applyFont="1" applyBorder="1" applyAlignment="1">
      <alignment/>
      <protection/>
    </xf>
    <xf numFmtId="0" fontId="42" fillId="0" borderId="0" xfId="56" applyFont="1" applyBorder="1" applyAlignment="1">
      <alignment/>
      <protection/>
    </xf>
    <xf numFmtId="0" fontId="42" fillId="0" borderId="0" xfId="56" applyFont="1" applyBorder="1">
      <alignment/>
      <protection/>
    </xf>
    <xf numFmtId="0" fontId="48" fillId="0" borderId="0" xfId="56" applyFont="1" applyBorder="1" applyAlignment="1">
      <alignment horizontal="center"/>
      <protection/>
    </xf>
    <xf numFmtId="0" fontId="49" fillId="0" borderId="10" xfId="56" applyFont="1" applyBorder="1" applyAlignment="1">
      <alignment wrapText="1"/>
      <protection/>
    </xf>
    <xf numFmtId="0" fontId="43" fillId="0" borderId="10" xfId="56" applyFont="1" applyBorder="1" applyAlignment="1">
      <alignment horizontal="center" wrapText="1"/>
      <protection/>
    </xf>
    <xf numFmtId="0" fontId="1" fillId="0" borderId="10" xfId="56" applyFont="1" applyBorder="1">
      <alignment/>
      <protection/>
    </xf>
    <xf numFmtId="0" fontId="1" fillId="0" borderId="10" xfId="56" applyBorder="1">
      <alignment/>
      <protection/>
    </xf>
    <xf numFmtId="0" fontId="2" fillId="0" borderId="10" xfId="56" applyFont="1" applyBorder="1" applyAlignment="1">
      <alignment wrapText="1"/>
      <protection/>
    </xf>
    <xf numFmtId="173" fontId="43" fillId="0" borderId="10" xfId="56" applyNumberFormat="1" applyFont="1" applyBorder="1">
      <alignment/>
      <protection/>
    </xf>
    <xf numFmtId="0" fontId="41" fillId="0" borderId="10" xfId="56" applyFont="1" applyBorder="1">
      <alignment/>
      <protection/>
    </xf>
    <xf numFmtId="173" fontId="43" fillId="0" borderId="10" xfId="56" applyNumberFormat="1" applyFont="1" applyBorder="1">
      <alignment/>
      <protection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50" fillId="0" borderId="0" xfId="0" applyFont="1" applyAlignment="1">
      <alignment horizontal="center" wrapText="1"/>
    </xf>
    <xf numFmtId="173" fontId="0" fillId="0" borderId="10" xfId="0" applyNumberFormat="1" applyFont="1" applyBorder="1" applyAlignment="1">
      <alignment horizontal="right"/>
    </xf>
    <xf numFmtId="173" fontId="31" fillId="0" borderId="10" xfId="0" applyNumberFormat="1" applyFont="1" applyBorder="1" applyAlignment="1">
      <alignment horizontal="right"/>
    </xf>
    <xf numFmtId="175" fontId="0" fillId="0" borderId="10" xfId="0" applyNumberFormat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5" fontId="31" fillId="0" borderId="10" xfId="0" applyNumberFormat="1" applyFont="1" applyBorder="1" applyAlignment="1">
      <alignment/>
    </xf>
    <xf numFmtId="0" fontId="8" fillId="26" borderId="10" xfId="0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NumberFormat="1" applyFont="1" applyBorder="1" applyAlignment="1" quotePrefix="1">
      <alignment/>
    </xf>
    <xf numFmtId="3" fontId="10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 wrapText="1"/>
    </xf>
    <xf numFmtId="173" fontId="1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wrapText="1"/>
    </xf>
    <xf numFmtId="3" fontId="31" fillId="0" borderId="10" xfId="0" applyNumberFormat="1" applyFont="1" applyBorder="1" applyAlignment="1">
      <alignment/>
    </xf>
    <xf numFmtId="0" fontId="6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7" fillId="0" borderId="10" xfId="57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3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3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56" fillId="0" borderId="0" xfId="0" applyFont="1" applyAlignment="1">
      <alignment horizontal="right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vertical="top"/>
    </xf>
    <xf numFmtId="0" fontId="45" fillId="0" borderId="21" xfId="0" applyFont="1" applyBorder="1" applyAlignment="1">
      <alignment vertical="top" wrapText="1"/>
    </xf>
    <xf numFmtId="0" fontId="45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45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3" fontId="0" fillId="0" borderId="27" xfId="0" applyNumberFormat="1" applyBorder="1" applyAlignment="1">
      <alignment/>
    </xf>
    <xf numFmtId="0" fontId="45" fillId="0" borderId="29" xfId="0" applyFont="1" applyBorder="1" applyAlignment="1">
      <alignment wrapText="1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 wrapText="1"/>
    </xf>
    <xf numFmtId="0" fontId="45" fillId="0" borderId="33" xfId="0" applyFont="1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wrapText="1"/>
    </xf>
    <xf numFmtId="0" fontId="45" fillId="0" borderId="33" xfId="0" applyFont="1" applyFill="1" applyBorder="1" applyAlignment="1">
      <alignment wrapText="1"/>
    </xf>
    <xf numFmtId="0" fontId="45" fillId="0" borderId="37" xfId="0" applyFont="1" applyBorder="1" applyAlignment="1">
      <alignment/>
    </xf>
    <xf numFmtId="0" fontId="45" fillId="0" borderId="35" xfId="0" applyFont="1" applyBorder="1" applyAlignment="1">
      <alignment/>
    </xf>
    <xf numFmtId="0" fontId="0" fillId="0" borderId="36" xfId="0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10" fillId="1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11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11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1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3" fillId="0" borderId="12" xfId="56" applyFont="1" applyBorder="1" applyAlignment="1">
      <alignment horizontal="left"/>
      <protection/>
    </xf>
    <xf numFmtId="0" fontId="43" fillId="0" borderId="27" xfId="56" applyFont="1" applyBorder="1" applyAlignment="1">
      <alignment horizontal="left"/>
      <protection/>
    </xf>
    <xf numFmtId="0" fontId="46" fillId="0" borderId="0" xfId="56" applyFont="1" applyAlignment="1">
      <alignment horizontal="justify" wrapText="1"/>
      <protection/>
    </xf>
    <xf numFmtId="0" fontId="42" fillId="0" borderId="0" xfId="56" applyFont="1" applyAlignment="1">
      <alignment wrapText="1"/>
      <protection/>
    </xf>
    <xf numFmtId="0" fontId="47" fillId="0" borderId="12" xfId="56" applyFont="1" applyBorder="1" applyAlignment="1">
      <alignment horizontal="left" wrapText="1"/>
      <protection/>
    </xf>
    <xf numFmtId="0" fontId="47" fillId="0" borderId="27" xfId="56" applyFont="1" applyBorder="1" applyAlignment="1">
      <alignment horizontal="left" wrapText="1"/>
      <protection/>
    </xf>
    <xf numFmtId="0" fontId="46" fillId="0" borderId="12" xfId="56" applyFont="1" applyBorder="1" applyAlignment="1">
      <alignment/>
      <protection/>
    </xf>
    <xf numFmtId="0" fontId="46" fillId="0" borderId="27" xfId="56" applyFont="1" applyBorder="1" applyAlignment="1">
      <alignment/>
      <protection/>
    </xf>
    <xf numFmtId="0" fontId="42" fillId="0" borderId="12" xfId="56" applyFont="1" applyBorder="1" applyAlignment="1">
      <alignment horizontal="left" wrapText="1"/>
      <protection/>
    </xf>
    <xf numFmtId="0" fontId="0" fillId="0" borderId="27" xfId="0" applyBorder="1" applyAlignment="1">
      <alignment horizontal="left" wrapText="1"/>
    </xf>
    <xf numFmtId="0" fontId="42" fillId="0" borderId="27" xfId="56" applyFont="1" applyBorder="1" applyAlignment="1">
      <alignment horizontal="left" wrapText="1"/>
      <protection/>
    </xf>
    <xf numFmtId="0" fontId="42" fillId="0" borderId="12" xfId="56" applyFont="1" applyBorder="1" applyAlignment="1">
      <alignment horizontal="left"/>
      <protection/>
    </xf>
    <xf numFmtId="0" fontId="42" fillId="0" borderId="27" xfId="56" applyFont="1" applyBorder="1" applyAlignment="1">
      <alignment horizontal="left"/>
      <protection/>
    </xf>
    <xf numFmtId="0" fontId="44" fillId="0" borderId="0" xfId="58" applyFont="1" applyAlignment="1">
      <alignment horizontal="center"/>
      <protection/>
    </xf>
    <xf numFmtId="0" fontId="1" fillId="0" borderId="0" xfId="56" applyBorder="1" applyAlignment="1">
      <alignment horizontal="center"/>
      <protection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Normál_Munkafüzet14 mell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8"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D1">
      <selection activeCell="M3" sqref="M3"/>
    </sheetView>
  </sheetViews>
  <sheetFormatPr defaultColWidth="9.140625" defaultRowHeight="15"/>
  <cols>
    <col min="1" max="1" width="76.57421875" style="0" customWidth="1"/>
    <col min="2" max="3" width="14.421875" style="0" customWidth="1"/>
    <col min="4" max="7" width="15.421875" style="0" customWidth="1"/>
    <col min="8" max="9" width="15.8515625" style="0" customWidth="1"/>
    <col min="10" max="11" width="17.00390625" style="0" customWidth="1"/>
    <col min="12" max="12" width="13.28125" style="0" customWidth="1"/>
    <col min="13" max="13" width="15.421875" style="0" customWidth="1"/>
    <col min="15" max="15" width="10.8515625" style="0" bestFit="1" customWidth="1"/>
  </cols>
  <sheetData>
    <row r="1" spans="1:12" ht="36" customHeight="1">
      <c r="A1" s="270" t="s">
        <v>659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3" ht="24" customHeight="1">
      <c r="A2" s="278" t="s">
        <v>360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ht="15">
      <c r="M3" s="56"/>
    </row>
    <row r="4" spans="1:17" ht="31.5" customHeight="1">
      <c r="A4" s="20"/>
      <c r="B4" s="272" t="s">
        <v>448</v>
      </c>
      <c r="C4" s="273"/>
      <c r="D4" s="272" t="s">
        <v>37</v>
      </c>
      <c r="E4" s="273"/>
      <c r="F4" s="274" t="s">
        <v>38</v>
      </c>
      <c r="G4" s="275"/>
      <c r="H4" s="272" t="s">
        <v>32</v>
      </c>
      <c r="I4" s="273"/>
      <c r="J4" s="272" t="s">
        <v>33</v>
      </c>
      <c r="K4" s="273"/>
      <c r="L4" s="276" t="s">
        <v>46</v>
      </c>
      <c r="M4" s="277"/>
      <c r="N4" s="3"/>
      <c r="O4" s="3"/>
      <c r="P4" s="3"/>
      <c r="Q4" s="3"/>
    </row>
    <row r="5" spans="1:17" ht="31.5" customHeight="1">
      <c r="A5" s="172"/>
      <c r="B5" s="173" t="s">
        <v>648</v>
      </c>
      <c r="C5" s="173" t="s">
        <v>649</v>
      </c>
      <c r="D5" s="173" t="s">
        <v>648</v>
      </c>
      <c r="E5" s="173" t="s">
        <v>649</v>
      </c>
      <c r="F5" s="173" t="s">
        <v>648</v>
      </c>
      <c r="G5" s="173" t="s">
        <v>649</v>
      </c>
      <c r="H5" s="173" t="s">
        <v>648</v>
      </c>
      <c r="I5" s="173" t="s">
        <v>649</v>
      </c>
      <c r="J5" s="173" t="s">
        <v>648</v>
      </c>
      <c r="K5" s="173" t="s">
        <v>649</v>
      </c>
      <c r="L5" s="173" t="s">
        <v>648</v>
      </c>
      <c r="M5" s="173" t="s">
        <v>649</v>
      </c>
      <c r="N5" s="3"/>
      <c r="O5" s="3"/>
      <c r="P5" s="3"/>
      <c r="Q5" s="3"/>
    </row>
    <row r="6" spans="1:17" ht="15">
      <c r="A6" s="54" t="s">
        <v>48</v>
      </c>
      <c r="B6" s="72">
        <v>14856</v>
      </c>
      <c r="C6" s="72">
        <v>14515</v>
      </c>
      <c r="D6" s="72">
        <v>12904</v>
      </c>
      <c r="E6" s="72">
        <v>12723</v>
      </c>
      <c r="F6" s="72">
        <v>171075</v>
      </c>
      <c r="G6" s="72">
        <v>168985</v>
      </c>
      <c r="H6" s="72">
        <v>116776</v>
      </c>
      <c r="I6" s="72">
        <v>116632</v>
      </c>
      <c r="J6" s="72">
        <v>227193</v>
      </c>
      <c r="K6" s="72">
        <v>216741</v>
      </c>
      <c r="L6" s="72">
        <f>SUM(B6+D6+F6+H6+J6)</f>
        <v>542804</v>
      </c>
      <c r="M6" s="72">
        <f>SUM(C6+E6+G6+I6+K6)</f>
        <v>529596</v>
      </c>
      <c r="N6" s="3"/>
      <c r="O6" s="3"/>
      <c r="P6" s="3"/>
      <c r="Q6" s="3"/>
    </row>
    <row r="7" spans="1:17" ht="15">
      <c r="A7" s="35" t="s">
        <v>49</v>
      </c>
      <c r="B7" s="72">
        <v>3980</v>
      </c>
      <c r="C7" s="72">
        <v>3930</v>
      </c>
      <c r="D7" s="72">
        <v>3834</v>
      </c>
      <c r="E7" s="72">
        <v>3728</v>
      </c>
      <c r="F7" s="72">
        <v>49153</v>
      </c>
      <c r="G7" s="72">
        <v>48879</v>
      </c>
      <c r="H7" s="72">
        <v>33956</v>
      </c>
      <c r="I7" s="72">
        <v>33956</v>
      </c>
      <c r="J7" s="72">
        <v>38681</v>
      </c>
      <c r="K7" s="72">
        <v>37401</v>
      </c>
      <c r="L7" s="72">
        <f aca="true" t="shared" si="0" ref="L7:M30">SUM(B7+D7+F7+H7+J7)</f>
        <v>129604</v>
      </c>
      <c r="M7" s="72">
        <f t="shared" si="0"/>
        <v>127894</v>
      </c>
      <c r="N7" s="3"/>
      <c r="O7" s="3"/>
      <c r="P7" s="3"/>
      <c r="Q7" s="3"/>
    </row>
    <row r="8" spans="1:17" ht="15">
      <c r="A8" s="35" t="s">
        <v>50</v>
      </c>
      <c r="B8" s="72">
        <v>5946</v>
      </c>
      <c r="C8" s="72">
        <v>5944</v>
      </c>
      <c r="D8" s="72">
        <v>11413</v>
      </c>
      <c r="E8" s="72">
        <v>10853</v>
      </c>
      <c r="F8" s="72">
        <v>96785</v>
      </c>
      <c r="G8" s="72">
        <v>90166</v>
      </c>
      <c r="H8" s="72">
        <v>38598</v>
      </c>
      <c r="I8" s="72">
        <v>34480</v>
      </c>
      <c r="J8" s="72">
        <v>357329</v>
      </c>
      <c r="K8" s="72">
        <v>314802</v>
      </c>
      <c r="L8" s="72">
        <f t="shared" si="0"/>
        <v>510071</v>
      </c>
      <c r="M8" s="72">
        <f t="shared" si="0"/>
        <v>456245</v>
      </c>
      <c r="N8" s="3"/>
      <c r="O8" s="3"/>
      <c r="P8" s="3"/>
      <c r="Q8" s="3"/>
    </row>
    <row r="9" spans="1:17" ht="15">
      <c r="A9" s="35" t="s">
        <v>51</v>
      </c>
      <c r="B9" s="72"/>
      <c r="C9" s="72"/>
      <c r="D9" s="72"/>
      <c r="E9" s="72"/>
      <c r="F9" s="72"/>
      <c r="G9" s="72"/>
      <c r="H9" s="72"/>
      <c r="I9" s="72"/>
      <c r="J9" s="72">
        <v>84223</v>
      </c>
      <c r="K9" s="72">
        <v>73684</v>
      </c>
      <c r="L9" s="72">
        <f t="shared" si="0"/>
        <v>84223</v>
      </c>
      <c r="M9" s="72">
        <f t="shared" si="0"/>
        <v>73684</v>
      </c>
      <c r="N9" s="3"/>
      <c r="O9" s="3"/>
      <c r="P9" s="3"/>
      <c r="Q9" s="3"/>
    </row>
    <row r="10" spans="1:17" ht="15">
      <c r="A10" s="35" t="s">
        <v>52</v>
      </c>
      <c r="B10" s="72">
        <v>15</v>
      </c>
      <c r="C10" s="72">
        <v>15</v>
      </c>
      <c r="D10" s="72">
        <v>58</v>
      </c>
      <c r="E10" s="72">
        <v>58</v>
      </c>
      <c r="F10" s="72">
        <v>152</v>
      </c>
      <c r="G10" s="72">
        <v>152</v>
      </c>
      <c r="H10" s="72">
        <v>100</v>
      </c>
      <c r="I10" s="72">
        <v>99</v>
      </c>
      <c r="J10" s="72">
        <v>360863</v>
      </c>
      <c r="K10" s="72">
        <v>340570</v>
      </c>
      <c r="L10" s="72">
        <f t="shared" si="0"/>
        <v>361188</v>
      </c>
      <c r="M10" s="72">
        <f t="shared" si="0"/>
        <v>340894</v>
      </c>
      <c r="N10" s="3"/>
      <c r="O10" s="3"/>
      <c r="P10" s="3"/>
      <c r="Q10" s="3"/>
    </row>
    <row r="11" spans="1:17" ht="15">
      <c r="A11" s="35" t="s">
        <v>53</v>
      </c>
      <c r="B11" s="72">
        <v>64</v>
      </c>
      <c r="C11" s="72">
        <v>64</v>
      </c>
      <c r="D11" s="72">
        <v>900</v>
      </c>
      <c r="E11" s="72">
        <v>900</v>
      </c>
      <c r="F11" s="72">
        <v>230</v>
      </c>
      <c r="G11" s="72">
        <v>197</v>
      </c>
      <c r="H11" s="72">
        <v>2907</v>
      </c>
      <c r="I11" s="72">
        <v>1137</v>
      </c>
      <c r="J11" s="72">
        <v>75437</v>
      </c>
      <c r="K11" s="72">
        <v>12251</v>
      </c>
      <c r="L11" s="72">
        <f t="shared" si="0"/>
        <v>79538</v>
      </c>
      <c r="M11" s="72">
        <f t="shared" si="0"/>
        <v>14549</v>
      </c>
      <c r="N11" s="3"/>
      <c r="O11" s="3"/>
      <c r="P11" s="3"/>
      <c r="Q11" s="3"/>
    </row>
    <row r="12" spans="1:17" ht="15">
      <c r="A12" s="35" t="s">
        <v>54</v>
      </c>
      <c r="B12" s="72"/>
      <c r="C12" s="72"/>
      <c r="D12" s="72"/>
      <c r="E12" s="72"/>
      <c r="F12" s="72"/>
      <c r="G12" s="72"/>
      <c r="H12" s="72"/>
      <c r="I12" s="72"/>
      <c r="J12" s="72">
        <v>285993</v>
      </c>
      <c r="K12" s="72">
        <v>285823</v>
      </c>
      <c r="L12" s="72">
        <f t="shared" si="0"/>
        <v>285993</v>
      </c>
      <c r="M12" s="72">
        <f t="shared" si="0"/>
        <v>285823</v>
      </c>
      <c r="N12" s="3"/>
      <c r="O12" s="3"/>
      <c r="P12" s="3"/>
      <c r="Q12" s="3"/>
    </row>
    <row r="13" spans="1:17" ht="15">
      <c r="A13" s="35" t="s">
        <v>55</v>
      </c>
      <c r="B13" s="72"/>
      <c r="C13" s="72"/>
      <c r="D13" s="72"/>
      <c r="E13" s="72"/>
      <c r="F13" s="72"/>
      <c r="G13" s="72"/>
      <c r="H13" s="72"/>
      <c r="I13" s="72"/>
      <c r="J13" s="72">
        <v>3380</v>
      </c>
      <c r="K13" s="72"/>
      <c r="L13" s="72">
        <f t="shared" si="0"/>
        <v>3380</v>
      </c>
      <c r="M13" s="72">
        <f t="shared" si="0"/>
        <v>0</v>
      </c>
      <c r="N13" s="3"/>
      <c r="O13" s="3"/>
      <c r="P13" s="3"/>
      <c r="Q13" s="3"/>
    </row>
    <row r="14" spans="1:17" ht="15">
      <c r="A14" s="36" t="s">
        <v>47</v>
      </c>
      <c r="B14" s="73">
        <f aca="true" t="shared" si="1" ref="B14:K14">SUM(B6:B13)</f>
        <v>24861</v>
      </c>
      <c r="C14" s="73">
        <f t="shared" si="1"/>
        <v>24468</v>
      </c>
      <c r="D14" s="73">
        <f t="shared" si="1"/>
        <v>29109</v>
      </c>
      <c r="E14" s="73">
        <f t="shared" si="1"/>
        <v>28262</v>
      </c>
      <c r="F14" s="73">
        <f t="shared" si="1"/>
        <v>317395</v>
      </c>
      <c r="G14" s="73">
        <f t="shared" si="1"/>
        <v>308379</v>
      </c>
      <c r="H14" s="73">
        <f t="shared" si="1"/>
        <v>192337</v>
      </c>
      <c r="I14" s="73">
        <f t="shared" si="1"/>
        <v>186304</v>
      </c>
      <c r="J14" s="73">
        <f t="shared" si="1"/>
        <v>1433099</v>
      </c>
      <c r="K14" s="73">
        <f t="shared" si="1"/>
        <v>1281272</v>
      </c>
      <c r="L14" s="171">
        <f t="shared" si="0"/>
        <v>1996801</v>
      </c>
      <c r="M14" s="171">
        <f t="shared" si="0"/>
        <v>1828685</v>
      </c>
      <c r="N14" s="3"/>
      <c r="O14" s="3"/>
      <c r="P14" s="3"/>
      <c r="Q14" s="3"/>
    </row>
    <row r="15" spans="1:17" ht="15">
      <c r="A15" s="36" t="s">
        <v>56</v>
      </c>
      <c r="B15" s="72"/>
      <c r="C15" s="72"/>
      <c r="D15" s="72"/>
      <c r="E15" s="72"/>
      <c r="F15" s="72"/>
      <c r="G15" s="72"/>
      <c r="H15" s="72"/>
      <c r="I15" s="72"/>
      <c r="J15" s="72">
        <v>534889</v>
      </c>
      <c r="K15" s="72">
        <v>534889</v>
      </c>
      <c r="L15" s="72">
        <v>25291</v>
      </c>
      <c r="M15" s="72">
        <v>25291</v>
      </c>
      <c r="N15" s="3"/>
      <c r="O15" s="3"/>
      <c r="P15" s="3"/>
      <c r="Q15" s="3"/>
    </row>
    <row r="16" spans="1:17" ht="15">
      <c r="A16" s="51" t="s">
        <v>443</v>
      </c>
      <c r="B16" s="75">
        <f>SUM(B14)</f>
        <v>24861</v>
      </c>
      <c r="C16" s="75">
        <f>SUM(C14)</f>
        <v>24468</v>
      </c>
      <c r="D16" s="75">
        <f>SUM(D14)</f>
        <v>29109</v>
      </c>
      <c r="E16" s="75">
        <f>SUM(E14)</f>
        <v>28262</v>
      </c>
      <c r="F16" s="75">
        <f aca="true" t="shared" si="2" ref="F16:K16">SUM(F14:F15)</f>
        <v>317395</v>
      </c>
      <c r="G16" s="75">
        <f t="shared" si="2"/>
        <v>308379</v>
      </c>
      <c r="H16" s="75">
        <f t="shared" si="2"/>
        <v>192337</v>
      </c>
      <c r="I16" s="75">
        <f t="shared" si="2"/>
        <v>186304</v>
      </c>
      <c r="J16" s="75">
        <f t="shared" si="2"/>
        <v>1967988</v>
      </c>
      <c r="K16" s="75">
        <f t="shared" si="2"/>
        <v>1816161</v>
      </c>
      <c r="L16" s="75">
        <f>SUM(L14:L15)</f>
        <v>2022092</v>
      </c>
      <c r="M16" s="75">
        <f>SUM(M14:M15)</f>
        <v>1853976</v>
      </c>
      <c r="N16" s="3"/>
      <c r="O16" s="3"/>
      <c r="P16" s="3"/>
      <c r="Q16" s="3"/>
    </row>
    <row r="17" spans="1:17" ht="15">
      <c r="A17" s="35" t="s">
        <v>58</v>
      </c>
      <c r="B17" s="72"/>
      <c r="C17" s="72"/>
      <c r="D17" s="72"/>
      <c r="E17" s="72"/>
      <c r="F17" s="72"/>
      <c r="G17" s="72"/>
      <c r="H17" s="72"/>
      <c r="I17" s="72"/>
      <c r="J17" s="72">
        <v>1144993</v>
      </c>
      <c r="K17" s="72">
        <v>1149269</v>
      </c>
      <c r="L17" s="72">
        <f t="shared" si="0"/>
        <v>1144993</v>
      </c>
      <c r="M17" s="72">
        <f t="shared" si="0"/>
        <v>1149269</v>
      </c>
      <c r="N17" s="3"/>
      <c r="O17" s="3"/>
      <c r="P17" s="3"/>
      <c r="Q17" s="3"/>
    </row>
    <row r="18" spans="1:17" ht="15">
      <c r="A18" s="35" t="s">
        <v>59</v>
      </c>
      <c r="B18" s="72"/>
      <c r="C18" s="72"/>
      <c r="D18" s="72"/>
      <c r="E18" s="72"/>
      <c r="F18" s="72"/>
      <c r="G18" s="72"/>
      <c r="H18" s="72"/>
      <c r="I18" s="72"/>
      <c r="J18" s="72">
        <v>267759</v>
      </c>
      <c r="K18" s="72">
        <v>267758</v>
      </c>
      <c r="L18" s="72">
        <f t="shared" si="0"/>
        <v>267759</v>
      </c>
      <c r="M18" s="72">
        <f t="shared" si="0"/>
        <v>267758</v>
      </c>
      <c r="N18" s="3"/>
      <c r="O18" s="3"/>
      <c r="P18" s="3"/>
      <c r="Q18" s="3"/>
    </row>
    <row r="19" spans="1:17" ht="15">
      <c r="A19" s="35" t="s">
        <v>60</v>
      </c>
      <c r="B19" s="72"/>
      <c r="C19" s="72"/>
      <c r="D19" s="72"/>
      <c r="E19" s="72"/>
      <c r="F19" s="72"/>
      <c r="G19" s="72"/>
      <c r="H19" s="72">
        <v>150</v>
      </c>
      <c r="I19" s="72">
        <v>2</v>
      </c>
      <c r="J19" s="72">
        <v>282905</v>
      </c>
      <c r="K19" s="72">
        <v>287610</v>
      </c>
      <c r="L19" s="72">
        <f t="shared" si="0"/>
        <v>283055</v>
      </c>
      <c r="M19" s="72">
        <f t="shared" si="0"/>
        <v>287612</v>
      </c>
      <c r="N19" s="3"/>
      <c r="O19" s="3"/>
      <c r="P19" s="3"/>
      <c r="Q19" s="3"/>
    </row>
    <row r="20" spans="1:17" ht="15">
      <c r="A20" s="35" t="s">
        <v>61</v>
      </c>
      <c r="B20" s="72">
        <v>1892</v>
      </c>
      <c r="C20" s="72">
        <v>1930</v>
      </c>
      <c r="D20" s="72">
        <v>3903</v>
      </c>
      <c r="E20" s="72">
        <v>3904</v>
      </c>
      <c r="F20" s="72">
        <v>22850</v>
      </c>
      <c r="G20" s="72">
        <v>20372</v>
      </c>
      <c r="H20" s="72">
        <v>12027</v>
      </c>
      <c r="I20" s="72">
        <v>12526</v>
      </c>
      <c r="J20" s="72">
        <v>96455</v>
      </c>
      <c r="K20" s="72">
        <v>113159</v>
      </c>
      <c r="L20" s="72">
        <f t="shared" si="0"/>
        <v>137127</v>
      </c>
      <c r="M20" s="72">
        <f t="shared" si="0"/>
        <v>151891</v>
      </c>
      <c r="N20" s="3"/>
      <c r="O20" s="3"/>
      <c r="P20" s="3"/>
      <c r="Q20" s="3"/>
    </row>
    <row r="21" spans="1:17" ht="15">
      <c r="A21" s="35" t="s">
        <v>62</v>
      </c>
      <c r="B21" s="72"/>
      <c r="C21" s="72"/>
      <c r="D21" s="72"/>
      <c r="E21" s="72"/>
      <c r="F21" s="72"/>
      <c r="G21" s="72"/>
      <c r="H21" s="72"/>
      <c r="I21" s="72"/>
      <c r="J21" s="72">
        <v>5808</v>
      </c>
      <c r="K21" s="72">
        <v>633</v>
      </c>
      <c r="L21" s="72">
        <f t="shared" si="0"/>
        <v>5808</v>
      </c>
      <c r="M21" s="72">
        <f t="shared" si="0"/>
        <v>633</v>
      </c>
      <c r="N21" s="3"/>
      <c r="O21" s="3"/>
      <c r="P21" s="3"/>
      <c r="Q21" s="3"/>
    </row>
    <row r="22" spans="1:17" ht="15">
      <c r="A22" s="35" t="s">
        <v>63</v>
      </c>
      <c r="B22" s="72"/>
      <c r="C22" s="72"/>
      <c r="D22" s="72"/>
      <c r="E22" s="72"/>
      <c r="F22" s="72"/>
      <c r="G22" s="72"/>
      <c r="H22" s="72"/>
      <c r="I22" s="72"/>
      <c r="J22" s="72">
        <v>115</v>
      </c>
      <c r="K22" s="72">
        <v>123</v>
      </c>
      <c r="L22" s="72">
        <f t="shared" si="0"/>
        <v>115</v>
      </c>
      <c r="M22" s="72">
        <f t="shared" si="0"/>
        <v>123</v>
      </c>
      <c r="N22" s="3"/>
      <c r="O22" s="3"/>
      <c r="P22" s="3"/>
      <c r="Q22" s="3"/>
    </row>
    <row r="23" spans="1:17" ht="15">
      <c r="A23" s="35" t="s">
        <v>64</v>
      </c>
      <c r="B23" s="72"/>
      <c r="C23" s="72"/>
      <c r="D23" s="72"/>
      <c r="E23" s="72"/>
      <c r="F23" s="72"/>
      <c r="G23" s="72"/>
      <c r="H23" s="72"/>
      <c r="I23" s="72"/>
      <c r="J23" s="72">
        <v>4000</v>
      </c>
      <c r="K23" s="72">
        <v>586</v>
      </c>
      <c r="L23" s="72">
        <f t="shared" si="0"/>
        <v>4000</v>
      </c>
      <c r="M23" s="72">
        <f t="shared" si="0"/>
        <v>586</v>
      </c>
      <c r="N23" s="3"/>
      <c r="O23" s="3"/>
      <c r="P23" s="3"/>
      <c r="Q23" s="3"/>
    </row>
    <row r="24" spans="1:17" ht="15">
      <c r="A24" s="36" t="s">
        <v>57</v>
      </c>
      <c r="B24" s="73">
        <f aca="true" t="shared" si="3" ref="B24:K24">SUM(B17:B23)</f>
        <v>1892</v>
      </c>
      <c r="C24" s="73">
        <f t="shared" si="3"/>
        <v>1930</v>
      </c>
      <c r="D24" s="73">
        <f t="shared" si="3"/>
        <v>3903</v>
      </c>
      <c r="E24" s="73">
        <f t="shared" si="3"/>
        <v>3904</v>
      </c>
      <c r="F24" s="73">
        <f t="shared" si="3"/>
        <v>22850</v>
      </c>
      <c r="G24" s="73">
        <f t="shared" si="3"/>
        <v>20372</v>
      </c>
      <c r="H24" s="73">
        <f t="shared" si="3"/>
        <v>12177</v>
      </c>
      <c r="I24" s="73">
        <f t="shared" si="3"/>
        <v>12528</v>
      </c>
      <c r="J24" s="73">
        <f t="shared" si="3"/>
        <v>1802035</v>
      </c>
      <c r="K24" s="73">
        <f t="shared" si="3"/>
        <v>1819138</v>
      </c>
      <c r="L24" s="73">
        <f t="shared" si="0"/>
        <v>1842857</v>
      </c>
      <c r="M24" s="73">
        <f t="shared" si="0"/>
        <v>1857872</v>
      </c>
      <c r="N24" s="3"/>
      <c r="O24" s="3"/>
      <c r="P24" s="3"/>
      <c r="Q24" s="3"/>
    </row>
    <row r="25" spans="1:17" ht="15">
      <c r="A25" s="36" t="s">
        <v>65</v>
      </c>
      <c r="B25" s="74">
        <f>B26+B27</f>
        <v>22969</v>
      </c>
      <c r="C25" s="74">
        <f>C26+C27</f>
        <v>22969</v>
      </c>
      <c r="D25" s="74">
        <f aca="true" t="shared" si="4" ref="D25:M25">SUM(D26:D30)</f>
        <v>25206</v>
      </c>
      <c r="E25" s="74">
        <f t="shared" si="4"/>
        <v>25206</v>
      </c>
      <c r="F25" s="74">
        <f t="shared" si="4"/>
        <v>294545</v>
      </c>
      <c r="G25" s="74">
        <f t="shared" si="4"/>
        <v>294545</v>
      </c>
      <c r="H25" s="74">
        <f t="shared" si="4"/>
        <v>180160</v>
      </c>
      <c r="I25" s="74">
        <f t="shared" si="4"/>
        <v>180160</v>
      </c>
      <c r="J25" s="74">
        <f t="shared" si="4"/>
        <v>165953</v>
      </c>
      <c r="K25" s="74">
        <f t="shared" si="4"/>
        <v>147069</v>
      </c>
      <c r="L25" s="74">
        <f t="shared" si="4"/>
        <v>179235</v>
      </c>
      <c r="M25" s="74">
        <f t="shared" si="4"/>
        <v>160351</v>
      </c>
      <c r="N25" s="3"/>
      <c r="O25" s="76"/>
      <c r="P25" s="3"/>
      <c r="Q25" s="3"/>
    </row>
    <row r="26" spans="1:17" s="67" customFormat="1" ht="15">
      <c r="A26" s="103" t="s">
        <v>464</v>
      </c>
      <c r="B26" s="77">
        <v>736</v>
      </c>
      <c r="C26" s="77">
        <v>736</v>
      </c>
      <c r="D26" s="77">
        <v>821</v>
      </c>
      <c r="E26" s="77">
        <v>821</v>
      </c>
      <c r="F26" s="77">
        <v>5194</v>
      </c>
      <c r="G26" s="77">
        <v>5194</v>
      </c>
      <c r="H26" s="77">
        <v>6531</v>
      </c>
      <c r="I26" s="77">
        <v>6531</v>
      </c>
      <c r="J26" s="77">
        <v>115953</v>
      </c>
      <c r="K26" s="77">
        <v>115953</v>
      </c>
      <c r="L26" s="72">
        <f t="shared" si="0"/>
        <v>129235</v>
      </c>
      <c r="M26" s="72">
        <f t="shared" si="0"/>
        <v>129235</v>
      </c>
      <c r="N26" s="59"/>
      <c r="O26" s="59" t="s">
        <v>658</v>
      </c>
      <c r="P26" s="59"/>
      <c r="Q26" s="59"/>
    </row>
    <row r="27" spans="1:17" s="67" customFormat="1" ht="15">
      <c r="A27" s="104" t="s">
        <v>453</v>
      </c>
      <c r="B27" s="72">
        <v>22233</v>
      </c>
      <c r="C27" s="72">
        <v>22233</v>
      </c>
      <c r="D27" s="72">
        <v>24385</v>
      </c>
      <c r="E27" s="72">
        <v>24385</v>
      </c>
      <c r="F27" s="72">
        <v>289351</v>
      </c>
      <c r="G27" s="72">
        <v>289351</v>
      </c>
      <c r="H27" s="72">
        <v>173629</v>
      </c>
      <c r="I27" s="72">
        <v>173629</v>
      </c>
      <c r="J27" s="72"/>
      <c r="K27" s="72"/>
      <c r="L27" s="72"/>
      <c r="M27" s="72"/>
      <c r="N27" s="59"/>
      <c r="O27" s="181">
        <f>SUM(C27+E27+G27+I27)</f>
        <v>509598</v>
      </c>
      <c r="P27" s="59"/>
      <c r="Q27" s="59"/>
    </row>
    <row r="28" spans="1:17" s="67" customFormat="1" ht="15">
      <c r="A28" s="174" t="s">
        <v>650</v>
      </c>
      <c r="B28" s="72"/>
      <c r="C28" s="72"/>
      <c r="D28" s="72"/>
      <c r="E28" s="72"/>
      <c r="F28" s="72"/>
      <c r="G28" s="72"/>
      <c r="H28" s="72"/>
      <c r="I28" s="72"/>
      <c r="J28" s="72"/>
      <c r="K28" s="72">
        <v>29596</v>
      </c>
      <c r="L28" s="72">
        <f t="shared" si="0"/>
        <v>0</v>
      </c>
      <c r="M28" s="72">
        <f t="shared" si="0"/>
        <v>29596</v>
      </c>
      <c r="N28" s="59"/>
      <c r="O28" s="59"/>
      <c r="P28" s="59"/>
      <c r="Q28" s="59"/>
    </row>
    <row r="29" spans="1:17" s="67" customFormat="1" ht="15">
      <c r="A29" s="104" t="s">
        <v>651</v>
      </c>
      <c r="B29" s="72"/>
      <c r="C29" s="72"/>
      <c r="D29" s="72"/>
      <c r="E29" s="72"/>
      <c r="F29" s="72"/>
      <c r="G29" s="72"/>
      <c r="H29" s="72"/>
      <c r="I29" s="72"/>
      <c r="J29" s="72"/>
      <c r="K29" s="72">
        <v>1520</v>
      </c>
      <c r="L29" s="72">
        <f t="shared" si="0"/>
        <v>0</v>
      </c>
      <c r="M29" s="72">
        <f t="shared" si="0"/>
        <v>1520</v>
      </c>
      <c r="N29" s="59"/>
      <c r="O29" s="59"/>
      <c r="P29" s="59"/>
      <c r="Q29" s="59"/>
    </row>
    <row r="30" spans="1:17" s="67" customFormat="1" ht="15">
      <c r="A30" s="104" t="s">
        <v>454</v>
      </c>
      <c r="B30" s="72"/>
      <c r="C30" s="72"/>
      <c r="D30" s="72"/>
      <c r="E30" s="72"/>
      <c r="F30" s="72"/>
      <c r="G30" s="72"/>
      <c r="H30" s="72"/>
      <c r="I30" s="72"/>
      <c r="J30" s="72">
        <v>50000</v>
      </c>
      <c r="K30" s="72"/>
      <c r="L30" s="72">
        <f t="shared" si="0"/>
        <v>50000</v>
      </c>
      <c r="M30" s="72">
        <f t="shared" si="0"/>
        <v>0</v>
      </c>
      <c r="N30" s="59"/>
      <c r="O30" s="59"/>
      <c r="P30" s="59"/>
      <c r="Q30" s="59"/>
    </row>
    <row r="31" spans="1:17" ht="15">
      <c r="A31" s="51" t="s">
        <v>444</v>
      </c>
      <c r="B31" s="75">
        <f aca="true" t="shared" si="5" ref="B31:K31">SUM(B24:B25)</f>
        <v>24861</v>
      </c>
      <c r="C31" s="75">
        <f t="shared" si="5"/>
        <v>24899</v>
      </c>
      <c r="D31" s="75">
        <f t="shared" si="5"/>
        <v>29109</v>
      </c>
      <c r="E31" s="75">
        <f t="shared" si="5"/>
        <v>29110</v>
      </c>
      <c r="F31" s="75">
        <f t="shared" si="5"/>
        <v>317395</v>
      </c>
      <c r="G31" s="75">
        <f t="shared" si="5"/>
        <v>314917</v>
      </c>
      <c r="H31" s="75">
        <f t="shared" si="5"/>
        <v>192337</v>
      </c>
      <c r="I31" s="75">
        <f t="shared" si="5"/>
        <v>192688</v>
      </c>
      <c r="J31" s="75">
        <f t="shared" si="5"/>
        <v>1967988</v>
      </c>
      <c r="K31" s="75">
        <f t="shared" si="5"/>
        <v>1966207</v>
      </c>
      <c r="L31" s="75">
        <f>SUM(L24:L25)</f>
        <v>2022092</v>
      </c>
      <c r="M31" s="75">
        <f>SUM(M24:M25)</f>
        <v>2018223</v>
      </c>
      <c r="N31" s="3"/>
      <c r="O31" s="3"/>
      <c r="P31" s="3"/>
      <c r="Q31" s="3"/>
    </row>
    <row r="32" spans="1:1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"/>
      <c r="C36" s="3"/>
      <c r="D36" s="76"/>
      <c r="E36" s="7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4:7" ht="15">
      <c r="D39" s="3"/>
      <c r="E39" s="3"/>
      <c r="F39" s="3"/>
      <c r="G39" s="3"/>
    </row>
    <row r="40" spans="4:7" ht="15">
      <c r="D40" s="3"/>
      <c r="E40" s="3"/>
      <c r="F40" s="3"/>
      <c r="G40" s="3"/>
    </row>
    <row r="41" spans="4:7" ht="15">
      <c r="D41" s="3"/>
      <c r="E41" s="3"/>
      <c r="F41" s="3"/>
      <c r="G41" s="3"/>
    </row>
    <row r="42" spans="6:7" ht="15">
      <c r="F42" s="3"/>
      <c r="G42" s="3"/>
    </row>
    <row r="43" spans="6:7" ht="15">
      <c r="F43" s="3"/>
      <c r="G43" s="3"/>
    </row>
    <row r="44" spans="6:7" ht="15">
      <c r="F44" s="3"/>
      <c r="G44" s="3"/>
    </row>
  </sheetData>
  <sheetProtection/>
  <mergeCells count="8">
    <mergeCell ref="A1:L1"/>
    <mergeCell ref="B4:C4"/>
    <mergeCell ref="D4:E4"/>
    <mergeCell ref="F4:G4"/>
    <mergeCell ref="H4:I4"/>
    <mergeCell ref="J4:K4"/>
    <mergeCell ref="L4:M4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  <headerFooter alignWithMargins="0">
    <oddHeader>&amp;R1.melléklet 11/2016.(V. 25.)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79" t="s">
        <v>664</v>
      </c>
      <c r="B1" s="280"/>
      <c r="C1" s="280"/>
      <c r="D1" s="280"/>
    </row>
    <row r="2" spans="1:4" ht="23.25" customHeight="1">
      <c r="A2" s="278" t="s">
        <v>15</v>
      </c>
      <c r="B2" s="282"/>
      <c r="C2" s="282"/>
      <c r="D2" s="282"/>
    </row>
    <row r="3" ht="18">
      <c r="A3" s="40"/>
    </row>
    <row r="4" spans="1:4" ht="15">
      <c r="A4" t="s">
        <v>20</v>
      </c>
      <c r="D4" s="56"/>
    </row>
    <row r="5" spans="1:4" ht="30.75">
      <c r="A5" s="1" t="s">
        <v>66</v>
      </c>
      <c r="B5" s="2" t="s">
        <v>45</v>
      </c>
      <c r="C5" s="60" t="s">
        <v>648</v>
      </c>
      <c r="D5" s="173" t="s">
        <v>649</v>
      </c>
    </row>
    <row r="6" spans="1:4" ht="15" customHeight="1" hidden="1">
      <c r="A6" s="24" t="s">
        <v>238</v>
      </c>
      <c r="B6" s="5" t="s">
        <v>239</v>
      </c>
      <c r="C6" s="20"/>
      <c r="D6" s="20"/>
    </row>
    <row r="7" spans="1:4" ht="15" customHeight="1" hidden="1">
      <c r="A7" s="4" t="s">
        <v>240</v>
      </c>
      <c r="B7" s="5" t="s">
        <v>241</v>
      </c>
      <c r="C7" s="20"/>
      <c r="D7" s="20"/>
    </row>
    <row r="8" spans="1:4" ht="15" customHeight="1" hidden="1">
      <c r="A8" s="4" t="s">
        <v>242</v>
      </c>
      <c r="B8" s="5" t="s">
        <v>243</v>
      </c>
      <c r="C8" s="20"/>
      <c r="D8" s="20"/>
    </row>
    <row r="9" spans="1:4" ht="15" customHeight="1" hidden="1">
      <c r="A9" s="4" t="s">
        <v>244</v>
      </c>
      <c r="B9" s="5" t="s">
        <v>245</v>
      </c>
      <c r="C9" s="20"/>
      <c r="D9" s="20"/>
    </row>
    <row r="10" spans="1:4" ht="15" customHeight="1" hidden="1">
      <c r="A10" s="4" t="s">
        <v>246</v>
      </c>
      <c r="B10" s="5" t="s">
        <v>247</v>
      </c>
      <c r="C10" s="20"/>
      <c r="D10" s="20"/>
    </row>
    <row r="11" spans="1:4" ht="15" customHeight="1" hidden="1">
      <c r="A11" s="4" t="s">
        <v>248</v>
      </c>
      <c r="B11" s="5" t="s">
        <v>249</v>
      </c>
      <c r="C11" s="20"/>
      <c r="D11" s="20"/>
    </row>
    <row r="12" spans="1:4" ht="15" customHeight="1">
      <c r="A12" s="6" t="s">
        <v>445</v>
      </c>
      <c r="B12" s="7" t="s">
        <v>250</v>
      </c>
      <c r="C12" s="74">
        <v>887842</v>
      </c>
      <c r="D12" s="74">
        <v>887842</v>
      </c>
    </row>
    <row r="13" spans="1:4" ht="15" customHeight="1">
      <c r="A13" s="4" t="s">
        <v>251</v>
      </c>
      <c r="B13" s="5" t="s">
        <v>252</v>
      </c>
      <c r="C13" s="78"/>
      <c r="D13" s="78"/>
    </row>
    <row r="14" spans="1:4" ht="15" customHeight="1">
      <c r="A14" s="4" t="s">
        <v>253</v>
      </c>
      <c r="B14" s="5" t="s">
        <v>254</v>
      </c>
      <c r="C14" s="78"/>
      <c r="D14" s="78"/>
    </row>
    <row r="15" spans="1:4" ht="15" customHeight="1">
      <c r="A15" s="4" t="s">
        <v>408</v>
      </c>
      <c r="B15" s="5" t="s">
        <v>255</v>
      </c>
      <c r="C15" s="78"/>
      <c r="D15" s="78"/>
    </row>
    <row r="16" spans="1:4" ht="15" customHeight="1">
      <c r="A16" s="4" t="s">
        <v>409</v>
      </c>
      <c r="B16" s="5" t="s">
        <v>256</v>
      </c>
      <c r="C16" s="78"/>
      <c r="D16" s="78"/>
    </row>
    <row r="17" spans="1:4" ht="15" customHeight="1">
      <c r="A17" s="4" t="s">
        <v>410</v>
      </c>
      <c r="B17" s="5" t="s">
        <v>257</v>
      </c>
      <c r="C17" s="78">
        <v>257151</v>
      </c>
      <c r="D17" s="78">
        <v>261427</v>
      </c>
    </row>
    <row r="18" spans="1:4" ht="15" customHeight="1">
      <c r="A18" s="32" t="s">
        <v>446</v>
      </c>
      <c r="B18" s="42" t="s">
        <v>258</v>
      </c>
      <c r="C18" s="74">
        <f>SUM(C12:C17)</f>
        <v>1144993</v>
      </c>
      <c r="D18" s="74">
        <f>SUM(D12:D17)</f>
        <v>1149269</v>
      </c>
    </row>
    <row r="19" spans="1:4" ht="15" customHeight="1">
      <c r="A19" s="4" t="s">
        <v>414</v>
      </c>
      <c r="B19" s="5" t="s">
        <v>267</v>
      </c>
      <c r="C19" s="78"/>
      <c r="D19" s="78"/>
    </row>
    <row r="20" spans="1:4" ht="15" customHeight="1">
      <c r="A20" s="4" t="s">
        <v>415</v>
      </c>
      <c r="B20" s="5" t="s">
        <v>268</v>
      </c>
      <c r="C20" s="78"/>
      <c r="D20" s="78"/>
    </row>
    <row r="21" spans="1:4" ht="15" customHeight="1">
      <c r="A21" s="6" t="s">
        <v>1</v>
      </c>
      <c r="B21" s="7" t="s">
        <v>269</v>
      </c>
      <c r="C21" s="78"/>
      <c r="D21" s="78"/>
    </row>
    <row r="22" spans="1:4" ht="15" customHeight="1">
      <c r="A22" s="4" t="s">
        <v>416</v>
      </c>
      <c r="B22" s="5" t="s">
        <v>270</v>
      </c>
      <c r="C22" s="78"/>
      <c r="D22" s="78"/>
    </row>
    <row r="23" spans="1:4" ht="15" customHeight="1">
      <c r="A23" s="4" t="s">
        <v>417</v>
      </c>
      <c r="B23" s="5" t="s">
        <v>271</v>
      </c>
      <c r="C23" s="78"/>
      <c r="D23" s="78"/>
    </row>
    <row r="24" spans="1:4" ht="15" customHeight="1">
      <c r="A24" s="4" t="s">
        <v>418</v>
      </c>
      <c r="B24" s="5" t="s">
        <v>272</v>
      </c>
      <c r="C24" s="78"/>
      <c r="D24" s="78"/>
    </row>
    <row r="25" spans="1:4" ht="15" customHeight="1">
      <c r="A25" s="4" t="s">
        <v>419</v>
      </c>
      <c r="B25" s="5" t="s">
        <v>273</v>
      </c>
      <c r="C25" s="78">
        <v>237000</v>
      </c>
      <c r="D25" s="78">
        <v>243075</v>
      </c>
    </row>
    <row r="26" spans="1:4" ht="15" customHeight="1">
      <c r="A26" s="4" t="s">
        <v>420</v>
      </c>
      <c r="B26" s="5" t="s">
        <v>274</v>
      </c>
      <c r="C26" s="78"/>
      <c r="D26" s="78"/>
    </row>
    <row r="27" spans="1:4" ht="15" customHeight="1">
      <c r="A27" s="4" t="s">
        <v>275</v>
      </c>
      <c r="B27" s="5" t="s">
        <v>276</v>
      </c>
      <c r="C27" s="78"/>
      <c r="D27" s="78"/>
    </row>
    <row r="28" spans="1:4" ht="15" customHeight="1">
      <c r="A28" s="4" t="s">
        <v>421</v>
      </c>
      <c r="B28" s="5" t="s">
        <v>277</v>
      </c>
      <c r="C28" s="78">
        <v>37400</v>
      </c>
      <c r="D28" s="78">
        <v>36038</v>
      </c>
    </row>
    <row r="29" spans="1:4" ht="15" customHeight="1">
      <c r="A29" s="4" t="s">
        <v>422</v>
      </c>
      <c r="B29" s="5" t="s">
        <v>278</v>
      </c>
      <c r="C29" s="78">
        <v>3080</v>
      </c>
      <c r="D29" s="78">
        <v>2279</v>
      </c>
    </row>
    <row r="30" spans="1:4" ht="15" customHeight="1">
      <c r="A30" s="6" t="s">
        <v>2</v>
      </c>
      <c r="B30" s="7" t="s">
        <v>279</v>
      </c>
      <c r="C30" s="92">
        <f>SUM(C25:C29)</f>
        <v>277480</v>
      </c>
      <c r="D30" s="92">
        <f>SUM(D25:D29)</f>
        <v>281392</v>
      </c>
    </row>
    <row r="31" spans="1:4" ht="15" customHeight="1">
      <c r="A31" s="4" t="s">
        <v>423</v>
      </c>
      <c r="B31" s="5" t="s">
        <v>280</v>
      </c>
      <c r="C31" s="78">
        <v>5425</v>
      </c>
      <c r="D31" s="78">
        <v>6218</v>
      </c>
    </row>
    <row r="32" spans="1:4" ht="15" customHeight="1">
      <c r="A32" s="32" t="s">
        <v>3</v>
      </c>
      <c r="B32" s="42" t="s">
        <v>281</v>
      </c>
      <c r="C32" s="74">
        <f>SUM(C30:C31)</f>
        <v>282905</v>
      </c>
      <c r="D32" s="74">
        <f>SUM(D30:D31)</f>
        <v>287610</v>
      </c>
    </row>
    <row r="33" spans="1:4" ht="15" customHeight="1" hidden="1">
      <c r="A33" s="10" t="s">
        <v>282</v>
      </c>
      <c r="B33" s="5" t="s">
        <v>283</v>
      </c>
      <c r="C33" s="78"/>
      <c r="D33" s="78"/>
    </row>
    <row r="34" spans="1:4" ht="15" customHeight="1" hidden="1">
      <c r="A34" s="10" t="s">
        <v>424</v>
      </c>
      <c r="B34" s="5" t="s">
        <v>284</v>
      </c>
      <c r="C34" s="78"/>
      <c r="D34" s="78"/>
    </row>
    <row r="35" spans="1:4" ht="15" customHeight="1" hidden="1">
      <c r="A35" s="10" t="s">
        <v>425</v>
      </c>
      <c r="B35" s="5" t="s">
        <v>285</v>
      </c>
      <c r="C35" s="78"/>
      <c r="D35" s="78"/>
    </row>
    <row r="36" spans="1:4" ht="15" customHeight="1" hidden="1">
      <c r="A36" s="10" t="s">
        <v>426</v>
      </c>
      <c r="B36" s="5" t="s">
        <v>286</v>
      </c>
      <c r="C36" s="78"/>
      <c r="D36" s="78"/>
    </row>
    <row r="37" spans="1:4" ht="15" customHeight="1" hidden="1">
      <c r="A37" s="10" t="s">
        <v>287</v>
      </c>
      <c r="B37" s="5" t="s">
        <v>288</v>
      </c>
      <c r="C37" s="78"/>
      <c r="D37" s="78"/>
    </row>
    <row r="38" spans="1:4" ht="15" customHeight="1" hidden="1">
      <c r="A38" s="10" t="s">
        <v>289</v>
      </c>
      <c r="B38" s="5" t="s">
        <v>290</v>
      </c>
      <c r="C38" s="78"/>
      <c r="D38" s="78"/>
    </row>
    <row r="39" spans="1:4" ht="15" customHeight="1" hidden="1">
      <c r="A39" s="10" t="s">
        <v>291</v>
      </c>
      <c r="B39" s="5" t="s">
        <v>292</v>
      </c>
      <c r="C39" s="78"/>
      <c r="D39" s="78"/>
    </row>
    <row r="40" spans="1:4" ht="15" customHeight="1" hidden="1">
      <c r="A40" s="10" t="s">
        <v>427</v>
      </c>
      <c r="B40" s="5" t="s">
        <v>293</v>
      </c>
      <c r="C40" s="78"/>
      <c r="D40" s="78"/>
    </row>
    <row r="41" spans="1:4" ht="15" customHeight="1" hidden="1">
      <c r="A41" s="10" t="s">
        <v>428</v>
      </c>
      <c r="B41" s="5" t="s">
        <v>294</v>
      </c>
      <c r="C41" s="78"/>
      <c r="D41" s="78"/>
    </row>
    <row r="42" spans="1:4" ht="15" customHeight="1" hidden="1">
      <c r="A42" s="10" t="s">
        <v>429</v>
      </c>
      <c r="B42" s="5" t="s">
        <v>295</v>
      </c>
      <c r="C42" s="78"/>
      <c r="D42" s="78"/>
    </row>
    <row r="43" spans="1:4" ht="15" customHeight="1">
      <c r="A43" s="41" t="s">
        <v>4</v>
      </c>
      <c r="B43" s="42" t="s">
        <v>296</v>
      </c>
      <c r="C43" s="74">
        <v>96455</v>
      </c>
      <c r="D43" s="74">
        <v>113159</v>
      </c>
    </row>
    <row r="44" spans="1:4" ht="15" customHeight="1">
      <c r="A44" s="10" t="s">
        <v>305</v>
      </c>
      <c r="B44" s="5" t="s">
        <v>306</v>
      </c>
      <c r="C44" s="78"/>
      <c r="D44" s="78"/>
    </row>
    <row r="45" spans="1:4" ht="15" customHeight="1">
      <c r="A45" s="4" t="s">
        <v>433</v>
      </c>
      <c r="B45" s="5" t="s">
        <v>307</v>
      </c>
      <c r="C45" s="78"/>
      <c r="D45" s="78"/>
    </row>
    <row r="46" spans="1:4" ht="15" customHeight="1">
      <c r="A46" s="10" t="s">
        <v>434</v>
      </c>
      <c r="B46" s="5" t="s">
        <v>308</v>
      </c>
      <c r="C46" s="78">
        <v>115</v>
      </c>
      <c r="D46" s="78">
        <v>123</v>
      </c>
    </row>
    <row r="47" spans="1:4" ht="15" customHeight="1">
      <c r="A47" s="32" t="s">
        <v>6</v>
      </c>
      <c r="B47" s="42" t="s">
        <v>309</v>
      </c>
      <c r="C47" s="74">
        <f>SUM(C44:C46)</f>
        <v>115</v>
      </c>
      <c r="D47" s="74">
        <f>SUM(D44:D46)</f>
        <v>123</v>
      </c>
    </row>
    <row r="48" spans="1:4" ht="15" customHeight="1">
      <c r="A48" s="45" t="s">
        <v>18</v>
      </c>
      <c r="B48" s="69"/>
      <c r="C48" s="74">
        <f>C47+C43+C32+C18</f>
        <v>1524468</v>
      </c>
      <c r="D48" s="74">
        <f>D47+D43+D32+D18</f>
        <v>1550161</v>
      </c>
    </row>
    <row r="49" spans="1:4" ht="15" customHeight="1">
      <c r="A49" s="4" t="s">
        <v>259</v>
      </c>
      <c r="B49" s="5" t="s">
        <v>260</v>
      </c>
      <c r="C49" s="78">
        <v>2626</v>
      </c>
      <c r="D49" s="78">
        <v>2626</v>
      </c>
    </row>
    <row r="50" spans="1:4" ht="15" customHeight="1">
      <c r="A50" s="4" t="s">
        <v>261</v>
      </c>
      <c r="B50" s="5" t="s">
        <v>262</v>
      </c>
      <c r="C50" s="78"/>
      <c r="D50" s="78"/>
    </row>
    <row r="51" spans="1:4" ht="15" customHeight="1">
      <c r="A51" s="4" t="s">
        <v>411</v>
      </c>
      <c r="B51" s="5" t="s">
        <v>263</v>
      </c>
      <c r="C51" s="78"/>
      <c r="D51" s="78"/>
    </row>
    <row r="52" spans="1:4" ht="15" customHeight="1">
      <c r="A52" s="4" t="s">
        <v>412</v>
      </c>
      <c r="B52" s="5" t="s">
        <v>264</v>
      </c>
      <c r="C52" s="78"/>
      <c r="D52" s="78"/>
    </row>
    <row r="53" spans="1:4" ht="15" customHeight="1">
      <c r="A53" s="4" t="s">
        <v>413</v>
      </c>
      <c r="B53" s="5" t="s">
        <v>265</v>
      </c>
      <c r="C53" s="78">
        <v>265133</v>
      </c>
      <c r="D53" s="78">
        <v>265132</v>
      </c>
    </row>
    <row r="54" spans="1:4" ht="15" customHeight="1">
      <c r="A54" s="32" t="s">
        <v>0</v>
      </c>
      <c r="B54" s="42" t="s">
        <v>266</v>
      </c>
      <c r="C54" s="74">
        <f>SUM(C49:C53)</f>
        <v>267759</v>
      </c>
      <c r="D54" s="74">
        <f>SUM(D49:D53)</f>
        <v>267758</v>
      </c>
    </row>
    <row r="55" spans="1:4" ht="15" customHeight="1">
      <c r="A55" s="10" t="s">
        <v>430</v>
      </c>
      <c r="B55" s="5" t="s">
        <v>297</v>
      </c>
      <c r="C55" s="78"/>
      <c r="D55" s="78"/>
    </row>
    <row r="56" spans="1:4" ht="15" customHeight="1">
      <c r="A56" s="10" t="s">
        <v>431</v>
      </c>
      <c r="B56" s="5" t="s">
        <v>298</v>
      </c>
      <c r="C56" s="78">
        <v>5808</v>
      </c>
      <c r="D56" s="78">
        <v>633</v>
      </c>
    </row>
    <row r="57" spans="1:4" ht="15" customHeight="1">
      <c r="A57" s="10" t="s">
        <v>299</v>
      </c>
      <c r="B57" s="5" t="s">
        <v>300</v>
      </c>
      <c r="C57" s="78"/>
      <c r="D57" s="78"/>
    </row>
    <row r="58" spans="1:4" ht="15" customHeight="1">
      <c r="A58" s="10" t="s">
        <v>432</v>
      </c>
      <c r="B58" s="5" t="s">
        <v>301</v>
      </c>
      <c r="C58" s="78"/>
      <c r="D58" s="78"/>
    </row>
    <row r="59" spans="1:4" ht="15" customHeight="1">
      <c r="A59" s="10" t="s">
        <v>302</v>
      </c>
      <c r="B59" s="5" t="s">
        <v>303</v>
      </c>
      <c r="C59" s="78"/>
      <c r="D59" s="78"/>
    </row>
    <row r="60" spans="1:4" ht="15" customHeight="1">
      <c r="A60" s="32" t="s">
        <v>5</v>
      </c>
      <c r="B60" s="42" t="s">
        <v>304</v>
      </c>
      <c r="C60" s="74">
        <f>SUM(C55:C59)</f>
        <v>5808</v>
      </c>
      <c r="D60" s="74">
        <f>SUM(D55:D59)</f>
        <v>633</v>
      </c>
    </row>
    <row r="61" spans="1:4" ht="15" customHeight="1">
      <c r="A61" s="10" t="s">
        <v>310</v>
      </c>
      <c r="B61" s="5" t="s">
        <v>311</v>
      </c>
      <c r="C61" s="78"/>
      <c r="D61" s="78"/>
    </row>
    <row r="62" spans="1:4" ht="15" customHeight="1">
      <c r="A62" s="4" t="s">
        <v>435</v>
      </c>
      <c r="B62" s="5" t="s">
        <v>312</v>
      </c>
      <c r="C62" s="78"/>
      <c r="D62" s="78"/>
    </row>
    <row r="63" spans="1:4" ht="15" customHeight="1">
      <c r="A63" s="10" t="s">
        <v>436</v>
      </c>
      <c r="B63" s="5" t="s">
        <v>313</v>
      </c>
      <c r="C63" s="78">
        <v>4000</v>
      </c>
      <c r="D63" s="78">
        <v>586</v>
      </c>
    </row>
    <row r="64" spans="1:4" ht="15" customHeight="1">
      <c r="A64" s="32" t="s">
        <v>8</v>
      </c>
      <c r="B64" s="42" t="s">
        <v>314</v>
      </c>
      <c r="C64" s="74">
        <f>SUM(C61:C63)</f>
        <v>4000</v>
      </c>
      <c r="D64" s="74">
        <f>SUM(D61:D63)</f>
        <v>586</v>
      </c>
    </row>
    <row r="65" spans="1:4" ht="15" customHeight="1">
      <c r="A65" s="45" t="s">
        <v>17</v>
      </c>
      <c r="B65" s="70"/>
      <c r="C65" s="74">
        <f>C64+C60+C54</f>
        <v>277567</v>
      </c>
      <c r="D65" s="74">
        <f>D64+D60+D54</f>
        <v>268977</v>
      </c>
    </row>
    <row r="66" spans="1:4" ht="15.75">
      <c r="A66" s="39" t="s">
        <v>7</v>
      </c>
      <c r="B66" s="28" t="s">
        <v>315</v>
      </c>
      <c r="C66" s="74">
        <f>C64+C47+C60+C43+C32+C18+C54</f>
        <v>1802035</v>
      </c>
      <c r="D66" s="74">
        <f>D64+D47+D60+D43+D32+D18+D54</f>
        <v>1819138</v>
      </c>
    </row>
    <row r="67" spans="1:4" ht="15.75">
      <c r="A67" s="48" t="s">
        <v>25</v>
      </c>
      <c r="B67" s="47"/>
      <c r="C67" s="78">
        <f>C48-'kiadások működés önkormányzat'!C74</f>
        <v>456179</v>
      </c>
      <c r="D67" s="78">
        <f>D48-'kiadások működés önkormányzat'!D74</f>
        <v>566963</v>
      </c>
    </row>
    <row r="68" spans="1:4" ht="15.75">
      <c r="A68" s="48" t="s">
        <v>26</v>
      </c>
      <c r="B68" s="47"/>
      <c r="C68" s="78">
        <f>C65-'kiadások működés önkormányzat'!C97</f>
        <v>-87243</v>
      </c>
      <c r="D68" s="78">
        <f>D65-'kiadások működés önkormányzat'!D97</f>
        <v>-29097</v>
      </c>
    </row>
    <row r="69" spans="1:4" ht="15" hidden="1">
      <c r="A69" s="30" t="s">
        <v>437</v>
      </c>
      <c r="B69" s="4" t="s">
        <v>316</v>
      </c>
      <c r="C69" s="78"/>
      <c r="D69" s="78"/>
    </row>
    <row r="70" spans="1:4" ht="15" hidden="1">
      <c r="A70" s="10" t="s">
        <v>317</v>
      </c>
      <c r="B70" s="4" t="s">
        <v>318</v>
      </c>
      <c r="C70" s="78"/>
      <c r="D70" s="78"/>
    </row>
    <row r="71" spans="1:4" ht="15" hidden="1">
      <c r="A71" s="30" t="s">
        <v>438</v>
      </c>
      <c r="B71" s="4" t="s">
        <v>319</v>
      </c>
      <c r="C71" s="78"/>
      <c r="D71" s="78"/>
    </row>
    <row r="72" spans="1:4" ht="15">
      <c r="A72" s="12" t="s">
        <v>9</v>
      </c>
      <c r="B72" s="6" t="s">
        <v>320</v>
      </c>
      <c r="C72" s="78">
        <v>50000</v>
      </c>
      <c r="D72" s="78"/>
    </row>
    <row r="73" spans="1:4" ht="15" hidden="1">
      <c r="A73" s="10" t="s">
        <v>439</v>
      </c>
      <c r="B73" s="4" t="s">
        <v>321</v>
      </c>
      <c r="C73" s="78"/>
      <c r="D73" s="78"/>
    </row>
    <row r="74" spans="1:4" ht="15" hidden="1">
      <c r="A74" s="30" t="s">
        <v>322</v>
      </c>
      <c r="B74" s="4" t="s">
        <v>323</v>
      </c>
      <c r="C74" s="78"/>
      <c r="D74" s="78"/>
    </row>
    <row r="75" spans="1:4" ht="15" hidden="1">
      <c r="A75" s="10" t="s">
        <v>440</v>
      </c>
      <c r="B75" s="4" t="s">
        <v>324</v>
      </c>
      <c r="C75" s="78"/>
      <c r="D75" s="78"/>
    </row>
    <row r="76" spans="1:4" ht="15" hidden="1">
      <c r="A76" s="30" t="s">
        <v>325</v>
      </c>
      <c r="B76" s="4" t="s">
        <v>326</v>
      </c>
      <c r="C76" s="78"/>
      <c r="D76" s="78"/>
    </row>
    <row r="77" spans="1:4" ht="15">
      <c r="A77" s="11" t="s">
        <v>10</v>
      </c>
      <c r="B77" s="6" t="s">
        <v>327</v>
      </c>
      <c r="C77" s="78"/>
      <c r="D77" s="78"/>
    </row>
    <row r="78" spans="1:4" ht="15" hidden="1">
      <c r="A78" s="4" t="s">
        <v>23</v>
      </c>
      <c r="B78" s="4" t="s">
        <v>328</v>
      </c>
      <c r="C78" s="78"/>
      <c r="D78" s="78"/>
    </row>
    <row r="79" spans="1:4" ht="15" hidden="1">
      <c r="A79" s="4" t="s">
        <v>24</v>
      </c>
      <c r="B79" s="4" t="s">
        <v>328</v>
      </c>
      <c r="C79" s="78"/>
      <c r="D79" s="78"/>
    </row>
    <row r="80" spans="1:4" ht="15" hidden="1">
      <c r="A80" s="4" t="s">
        <v>21</v>
      </c>
      <c r="B80" s="4" t="s">
        <v>329</v>
      </c>
      <c r="C80" s="78"/>
      <c r="D80" s="78"/>
    </row>
    <row r="81" spans="1:4" ht="15" hidden="1">
      <c r="A81" s="4" t="s">
        <v>22</v>
      </c>
      <c r="B81" s="4" t="s">
        <v>329</v>
      </c>
      <c r="C81" s="78"/>
      <c r="D81" s="78"/>
    </row>
    <row r="82" spans="1:4" ht="15">
      <c r="A82" s="6" t="s">
        <v>11</v>
      </c>
      <c r="B82" s="6" t="s">
        <v>330</v>
      </c>
      <c r="C82" s="78">
        <v>115953</v>
      </c>
      <c r="D82" s="78">
        <v>115953</v>
      </c>
    </row>
    <row r="83" spans="1:4" ht="15">
      <c r="A83" s="30" t="s">
        <v>331</v>
      </c>
      <c r="B83" s="4" t="s">
        <v>332</v>
      </c>
      <c r="C83" s="78"/>
      <c r="D83" s="78">
        <v>29596</v>
      </c>
    </row>
    <row r="84" spans="1:4" ht="15">
      <c r="A84" s="30" t="s">
        <v>333</v>
      </c>
      <c r="B84" s="4" t="s">
        <v>334</v>
      </c>
      <c r="C84" s="78"/>
      <c r="D84" s="78"/>
    </row>
    <row r="85" spans="1:4" ht="15">
      <c r="A85" s="30" t="s">
        <v>335</v>
      </c>
      <c r="B85" s="4" t="s">
        <v>336</v>
      </c>
      <c r="C85" s="78"/>
      <c r="D85" s="78"/>
    </row>
    <row r="86" spans="1:4" ht="15">
      <c r="A86" s="30" t="s">
        <v>337</v>
      </c>
      <c r="B86" s="4" t="s">
        <v>338</v>
      </c>
      <c r="C86" s="78"/>
      <c r="D86" s="78">
        <v>1520</v>
      </c>
    </row>
    <row r="87" spans="1:4" ht="15">
      <c r="A87" s="10" t="s">
        <v>441</v>
      </c>
      <c r="B87" s="4" t="s">
        <v>339</v>
      </c>
      <c r="C87" s="78"/>
      <c r="D87" s="78"/>
    </row>
    <row r="88" spans="1:4" ht="15">
      <c r="A88" s="12" t="s">
        <v>12</v>
      </c>
      <c r="B88" s="6" t="s">
        <v>340</v>
      </c>
      <c r="C88" s="74">
        <f>SUM(C72:C87)</f>
        <v>165953</v>
      </c>
      <c r="D88" s="74">
        <f>SUM(D72:D87)</f>
        <v>147069</v>
      </c>
    </row>
    <row r="89" spans="1:4" ht="15">
      <c r="A89" s="10" t="s">
        <v>341</v>
      </c>
      <c r="B89" s="4" t="s">
        <v>342</v>
      </c>
      <c r="C89" s="78"/>
      <c r="D89" s="78"/>
    </row>
    <row r="90" spans="1:4" ht="15">
      <c r="A90" s="10" t="s">
        <v>343</v>
      </c>
      <c r="B90" s="4" t="s">
        <v>344</v>
      </c>
      <c r="C90" s="78"/>
      <c r="D90" s="78"/>
    </row>
    <row r="91" spans="1:4" ht="15">
      <c r="A91" s="30" t="s">
        <v>345</v>
      </c>
      <c r="B91" s="4" t="s">
        <v>346</v>
      </c>
      <c r="C91" s="78"/>
      <c r="D91" s="78"/>
    </row>
    <row r="92" spans="1:4" ht="15">
      <c r="A92" s="30" t="s">
        <v>442</v>
      </c>
      <c r="B92" s="4" t="s">
        <v>347</v>
      </c>
      <c r="C92" s="78"/>
      <c r="D92" s="78"/>
    </row>
    <row r="93" spans="1:4" ht="15">
      <c r="A93" s="11" t="s">
        <v>13</v>
      </c>
      <c r="B93" s="6" t="s">
        <v>348</v>
      </c>
      <c r="C93" s="78"/>
      <c r="D93" s="78"/>
    </row>
    <row r="94" spans="1:4" ht="15">
      <c r="A94" s="12" t="s">
        <v>349</v>
      </c>
      <c r="B94" s="6" t="s">
        <v>350</v>
      </c>
      <c r="C94" s="78"/>
      <c r="D94" s="78"/>
    </row>
    <row r="95" spans="1:4" ht="15.75">
      <c r="A95" s="33" t="s">
        <v>14</v>
      </c>
      <c r="B95" s="34" t="s">
        <v>351</v>
      </c>
      <c r="C95" s="74">
        <f>C88+C93+C94</f>
        <v>165953</v>
      </c>
      <c r="D95" s="74">
        <f>D88+D93+D94</f>
        <v>147069</v>
      </c>
    </row>
    <row r="96" spans="1:4" ht="15.75">
      <c r="A96" s="37" t="s">
        <v>444</v>
      </c>
      <c r="B96" s="38"/>
      <c r="C96" s="74">
        <f>C66+C95</f>
        <v>1967988</v>
      </c>
      <c r="D96" s="74">
        <f>D66+D95</f>
        <v>1966207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&amp;R1/5.melléklet a 11/2016.(V. 25.)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1">
      <selection activeCell="C96" sqref="C96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17.57421875" style="0" customWidth="1"/>
  </cols>
  <sheetData>
    <row r="1" spans="1:4" ht="21" customHeight="1">
      <c r="A1" s="279" t="s">
        <v>664</v>
      </c>
      <c r="B1" s="280"/>
      <c r="C1" s="280"/>
      <c r="D1" s="280"/>
    </row>
    <row r="2" spans="1:4" ht="18.75" customHeight="1">
      <c r="A2" s="278" t="s">
        <v>16</v>
      </c>
      <c r="B2" s="282"/>
      <c r="C2" s="282"/>
      <c r="D2" s="282"/>
    </row>
    <row r="3" ht="18">
      <c r="A3" s="40"/>
    </row>
    <row r="4" spans="1:4" ht="15">
      <c r="A4" t="s">
        <v>20</v>
      </c>
      <c r="D4" s="56"/>
    </row>
    <row r="5" spans="1:4" ht="30.75">
      <c r="A5" s="1" t="s">
        <v>66</v>
      </c>
      <c r="B5" s="2" t="s">
        <v>67</v>
      </c>
      <c r="C5" s="60" t="s">
        <v>648</v>
      </c>
      <c r="D5" s="173" t="s">
        <v>649</v>
      </c>
    </row>
    <row r="6" spans="1:4" ht="15" hidden="1">
      <c r="A6" s="21" t="s">
        <v>68</v>
      </c>
      <c r="B6" s="22" t="s">
        <v>69</v>
      </c>
      <c r="C6" s="35"/>
      <c r="D6" s="35"/>
    </row>
    <row r="7" spans="1:4" ht="15" hidden="1">
      <c r="A7" s="21" t="s">
        <v>70</v>
      </c>
      <c r="B7" s="23" t="s">
        <v>71</v>
      </c>
      <c r="C7" s="35"/>
      <c r="D7" s="35"/>
    </row>
    <row r="8" spans="1:4" ht="15" hidden="1">
      <c r="A8" s="21" t="s">
        <v>72</v>
      </c>
      <c r="B8" s="23" t="s">
        <v>73</v>
      </c>
      <c r="C8" s="35"/>
      <c r="D8" s="35"/>
    </row>
    <row r="9" spans="1:4" ht="15" hidden="1">
      <c r="A9" s="24" t="s">
        <v>74</v>
      </c>
      <c r="B9" s="23" t="s">
        <v>75</v>
      </c>
      <c r="C9" s="35"/>
      <c r="D9" s="35"/>
    </row>
    <row r="10" spans="1:4" ht="15" hidden="1">
      <c r="A10" s="24" t="s">
        <v>76</v>
      </c>
      <c r="B10" s="23" t="s">
        <v>77</v>
      </c>
      <c r="C10" s="35"/>
      <c r="D10" s="35"/>
    </row>
    <row r="11" spans="1:4" ht="15" hidden="1">
      <c r="A11" s="24" t="s">
        <v>78</v>
      </c>
      <c r="B11" s="23" t="s">
        <v>79</v>
      </c>
      <c r="C11" s="35"/>
      <c r="D11" s="35"/>
    </row>
    <row r="12" spans="1:4" ht="15" hidden="1">
      <c r="A12" s="24" t="s">
        <v>80</v>
      </c>
      <c r="B12" s="23" t="s">
        <v>81</v>
      </c>
      <c r="C12" s="35"/>
      <c r="D12" s="35"/>
    </row>
    <row r="13" spans="1:4" ht="15" hidden="1">
      <c r="A13" s="24" t="s">
        <v>82</v>
      </c>
      <c r="B13" s="23" t="s">
        <v>83</v>
      </c>
      <c r="C13" s="35"/>
      <c r="D13" s="35"/>
    </row>
    <row r="14" spans="1:4" ht="15" hidden="1">
      <c r="A14" s="4" t="s">
        <v>84</v>
      </c>
      <c r="B14" s="23" t="s">
        <v>85</v>
      </c>
      <c r="C14" s="35"/>
      <c r="D14" s="35"/>
    </row>
    <row r="15" spans="1:4" ht="15" hidden="1">
      <c r="A15" s="4" t="s">
        <v>86</v>
      </c>
      <c r="B15" s="23" t="s">
        <v>87</v>
      </c>
      <c r="C15" s="35"/>
      <c r="D15" s="35"/>
    </row>
    <row r="16" spans="1:4" ht="15" hidden="1">
      <c r="A16" s="4" t="s">
        <v>88</v>
      </c>
      <c r="B16" s="23" t="s">
        <v>89</v>
      </c>
      <c r="C16" s="35"/>
      <c r="D16" s="35"/>
    </row>
    <row r="17" spans="1:4" ht="15" hidden="1">
      <c r="A17" s="4" t="s">
        <v>90</v>
      </c>
      <c r="B17" s="23" t="s">
        <v>91</v>
      </c>
      <c r="C17" s="35"/>
      <c r="D17" s="35"/>
    </row>
    <row r="18" spans="1:4" ht="15" hidden="1">
      <c r="A18" s="4" t="s">
        <v>374</v>
      </c>
      <c r="B18" s="23" t="s">
        <v>92</v>
      </c>
      <c r="C18" s="35"/>
      <c r="D18" s="35"/>
    </row>
    <row r="19" spans="1:4" ht="15">
      <c r="A19" s="25" t="s">
        <v>352</v>
      </c>
      <c r="B19" s="26" t="s">
        <v>93</v>
      </c>
      <c r="C19" s="83">
        <v>196291</v>
      </c>
      <c r="D19" s="83">
        <v>186366</v>
      </c>
    </row>
    <row r="20" spans="1:4" ht="15" hidden="1">
      <c r="A20" s="4" t="s">
        <v>94</v>
      </c>
      <c r="B20" s="23" t="s">
        <v>95</v>
      </c>
      <c r="C20" s="83"/>
      <c r="D20" s="83"/>
    </row>
    <row r="21" spans="1:4" ht="15" hidden="1">
      <c r="A21" s="4" t="s">
        <v>96</v>
      </c>
      <c r="B21" s="23" t="s">
        <v>97</v>
      </c>
      <c r="C21" s="83"/>
      <c r="D21" s="83"/>
    </row>
    <row r="22" spans="1:4" ht="15" hidden="1">
      <c r="A22" s="5" t="s">
        <v>98</v>
      </c>
      <c r="B22" s="23" t="s">
        <v>99</v>
      </c>
      <c r="C22" s="83"/>
      <c r="D22" s="83"/>
    </row>
    <row r="23" spans="1:4" ht="15">
      <c r="A23" s="6" t="s">
        <v>353</v>
      </c>
      <c r="B23" s="26" t="s">
        <v>100</v>
      </c>
      <c r="C23" s="83">
        <v>30902</v>
      </c>
      <c r="D23" s="83">
        <v>30375</v>
      </c>
    </row>
    <row r="24" spans="1:4" ht="15">
      <c r="A24" s="43" t="s">
        <v>404</v>
      </c>
      <c r="B24" s="44" t="s">
        <v>101</v>
      </c>
      <c r="C24" s="84">
        <f>SUM(C19:C23)</f>
        <v>227193</v>
      </c>
      <c r="D24" s="84">
        <f>SUM(D19:D23)</f>
        <v>216741</v>
      </c>
    </row>
    <row r="25" spans="1:4" ht="15">
      <c r="A25" s="32" t="s">
        <v>375</v>
      </c>
      <c r="B25" s="44" t="s">
        <v>102</v>
      </c>
      <c r="C25" s="84">
        <v>38681</v>
      </c>
      <c r="D25" s="84">
        <v>37401</v>
      </c>
    </row>
    <row r="26" spans="1:4" ht="15" hidden="1">
      <c r="A26" s="4" t="s">
        <v>103</v>
      </c>
      <c r="B26" s="23" t="s">
        <v>104</v>
      </c>
      <c r="C26" s="83"/>
      <c r="D26" s="83"/>
    </row>
    <row r="27" spans="1:4" ht="15" hidden="1">
      <c r="A27" s="4" t="s">
        <v>105</v>
      </c>
      <c r="B27" s="23" t="s">
        <v>106</v>
      </c>
      <c r="C27" s="83"/>
      <c r="D27" s="83"/>
    </row>
    <row r="28" spans="1:4" ht="15" hidden="1">
      <c r="A28" s="4" t="s">
        <v>107</v>
      </c>
      <c r="B28" s="23" t="s">
        <v>108</v>
      </c>
      <c r="C28" s="83"/>
      <c r="D28" s="83"/>
    </row>
    <row r="29" spans="1:4" ht="15">
      <c r="A29" s="6" t="s">
        <v>354</v>
      </c>
      <c r="B29" s="26" t="s">
        <v>109</v>
      </c>
      <c r="C29" s="83">
        <v>33028</v>
      </c>
      <c r="D29" s="83">
        <v>25081</v>
      </c>
    </row>
    <row r="30" spans="1:4" ht="15" hidden="1">
      <c r="A30" s="4" t="s">
        <v>110</v>
      </c>
      <c r="B30" s="23" t="s">
        <v>111</v>
      </c>
      <c r="C30" s="83"/>
      <c r="D30" s="83"/>
    </row>
    <row r="31" spans="1:4" ht="15" hidden="1">
      <c r="A31" s="4" t="s">
        <v>112</v>
      </c>
      <c r="B31" s="23" t="s">
        <v>113</v>
      </c>
      <c r="C31" s="83"/>
      <c r="D31" s="83"/>
    </row>
    <row r="32" spans="1:4" ht="15" customHeight="1">
      <c r="A32" s="6" t="s">
        <v>405</v>
      </c>
      <c r="B32" s="26" t="s">
        <v>114</v>
      </c>
      <c r="C32" s="83">
        <v>2472</v>
      </c>
      <c r="D32" s="83">
        <v>1087</v>
      </c>
    </row>
    <row r="33" spans="1:4" ht="15" hidden="1">
      <c r="A33" s="4" t="s">
        <v>115</v>
      </c>
      <c r="B33" s="23" t="s">
        <v>116</v>
      </c>
      <c r="C33" s="83"/>
      <c r="D33" s="83"/>
    </row>
    <row r="34" spans="1:4" ht="15" hidden="1">
      <c r="A34" s="4" t="s">
        <v>117</v>
      </c>
      <c r="B34" s="23" t="s">
        <v>118</v>
      </c>
      <c r="C34" s="83"/>
      <c r="D34" s="83"/>
    </row>
    <row r="35" spans="1:4" ht="15" hidden="1">
      <c r="A35" s="4" t="s">
        <v>376</v>
      </c>
      <c r="B35" s="23" t="s">
        <v>119</v>
      </c>
      <c r="C35" s="83"/>
      <c r="D35" s="83"/>
    </row>
    <row r="36" spans="1:4" ht="15" hidden="1">
      <c r="A36" s="4" t="s">
        <v>120</v>
      </c>
      <c r="B36" s="23" t="s">
        <v>121</v>
      </c>
      <c r="C36" s="83"/>
      <c r="D36" s="83"/>
    </row>
    <row r="37" spans="1:4" ht="15" hidden="1">
      <c r="A37" s="8" t="s">
        <v>377</v>
      </c>
      <c r="B37" s="23" t="s">
        <v>122</v>
      </c>
      <c r="C37" s="83"/>
      <c r="D37" s="83"/>
    </row>
    <row r="38" spans="1:4" ht="15" hidden="1">
      <c r="A38" s="5" t="s">
        <v>123</v>
      </c>
      <c r="B38" s="23" t="s">
        <v>124</v>
      </c>
      <c r="C38" s="83"/>
      <c r="D38" s="83"/>
    </row>
    <row r="39" spans="1:4" ht="15" hidden="1">
      <c r="A39" s="4" t="s">
        <v>378</v>
      </c>
      <c r="B39" s="23" t="s">
        <v>125</v>
      </c>
      <c r="C39" s="83"/>
      <c r="D39" s="83"/>
    </row>
    <row r="40" spans="1:4" ht="15">
      <c r="A40" s="6" t="s">
        <v>355</v>
      </c>
      <c r="B40" s="26" t="s">
        <v>126</v>
      </c>
      <c r="C40" s="83">
        <v>244202</v>
      </c>
      <c r="D40" s="83">
        <v>220426</v>
      </c>
    </row>
    <row r="41" spans="1:4" ht="15" hidden="1">
      <c r="A41" s="4" t="s">
        <v>127</v>
      </c>
      <c r="B41" s="23" t="s">
        <v>128</v>
      </c>
      <c r="C41" s="83"/>
      <c r="D41" s="83"/>
    </row>
    <row r="42" spans="1:4" ht="15" hidden="1">
      <c r="A42" s="4" t="s">
        <v>129</v>
      </c>
      <c r="B42" s="23" t="s">
        <v>130</v>
      </c>
      <c r="C42" s="83"/>
      <c r="D42" s="83"/>
    </row>
    <row r="43" spans="1:4" ht="15">
      <c r="A43" s="6" t="s">
        <v>356</v>
      </c>
      <c r="B43" s="26" t="s">
        <v>131</v>
      </c>
      <c r="C43" s="83">
        <v>1325</v>
      </c>
      <c r="D43" s="83">
        <v>748</v>
      </c>
    </row>
    <row r="44" spans="1:4" ht="15" hidden="1">
      <c r="A44" s="4" t="s">
        <v>132</v>
      </c>
      <c r="B44" s="23" t="s">
        <v>133</v>
      </c>
      <c r="C44" s="83"/>
      <c r="D44" s="83"/>
    </row>
    <row r="45" spans="1:4" ht="15" hidden="1">
      <c r="A45" s="4" t="s">
        <v>134</v>
      </c>
      <c r="B45" s="23" t="s">
        <v>135</v>
      </c>
      <c r="C45" s="83"/>
      <c r="D45" s="83"/>
    </row>
    <row r="46" spans="1:4" ht="15" hidden="1">
      <c r="A46" s="4" t="s">
        <v>379</v>
      </c>
      <c r="B46" s="23" t="s">
        <v>136</v>
      </c>
      <c r="C46" s="83"/>
      <c r="D46" s="83"/>
    </row>
    <row r="47" spans="1:4" ht="15" hidden="1">
      <c r="A47" s="4" t="s">
        <v>380</v>
      </c>
      <c r="B47" s="23" t="s">
        <v>137</v>
      </c>
      <c r="C47" s="83"/>
      <c r="D47" s="83"/>
    </row>
    <row r="48" spans="1:4" ht="15" hidden="1">
      <c r="A48" s="4" t="s">
        <v>138</v>
      </c>
      <c r="B48" s="23" t="s">
        <v>139</v>
      </c>
      <c r="C48" s="83"/>
      <c r="D48" s="83"/>
    </row>
    <row r="49" spans="1:4" ht="15">
      <c r="A49" s="6" t="s">
        <v>357</v>
      </c>
      <c r="B49" s="26" t="s">
        <v>140</v>
      </c>
      <c r="C49" s="83">
        <v>76302</v>
      </c>
      <c r="D49" s="83">
        <v>67460</v>
      </c>
    </row>
    <row r="50" spans="1:4" ht="15">
      <c r="A50" s="32" t="s">
        <v>358</v>
      </c>
      <c r="B50" s="44" t="s">
        <v>141</v>
      </c>
      <c r="C50" s="84">
        <f>SUM(C29:C49)</f>
        <v>357329</v>
      </c>
      <c r="D50" s="84">
        <f>SUM(D29:D49)</f>
        <v>314802</v>
      </c>
    </row>
    <row r="51" spans="1:4" ht="15" hidden="1">
      <c r="A51" s="10" t="s">
        <v>142</v>
      </c>
      <c r="B51" s="23" t="s">
        <v>143</v>
      </c>
      <c r="C51" s="83"/>
      <c r="D51" s="83"/>
    </row>
    <row r="52" spans="1:4" ht="15" hidden="1">
      <c r="A52" s="10" t="s">
        <v>359</v>
      </c>
      <c r="B52" s="23" t="s">
        <v>144</v>
      </c>
      <c r="C52" s="83"/>
      <c r="D52" s="83"/>
    </row>
    <row r="53" spans="1:4" ht="15" hidden="1">
      <c r="A53" s="13" t="s">
        <v>381</v>
      </c>
      <c r="B53" s="23" t="s">
        <v>145</v>
      </c>
      <c r="C53" s="83"/>
      <c r="D53" s="83"/>
    </row>
    <row r="54" spans="1:4" ht="15" hidden="1">
      <c r="A54" s="13" t="s">
        <v>382</v>
      </c>
      <c r="B54" s="23" t="s">
        <v>146</v>
      </c>
      <c r="C54" s="83"/>
      <c r="D54" s="83"/>
    </row>
    <row r="55" spans="1:4" ht="15" hidden="1">
      <c r="A55" s="13" t="s">
        <v>383</v>
      </c>
      <c r="B55" s="23" t="s">
        <v>147</v>
      </c>
      <c r="C55" s="83"/>
      <c r="D55" s="83"/>
    </row>
    <row r="56" spans="1:4" ht="15" hidden="1">
      <c r="A56" s="10" t="s">
        <v>384</v>
      </c>
      <c r="B56" s="23" t="s">
        <v>148</v>
      </c>
      <c r="C56" s="83"/>
      <c r="D56" s="83"/>
    </row>
    <row r="57" spans="1:4" ht="15" hidden="1">
      <c r="A57" s="10" t="s">
        <v>385</v>
      </c>
      <c r="B57" s="23" t="s">
        <v>149</v>
      </c>
      <c r="C57" s="83"/>
      <c r="D57" s="83"/>
    </row>
    <row r="58" spans="1:4" ht="15" hidden="1">
      <c r="A58" s="10" t="s">
        <v>386</v>
      </c>
      <c r="B58" s="23" t="s">
        <v>150</v>
      </c>
      <c r="C58" s="83"/>
      <c r="D58" s="83"/>
    </row>
    <row r="59" spans="1:4" ht="15">
      <c r="A59" s="41" t="s">
        <v>361</v>
      </c>
      <c r="B59" s="44" t="s">
        <v>151</v>
      </c>
      <c r="C59" s="84">
        <v>84223</v>
      </c>
      <c r="D59" s="84">
        <v>73684</v>
      </c>
    </row>
    <row r="60" spans="1:4" ht="15">
      <c r="A60" s="9" t="s">
        <v>387</v>
      </c>
      <c r="B60" s="23" t="s">
        <v>152</v>
      </c>
      <c r="C60" s="83"/>
      <c r="D60" s="83"/>
    </row>
    <row r="61" spans="1:4" ht="15">
      <c r="A61" s="9" t="s">
        <v>153</v>
      </c>
      <c r="B61" s="23" t="s">
        <v>154</v>
      </c>
      <c r="C61" s="83">
        <v>110268</v>
      </c>
      <c r="D61" s="83">
        <v>110268</v>
      </c>
    </row>
    <row r="62" spans="1:4" ht="15">
      <c r="A62" s="9" t="s">
        <v>155</v>
      </c>
      <c r="B62" s="23" t="s">
        <v>156</v>
      </c>
      <c r="C62" s="83"/>
      <c r="D62" s="83"/>
    </row>
    <row r="63" spans="1:4" ht="15">
      <c r="A63" s="9" t="s">
        <v>362</v>
      </c>
      <c r="B63" s="23" t="s">
        <v>157</v>
      </c>
      <c r="C63" s="83">
        <v>100</v>
      </c>
      <c r="D63" s="83">
        <v>100</v>
      </c>
    </row>
    <row r="64" spans="1:4" ht="15">
      <c r="A64" s="9" t="s">
        <v>388</v>
      </c>
      <c r="B64" s="23" t="s">
        <v>158</v>
      </c>
      <c r="C64" s="83"/>
      <c r="D64" s="83"/>
    </row>
    <row r="65" spans="1:4" ht="15">
      <c r="A65" s="9" t="s">
        <v>363</v>
      </c>
      <c r="B65" s="23" t="s">
        <v>159</v>
      </c>
      <c r="C65" s="83">
        <v>187610</v>
      </c>
      <c r="D65" s="83">
        <v>180763</v>
      </c>
    </row>
    <row r="66" spans="1:4" ht="15">
      <c r="A66" s="9" t="s">
        <v>389</v>
      </c>
      <c r="B66" s="23" t="s">
        <v>160</v>
      </c>
      <c r="C66" s="83"/>
      <c r="D66" s="83"/>
    </row>
    <row r="67" spans="1:4" ht="15">
      <c r="A67" s="9" t="s">
        <v>390</v>
      </c>
      <c r="B67" s="23" t="s">
        <v>161</v>
      </c>
      <c r="C67" s="83"/>
      <c r="D67" s="83"/>
    </row>
    <row r="68" spans="1:4" ht="15">
      <c r="A68" s="9" t="s">
        <v>162</v>
      </c>
      <c r="B68" s="23" t="s">
        <v>163</v>
      </c>
      <c r="C68" s="83"/>
      <c r="D68" s="83"/>
    </row>
    <row r="69" spans="1:4" ht="15">
      <c r="A69" s="14" t="s">
        <v>164</v>
      </c>
      <c r="B69" s="23" t="s">
        <v>165</v>
      </c>
      <c r="C69" s="83"/>
      <c r="D69" s="83"/>
    </row>
    <row r="70" spans="1:4" ht="15">
      <c r="A70" s="9" t="s">
        <v>391</v>
      </c>
      <c r="B70" s="23" t="s">
        <v>167</v>
      </c>
      <c r="C70" s="83">
        <v>49439</v>
      </c>
      <c r="D70" s="83">
        <v>49439</v>
      </c>
    </row>
    <row r="71" spans="1:4" ht="15">
      <c r="A71" s="14" t="s">
        <v>27</v>
      </c>
      <c r="B71" s="23" t="s">
        <v>457</v>
      </c>
      <c r="C71" s="83">
        <v>13446</v>
      </c>
      <c r="D71" s="83"/>
    </row>
    <row r="72" spans="1:4" ht="15">
      <c r="A72" s="14" t="s">
        <v>28</v>
      </c>
      <c r="B72" s="23" t="s">
        <v>457</v>
      </c>
      <c r="C72" s="83"/>
      <c r="D72" s="83"/>
    </row>
    <row r="73" spans="1:4" ht="15">
      <c r="A73" s="41" t="s">
        <v>364</v>
      </c>
      <c r="B73" s="44" t="s">
        <v>168</v>
      </c>
      <c r="C73" s="84">
        <f>SUM(C60:C72)</f>
        <v>360863</v>
      </c>
      <c r="D73" s="84">
        <f>SUM(D60:D72)</f>
        <v>340570</v>
      </c>
    </row>
    <row r="74" spans="1:4" ht="15.75">
      <c r="A74" s="45" t="s">
        <v>18</v>
      </c>
      <c r="B74" s="44"/>
      <c r="C74" s="84">
        <f>C73+C59+C50+C25+C24</f>
        <v>1068289</v>
      </c>
      <c r="D74" s="84">
        <f>D73+D59+D50+D25+D24</f>
        <v>983198</v>
      </c>
    </row>
    <row r="75" spans="1:4" ht="15">
      <c r="A75" s="27" t="s">
        <v>169</v>
      </c>
      <c r="B75" s="23" t="s">
        <v>170</v>
      </c>
      <c r="C75" s="83"/>
      <c r="D75" s="83"/>
    </row>
    <row r="76" spans="1:4" ht="15">
      <c r="A76" s="27" t="s">
        <v>392</v>
      </c>
      <c r="B76" s="23" t="s">
        <v>171</v>
      </c>
      <c r="C76" s="83">
        <v>46869</v>
      </c>
      <c r="D76" s="83">
        <v>7418</v>
      </c>
    </row>
    <row r="77" spans="1:4" ht="15">
      <c r="A77" s="27" t="s">
        <v>172</v>
      </c>
      <c r="B77" s="23" t="s">
        <v>173</v>
      </c>
      <c r="C77" s="83">
        <v>490</v>
      </c>
      <c r="D77" s="83">
        <v>90</v>
      </c>
    </row>
    <row r="78" spans="1:4" ht="15">
      <c r="A78" s="27" t="s">
        <v>174</v>
      </c>
      <c r="B78" s="23" t="s">
        <v>175</v>
      </c>
      <c r="C78" s="83">
        <v>12039</v>
      </c>
      <c r="D78" s="83">
        <v>2379</v>
      </c>
    </row>
    <row r="79" spans="1:4" ht="15">
      <c r="A79" s="5" t="s">
        <v>176</v>
      </c>
      <c r="B79" s="23" t="s">
        <v>177</v>
      </c>
      <c r="C79" s="83"/>
      <c r="D79" s="83"/>
    </row>
    <row r="80" spans="1:4" ht="15">
      <c r="A80" s="5" t="s">
        <v>178</v>
      </c>
      <c r="B80" s="23" t="s">
        <v>179</v>
      </c>
      <c r="C80" s="83"/>
      <c r="D80" s="83"/>
    </row>
    <row r="81" spans="1:4" ht="15">
      <c r="A81" s="5" t="s">
        <v>180</v>
      </c>
      <c r="B81" s="23" t="s">
        <v>181</v>
      </c>
      <c r="C81" s="83">
        <v>16039</v>
      </c>
      <c r="D81" s="83">
        <v>2364</v>
      </c>
    </row>
    <row r="82" spans="1:4" ht="15">
      <c r="A82" s="42" t="s">
        <v>365</v>
      </c>
      <c r="B82" s="44" t="s">
        <v>182</v>
      </c>
      <c r="C82" s="84">
        <f>SUM(C75:C81)</f>
        <v>75437</v>
      </c>
      <c r="D82" s="84">
        <f>SUM(D75:D81)</f>
        <v>12251</v>
      </c>
    </row>
    <row r="83" spans="1:4" ht="15">
      <c r="A83" s="10" t="s">
        <v>183</v>
      </c>
      <c r="B83" s="23" t="s">
        <v>184</v>
      </c>
      <c r="C83" s="83">
        <v>225226</v>
      </c>
      <c r="D83" s="83">
        <v>225075</v>
      </c>
    </row>
    <row r="84" spans="1:4" ht="15">
      <c r="A84" s="10" t="s">
        <v>185</v>
      </c>
      <c r="B84" s="23" t="s">
        <v>186</v>
      </c>
      <c r="C84" s="83"/>
      <c r="D84" s="83"/>
    </row>
    <row r="85" spans="1:4" ht="15">
      <c r="A85" s="10" t="s">
        <v>187</v>
      </c>
      <c r="B85" s="23" t="s">
        <v>188</v>
      </c>
      <c r="C85" s="83"/>
      <c r="D85" s="83"/>
    </row>
    <row r="86" spans="1:4" ht="15">
      <c r="A86" s="10" t="s">
        <v>189</v>
      </c>
      <c r="B86" s="23" t="s">
        <v>190</v>
      </c>
      <c r="C86" s="83">
        <v>60767</v>
      </c>
      <c r="D86" s="83">
        <v>60748</v>
      </c>
    </row>
    <row r="87" spans="1:4" ht="15">
      <c r="A87" s="41" t="s">
        <v>366</v>
      </c>
      <c r="B87" s="44" t="s">
        <v>191</v>
      </c>
      <c r="C87" s="84">
        <f>SUM(C83:C86)</f>
        <v>285993</v>
      </c>
      <c r="D87" s="84">
        <f>SUM(D83:D86)</f>
        <v>285823</v>
      </c>
    </row>
    <row r="88" spans="1:4" ht="30">
      <c r="A88" s="10" t="s">
        <v>192</v>
      </c>
      <c r="B88" s="23" t="s">
        <v>193</v>
      </c>
      <c r="C88" s="83"/>
      <c r="D88" s="83"/>
    </row>
    <row r="89" spans="1:4" ht="15">
      <c r="A89" s="10" t="s">
        <v>393</v>
      </c>
      <c r="B89" s="23" t="s">
        <v>194</v>
      </c>
      <c r="C89" s="83"/>
      <c r="D89" s="83"/>
    </row>
    <row r="90" spans="1:4" ht="30">
      <c r="A90" s="10" t="s">
        <v>394</v>
      </c>
      <c r="B90" s="23" t="s">
        <v>195</v>
      </c>
      <c r="C90" s="83"/>
      <c r="D90" s="83"/>
    </row>
    <row r="91" spans="1:4" ht="15">
      <c r="A91" s="10" t="s">
        <v>395</v>
      </c>
      <c r="B91" s="23" t="s">
        <v>196</v>
      </c>
      <c r="C91" s="83">
        <v>3380</v>
      </c>
      <c r="D91" s="83"/>
    </row>
    <row r="92" spans="1:4" ht="30">
      <c r="A92" s="10" t="s">
        <v>396</v>
      </c>
      <c r="B92" s="23" t="s">
        <v>197</v>
      </c>
      <c r="C92" s="83"/>
      <c r="D92" s="83"/>
    </row>
    <row r="93" spans="1:4" ht="15">
      <c r="A93" s="10" t="s">
        <v>397</v>
      </c>
      <c r="B93" s="23" t="s">
        <v>198</v>
      </c>
      <c r="C93" s="83"/>
      <c r="D93" s="83"/>
    </row>
    <row r="94" spans="1:4" ht="15">
      <c r="A94" s="10" t="s">
        <v>199</v>
      </c>
      <c r="B94" s="23" t="s">
        <v>200</v>
      </c>
      <c r="C94" s="83"/>
      <c r="D94" s="83"/>
    </row>
    <row r="95" spans="1:4" ht="15">
      <c r="A95" s="10" t="s">
        <v>398</v>
      </c>
      <c r="B95" s="23" t="s">
        <v>201</v>
      </c>
      <c r="C95" s="83"/>
      <c r="D95" s="83"/>
    </row>
    <row r="96" spans="1:4" ht="15">
      <c r="A96" s="41" t="s">
        <v>367</v>
      </c>
      <c r="B96" s="44" t="s">
        <v>202</v>
      </c>
      <c r="C96" s="84">
        <f>SUM(C88:C95)</f>
        <v>3380</v>
      </c>
      <c r="D96" s="84"/>
    </row>
    <row r="97" spans="1:4" ht="15.75">
      <c r="A97" s="45" t="s">
        <v>17</v>
      </c>
      <c r="B97" s="44"/>
      <c r="C97" s="83">
        <f>C96+C87+C82</f>
        <v>364810</v>
      </c>
      <c r="D97" s="83">
        <f>D96+D87+D82</f>
        <v>298074</v>
      </c>
    </row>
    <row r="98" spans="1:4" ht="15.75">
      <c r="A98" s="28" t="s">
        <v>406</v>
      </c>
      <c r="B98" s="29" t="s">
        <v>203</v>
      </c>
      <c r="C98" s="84">
        <f>C96+C87+C82+C73+C59+C50+C25+C24</f>
        <v>1433099</v>
      </c>
      <c r="D98" s="84">
        <f>D96+D87+D82+D73+D59+D50+D25+D24</f>
        <v>1281272</v>
      </c>
    </row>
    <row r="99" spans="1:23" ht="15">
      <c r="A99" s="10" t="s">
        <v>399</v>
      </c>
      <c r="B99" s="4" t="s">
        <v>204</v>
      </c>
      <c r="C99" s="93"/>
      <c r="D99" s="93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205</v>
      </c>
      <c r="B100" s="4" t="s">
        <v>206</v>
      </c>
      <c r="C100" s="93"/>
      <c r="D100" s="93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400</v>
      </c>
      <c r="B101" s="4" t="s">
        <v>207</v>
      </c>
      <c r="C101" s="93"/>
      <c r="D101" s="93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368</v>
      </c>
      <c r="B102" s="6" t="s">
        <v>208</v>
      </c>
      <c r="C102" s="94">
        <f>SUM(C99:C101)</f>
        <v>0</v>
      </c>
      <c r="D102" s="94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30" t="s">
        <v>401</v>
      </c>
      <c r="B103" s="4" t="s">
        <v>209</v>
      </c>
      <c r="C103" s="95"/>
      <c r="D103" s="95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30" t="s">
        <v>371</v>
      </c>
      <c r="B104" s="4" t="s">
        <v>210</v>
      </c>
      <c r="C104" s="95"/>
      <c r="D104" s="95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211</v>
      </c>
      <c r="B105" s="4" t="s">
        <v>212</v>
      </c>
      <c r="C105" s="93"/>
      <c r="D105" s="93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402</v>
      </c>
      <c r="B106" s="4" t="s">
        <v>213</v>
      </c>
      <c r="C106" s="93"/>
      <c r="D106" s="93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369</v>
      </c>
      <c r="B107" s="6" t="s">
        <v>214</v>
      </c>
      <c r="C107" s="96"/>
      <c r="D107" s="96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30" t="s">
        <v>215</v>
      </c>
      <c r="B108" s="4" t="s">
        <v>216</v>
      </c>
      <c r="C108" s="95"/>
      <c r="D108" s="95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30" t="s">
        <v>217</v>
      </c>
      <c r="B109" s="4" t="s">
        <v>218</v>
      </c>
      <c r="C109" s="95">
        <v>25291</v>
      </c>
      <c r="D109" s="95">
        <v>25291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219</v>
      </c>
      <c r="B110" s="6" t="s">
        <v>220</v>
      </c>
      <c r="C110" s="96">
        <v>509598</v>
      </c>
      <c r="D110" s="96">
        <v>509598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30" t="s">
        <v>221</v>
      </c>
      <c r="B111" s="4" t="s">
        <v>222</v>
      </c>
      <c r="C111" s="95"/>
      <c r="D111" s="95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30" t="s">
        <v>223</v>
      </c>
      <c r="B112" s="4" t="s">
        <v>224</v>
      </c>
      <c r="C112" s="95"/>
      <c r="D112" s="95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30" t="s">
        <v>225</v>
      </c>
      <c r="B113" s="4" t="s">
        <v>226</v>
      </c>
      <c r="C113" s="95"/>
      <c r="D113" s="95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1" t="s">
        <v>370</v>
      </c>
      <c r="B114" s="32" t="s">
        <v>227</v>
      </c>
      <c r="C114" s="96">
        <f>SUM(C109:C113)</f>
        <v>534889</v>
      </c>
      <c r="D114" s="96">
        <f>SUM(D109:D113)</f>
        <v>534889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30" t="s">
        <v>228</v>
      </c>
      <c r="B115" s="4" t="s">
        <v>229</v>
      </c>
      <c r="C115" s="95"/>
      <c r="D115" s="95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230</v>
      </c>
      <c r="B116" s="4" t="s">
        <v>231</v>
      </c>
      <c r="C116" s="93"/>
      <c r="D116" s="93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30" t="s">
        <v>403</v>
      </c>
      <c r="B117" s="4" t="s">
        <v>232</v>
      </c>
      <c r="C117" s="95"/>
      <c r="D117" s="95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30" t="s">
        <v>372</v>
      </c>
      <c r="B118" s="4" t="s">
        <v>233</v>
      </c>
      <c r="C118" s="95"/>
      <c r="D118" s="95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1" t="s">
        <v>373</v>
      </c>
      <c r="B119" s="32" t="s">
        <v>234</v>
      </c>
      <c r="C119" s="96"/>
      <c r="D119" s="96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235</v>
      </c>
      <c r="B120" s="4" t="s">
        <v>236</v>
      </c>
      <c r="C120" s="93"/>
      <c r="D120" s="93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3" t="s">
        <v>407</v>
      </c>
      <c r="B121" s="34" t="s">
        <v>237</v>
      </c>
      <c r="C121" s="96">
        <f>C114+C119</f>
        <v>534889</v>
      </c>
      <c r="D121" s="96">
        <f>D114+D119</f>
        <v>534889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7" t="s">
        <v>443</v>
      </c>
      <c r="B122" s="38"/>
      <c r="C122" s="97">
        <f>C98+C121</f>
        <v>1967988</v>
      </c>
      <c r="D122" s="97">
        <f>D98+D121</f>
        <v>1816161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&amp;R1/5. melléklet a 11/2016(V. 25.)önkormányzati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1">
      <selection activeCell="D4" sqref="D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79" t="s">
        <v>664</v>
      </c>
      <c r="B1" s="280"/>
      <c r="C1" s="280"/>
      <c r="D1" s="280"/>
    </row>
    <row r="2" spans="1:4" ht="23.25" customHeight="1">
      <c r="A2" s="281" t="s">
        <v>15</v>
      </c>
      <c r="B2" s="282"/>
      <c r="C2" s="282"/>
      <c r="D2" s="282"/>
    </row>
    <row r="3" ht="18">
      <c r="A3" s="58"/>
    </row>
    <row r="4" spans="1:4" ht="15">
      <c r="A4" t="s">
        <v>452</v>
      </c>
      <c r="D4" s="56"/>
    </row>
    <row r="5" spans="1:4" ht="30.75">
      <c r="A5" s="1" t="s">
        <v>66</v>
      </c>
      <c r="B5" s="2" t="s">
        <v>45</v>
      </c>
      <c r="C5" s="60" t="s">
        <v>648</v>
      </c>
      <c r="D5" s="173" t="s">
        <v>649</v>
      </c>
    </row>
    <row r="6" spans="1:4" ht="15" customHeight="1" hidden="1">
      <c r="A6" s="24" t="s">
        <v>238</v>
      </c>
      <c r="B6" s="5" t="s">
        <v>239</v>
      </c>
      <c r="C6" s="20"/>
      <c r="D6" s="20"/>
    </row>
    <row r="7" spans="1:4" ht="15" customHeight="1" hidden="1">
      <c r="A7" s="4" t="s">
        <v>240</v>
      </c>
      <c r="B7" s="5" t="s">
        <v>241</v>
      </c>
      <c r="C7" s="20"/>
      <c r="D7" s="20"/>
    </row>
    <row r="8" spans="1:4" ht="15" customHeight="1" hidden="1">
      <c r="A8" s="4" t="s">
        <v>242</v>
      </c>
      <c r="B8" s="5" t="s">
        <v>243</v>
      </c>
      <c r="C8" s="20"/>
      <c r="D8" s="20"/>
    </row>
    <row r="9" spans="1:4" ht="15" customHeight="1" hidden="1">
      <c r="A9" s="4" t="s">
        <v>244</v>
      </c>
      <c r="B9" s="5" t="s">
        <v>245</v>
      </c>
      <c r="C9" s="20"/>
      <c r="D9" s="20"/>
    </row>
    <row r="10" spans="1:4" ht="15" customHeight="1" hidden="1">
      <c r="A10" s="4" t="s">
        <v>246</v>
      </c>
      <c r="B10" s="5" t="s">
        <v>247</v>
      </c>
      <c r="C10" s="20"/>
      <c r="D10" s="20"/>
    </row>
    <row r="11" spans="1:4" ht="15" customHeight="1" hidden="1">
      <c r="A11" s="4" t="s">
        <v>248</v>
      </c>
      <c r="B11" s="5" t="s">
        <v>249</v>
      </c>
      <c r="C11" s="20"/>
      <c r="D11" s="20"/>
    </row>
    <row r="12" spans="1:4" ht="15" customHeight="1">
      <c r="A12" s="6" t="s">
        <v>445</v>
      </c>
      <c r="B12" s="7" t="s">
        <v>250</v>
      </c>
      <c r="C12" s="74">
        <f>'bevételek önkorm.'!C12</f>
        <v>887842</v>
      </c>
      <c r="D12" s="74">
        <f>'bevételek önkorm.'!D12</f>
        <v>887842</v>
      </c>
    </row>
    <row r="13" spans="1:4" ht="15" customHeight="1">
      <c r="A13" s="4" t="s">
        <v>251</v>
      </c>
      <c r="B13" s="5" t="s">
        <v>252</v>
      </c>
      <c r="C13" s="78"/>
      <c r="D13" s="78"/>
    </row>
    <row r="14" spans="1:4" ht="15" customHeight="1">
      <c r="A14" s="4" t="s">
        <v>253</v>
      </c>
      <c r="B14" s="5" t="s">
        <v>254</v>
      </c>
      <c r="C14" s="78"/>
      <c r="D14" s="78"/>
    </row>
    <row r="15" spans="1:4" ht="15" customHeight="1">
      <c r="A15" s="4" t="s">
        <v>408</v>
      </c>
      <c r="B15" s="5" t="s">
        <v>255</v>
      </c>
      <c r="C15" s="78"/>
      <c r="D15" s="78"/>
    </row>
    <row r="16" spans="1:4" ht="15" customHeight="1">
      <c r="A16" s="4" t="s">
        <v>409</v>
      </c>
      <c r="B16" s="5" t="s">
        <v>256</v>
      </c>
      <c r="C16" s="78"/>
      <c r="D16" s="78"/>
    </row>
    <row r="17" spans="1:4" ht="15" customHeight="1">
      <c r="A17" s="4" t="s">
        <v>410</v>
      </c>
      <c r="B17" s="5" t="s">
        <v>257</v>
      </c>
      <c r="C17" s="78">
        <f>'bevételek önkorm.'!C17</f>
        <v>257151</v>
      </c>
      <c r="D17" s="78">
        <f>'bevételek önkorm.'!D17</f>
        <v>261427</v>
      </c>
    </row>
    <row r="18" spans="1:4" ht="15" customHeight="1">
      <c r="A18" s="32" t="s">
        <v>446</v>
      </c>
      <c r="B18" s="42" t="s">
        <v>258</v>
      </c>
      <c r="C18" s="74">
        <f>SUM(C12:C17)</f>
        <v>1144993</v>
      </c>
      <c r="D18" s="74">
        <f>SUM(D12:D17)</f>
        <v>1149269</v>
      </c>
    </row>
    <row r="19" spans="1:4" ht="15" customHeight="1">
      <c r="A19" s="4" t="s">
        <v>414</v>
      </c>
      <c r="B19" s="5" t="s">
        <v>267</v>
      </c>
      <c r="C19" s="78"/>
      <c r="D19" s="78"/>
    </row>
    <row r="20" spans="1:4" ht="15" customHeight="1">
      <c r="A20" s="4" t="s">
        <v>415</v>
      </c>
      <c r="B20" s="5" t="s">
        <v>268</v>
      </c>
      <c r="C20" s="78"/>
      <c r="D20" s="78"/>
    </row>
    <row r="21" spans="1:4" ht="15" customHeight="1">
      <c r="A21" s="6" t="s">
        <v>1</v>
      </c>
      <c r="B21" s="7" t="s">
        <v>269</v>
      </c>
      <c r="C21" s="78"/>
      <c r="D21" s="78"/>
    </row>
    <row r="22" spans="1:4" ht="15" customHeight="1">
      <c r="A22" s="4" t="s">
        <v>416</v>
      </c>
      <c r="B22" s="5" t="s">
        <v>270</v>
      </c>
      <c r="C22" s="78"/>
      <c r="D22" s="78"/>
    </row>
    <row r="23" spans="1:4" ht="15" customHeight="1">
      <c r="A23" s="4" t="s">
        <v>417</v>
      </c>
      <c r="B23" s="5" t="s">
        <v>271</v>
      </c>
      <c r="C23" s="78"/>
      <c r="D23" s="78"/>
    </row>
    <row r="24" spans="1:4" ht="15" customHeight="1">
      <c r="A24" s="4" t="s">
        <v>418</v>
      </c>
      <c r="B24" s="5" t="s">
        <v>272</v>
      </c>
      <c r="C24" s="78"/>
      <c r="D24" s="78"/>
    </row>
    <row r="25" spans="1:4" ht="15" customHeight="1">
      <c r="A25" s="4" t="s">
        <v>419</v>
      </c>
      <c r="B25" s="5" t="s">
        <v>273</v>
      </c>
      <c r="C25" s="78">
        <v>237000</v>
      </c>
      <c r="D25" s="78">
        <v>243075</v>
      </c>
    </row>
    <row r="26" spans="1:4" ht="15" customHeight="1">
      <c r="A26" s="4" t="s">
        <v>420</v>
      </c>
      <c r="B26" s="5" t="s">
        <v>274</v>
      </c>
      <c r="C26" s="78"/>
      <c r="D26" s="78"/>
    </row>
    <row r="27" spans="1:4" ht="15" customHeight="1">
      <c r="A27" s="4" t="s">
        <v>275</v>
      </c>
      <c r="B27" s="5" t="s">
        <v>276</v>
      </c>
      <c r="C27" s="78"/>
      <c r="D27" s="78"/>
    </row>
    <row r="28" spans="1:4" ht="15" customHeight="1">
      <c r="A28" s="4" t="s">
        <v>421</v>
      </c>
      <c r="B28" s="5" t="s">
        <v>277</v>
      </c>
      <c r="C28" s="78">
        <v>37400</v>
      </c>
      <c r="D28" s="78">
        <v>36038</v>
      </c>
    </row>
    <row r="29" spans="1:4" ht="15" customHeight="1">
      <c r="A29" s="4" t="s">
        <v>422</v>
      </c>
      <c r="B29" s="5" t="s">
        <v>278</v>
      </c>
      <c r="C29" s="78">
        <v>3080</v>
      </c>
      <c r="D29" s="78">
        <v>2279</v>
      </c>
    </row>
    <row r="30" spans="1:4" ht="15" customHeight="1">
      <c r="A30" s="6" t="s">
        <v>2</v>
      </c>
      <c r="B30" s="7" t="s">
        <v>279</v>
      </c>
      <c r="C30" s="73">
        <f>SUM(C25:C29)</f>
        <v>277480</v>
      </c>
      <c r="D30" s="73">
        <f>SUM(D25:D29)</f>
        <v>281392</v>
      </c>
    </row>
    <row r="31" spans="1:4" ht="15" customHeight="1">
      <c r="A31" s="4" t="s">
        <v>423</v>
      </c>
      <c r="B31" s="5" t="s">
        <v>280</v>
      </c>
      <c r="C31" s="78">
        <v>5575</v>
      </c>
      <c r="D31" s="78">
        <v>6220</v>
      </c>
    </row>
    <row r="32" spans="1:4" ht="15" customHeight="1">
      <c r="A32" s="32" t="s">
        <v>3</v>
      </c>
      <c r="B32" s="42" t="s">
        <v>281</v>
      </c>
      <c r="C32" s="74">
        <f>SUM(C30:C31)</f>
        <v>283055</v>
      </c>
      <c r="D32" s="74">
        <f>SUM(D30:D31)</f>
        <v>287612</v>
      </c>
    </row>
    <row r="33" spans="1:4" ht="15" customHeight="1" hidden="1">
      <c r="A33" s="10" t="s">
        <v>282</v>
      </c>
      <c r="B33" s="5" t="s">
        <v>283</v>
      </c>
      <c r="C33" s="78"/>
      <c r="D33" s="78"/>
    </row>
    <row r="34" spans="1:4" ht="15" customHeight="1" hidden="1">
      <c r="A34" s="10" t="s">
        <v>424</v>
      </c>
      <c r="B34" s="5" t="s">
        <v>284</v>
      </c>
      <c r="C34" s="78"/>
      <c r="D34" s="78"/>
    </row>
    <row r="35" spans="1:4" ht="15" customHeight="1" hidden="1">
      <c r="A35" s="10" t="s">
        <v>425</v>
      </c>
      <c r="B35" s="5" t="s">
        <v>285</v>
      </c>
      <c r="C35" s="78"/>
      <c r="D35" s="78"/>
    </row>
    <row r="36" spans="1:4" ht="15" customHeight="1" hidden="1">
      <c r="A36" s="10" t="s">
        <v>426</v>
      </c>
      <c r="B36" s="5" t="s">
        <v>286</v>
      </c>
      <c r="C36" s="78"/>
      <c r="D36" s="78"/>
    </row>
    <row r="37" spans="1:4" ht="15" customHeight="1" hidden="1">
      <c r="A37" s="10" t="s">
        <v>287</v>
      </c>
      <c r="B37" s="5" t="s">
        <v>288</v>
      </c>
      <c r="C37" s="78"/>
      <c r="D37" s="78"/>
    </row>
    <row r="38" spans="1:4" ht="15" customHeight="1" hidden="1">
      <c r="A38" s="10" t="s">
        <v>289</v>
      </c>
      <c r="B38" s="5" t="s">
        <v>290</v>
      </c>
      <c r="C38" s="78"/>
      <c r="D38" s="78"/>
    </row>
    <row r="39" spans="1:4" ht="15" customHeight="1" hidden="1">
      <c r="A39" s="10" t="s">
        <v>291</v>
      </c>
      <c r="B39" s="5" t="s">
        <v>292</v>
      </c>
      <c r="C39" s="78"/>
      <c r="D39" s="78"/>
    </row>
    <row r="40" spans="1:4" ht="15" customHeight="1" hidden="1">
      <c r="A40" s="10" t="s">
        <v>427</v>
      </c>
      <c r="B40" s="5" t="s">
        <v>293</v>
      </c>
      <c r="C40" s="78"/>
      <c r="D40" s="78"/>
    </row>
    <row r="41" spans="1:4" ht="15" customHeight="1" hidden="1">
      <c r="A41" s="10" t="s">
        <v>428</v>
      </c>
      <c r="B41" s="5" t="s">
        <v>294</v>
      </c>
      <c r="C41" s="78"/>
      <c r="D41" s="78"/>
    </row>
    <row r="42" spans="1:4" ht="15" customHeight="1" hidden="1">
      <c r="A42" s="10" t="s">
        <v>429</v>
      </c>
      <c r="B42" s="5" t="s">
        <v>295</v>
      </c>
      <c r="C42" s="78"/>
      <c r="D42" s="78"/>
    </row>
    <row r="43" spans="1:4" ht="15" customHeight="1">
      <c r="A43" s="41" t="s">
        <v>4</v>
      </c>
      <c r="B43" s="42" t="s">
        <v>296</v>
      </c>
      <c r="C43" s="74">
        <v>137127</v>
      </c>
      <c r="D43" s="74">
        <v>151891</v>
      </c>
    </row>
    <row r="44" spans="1:4" ht="15" customHeight="1">
      <c r="A44" s="10" t="s">
        <v>305</v>
      </c>
      <c r="B44" s="5" t="s">
        <v>306</v>
      </c>
      <c r="C44" s="78"/>
      <c r="D44" s="78"/>
    </row>
    <row r="45" spans="1:4" ht="15" customHeight="1">
      <c r="A45" s="4" t="s">
        <v>433</v>
      </c>
      <c r="B45" s="5" t="s">
        <v>307</v>
      </c>
      <c r="C45" s="78"/>
      <c r="D45" s="78"/>
    </row>
    <row r="46" spans="1:4" ht="15" customHeight="1">
      <c r="A46" s="10" t="s">
        <v>434</v>
      </c>
      <c r="B46" s="5" t="s">
        <v>308</v>
      </c>
      <c r="C46" s="78">
        <v>115</v>
      </c>
      <c r="D46" s="78">
        <v>123</v>
      </c>
    </row>
    <row r="47" spans="1:4" ht="15" customHeight="1">
      <c r="A47" s="32" t="s">
        <v>6</v>
      </c>
      <c r="B47" s="42" t="s">
        <v>309</v>
      </c>
      <c r="C47" s="74">
        <f>SUM(C44:C46)</f>
        <v>115</v>
      </c>
      <c r="D47" s="74">
        <f>SUM(D44:D46)</f>
        <v>123</v>
      </c>
    </row>
    <row r="48" spans="1:4" ht="15" customHeight="1">
      <c r="A48" s="45" t="s">
        <v>18</v>
      </c>
      <c r="B48" s="69"/>
      <c r="C48" s="74">
        <f>C47+C43+C32+C18</f>
        <v>1565290</v>
      </c>
      <c r="D48" s="74">
        <f>D47+D43+D32+D18</f>
        <v>1588895</v>
      </c>
    </row>
    <row r="49" spans="1:4" ht="15" customHeight="1">
      <c r="A49" s="4" t="s">
        <v>259</v>
      </c>
      <c r="B49" s="5" t="s">
        <v>260</v>
      </c>
      <c r="C49" s="78">
        <f>'bevételek önkorm.'!C49</f>
        <v>2626</v>
      </c>
      <c r="D49" s="78">
        <v>2626</v>
      </c>
    </row>
    <row r="50" spans="1:4" ht="15" customHeight="1">
      <c r="A50" s="4" t="s">
        <v>261</v>
      </c>
      <c r="B50" s="5" t="s">
        <v>262</v>
      </c>
      <c r="C50" s="78"/>
      <c r="D50" s="78"/>
    </row>
    <row r="51" spans="1:4" ht="15" customHeight="1">
      <c r="A51" s="4" t="s">
        <v>411</v>
      </c>
      <c r="B51" s="5" t="s">
        <v>263</v>
      </c>
      <c r="C51" s="78"/>
      <c r="D51" s="78"/>
    </row>
    <row r="52" spans="1:4" ht="15" customHeight="1">
      <c r="A52" s="4" t="s">
        <v>412</v>
      </c>
      <c r="B52" s="5" t="s">
        <v>264</v>
      </c>
      <c r="C52" s="78"/>
      <c r="D52" s="78"/>
    </row>
    <row r="53" spans="1:4" ht="15" customHeight="1">
      <c r="A53" s="4" t="s">
        <v>413</v>
      </c>
      <c r="B53" s="5" t="s">
        <v>265</v>
      </c>
      <c r="C53" s="78">
        <f>'bevételek önkorm.'!C53</f>
        <v>265133</v>
      </c>
      <c r="D53" s="78">
        <v>265132</v>
      </c>
    </row>
    <row r="54" spans="1:4" ht="15" customHeight="1">
      <c r="A54" s="32" t="s">
        <v>0</v>
      </c>
      <c r="B54" s="42" t="s">
        <v>266</v>
      </c>
      <c r="C54" s="74">
        <f>SUM(C49:C53)</f>
        <v>267759</v>
      </c>
      <c r="D54" s="74">
        <f>SUM(D49:D53)</f>
        <v>267758</v>
      </c>
    </row>
    <row r="55" spans="1:4" ht="15" customHeight="1">
      <c r="A55" s="10" t="s">
        <v>430</v>
      </c>
      <c r="B55" s="5" t="s">
        <v>297</v>
      </c>
      <c r="C55" s="78"/>
      <c r="D55" s="78"/>
    </row>
    <row r="56" spans="1:4" ht="15" customHeight="1">
      <c r="A56" s="10" t="s">
        <v>431</v>
      </c>
      <c r="B56" s="5" t="s">
        <v>298</v>
      </c>
      <c r="C56" s="78">
        <v>5808</v>
      </c>
      <c r="D56" s="78">
        <v>633</v>
      </c>
    </row>
    <row r="57" spans="1:4" ht="15" customHeight="1">
      <c r="A57" s="10" t="s">
        <v>299</v>
      </c>
      <c r="B57" s="5" t="s">
        <v>300</v>
      </c>
      <c r="C57" s="78"/>
      <c r="D57" s="78"/>
    </row>
    <row r="58" spans="1:4" ht="15" customHeight="1">
      <c r="A58" s="10" t="s">
        <v>432</v>
      </c>
      <c r="B58" s="5" t="s">
        <v>301</v>
      </c>
      <c r="C58" s="78"/>
      <c r="D58" s="78"/>
    </row>
    <row r="59" spans="1:4" ht="15" customHeight="1">
      <c r="A59" s="10" t="s">
        <v>302</v>
      </c>
      <c r="B59" s="5" t="s">
        <v>303</v>
      </c>
      <c r="C59" s="78"/>
      <c r="D59" s="78"/>
    </row>
    <row r="60" spans="1:4" ht="15" customHeight="1">
      <c r="A60" s="32" t="s">
        <v>5</v>
      </c>
      <c r="B60" s="42" t="s">
        <v>304</v>
      </c>
      <c r="C60" s="74">
        <f>SUM(C55:C59)</f>
        <v>5808</v>
      </c>
      <c r="D60" s="74">
        <f>SUM(D55:D59)</f>
        <v>633</v>
      </c>
    </row>
    <row r="61" spans="1:4" ht="15" customHeight="1">
      <c r="A61" s="10" t="s">
        <v>310</v>
      </c>
      <c r="B61" s="5" t="s">
        <v>311</v>
      </c>
      <c r="C61" s="78"/>
      <c r="D61" s="78"/>
    </row>
    <row r="62" spans="1:4" ht="15" customHeight="1">
      <c r="A62" s="4" t="s">
        <v>435</v>
      </c>
      <c r="B62" s="5" t="s">
        <v>312</v>
      </c>
      <c r="C62" s="78"/>
      <c r="D62" s="78"/>
    </row>
    <row r="63" spans="1:4" ht="15" customHeight="1">
      <c r="A63" s="10" t="s">
        <v>436</v>
      </c>
      <c r="B63" s="5" t="s">
        <v>313</v>
      </c>
      <c r="C63" s="78">
        <v>4000</v>
      </c>
      <c r="D63" s="78">
        <v>586</v>
      </c>
    </row>
    <row r="64" spans="1:4" ht="15" customHeight="1">
      <c r="A64" s="32" t="s">
        <v>8</v>
      </c>
      <c r="B64" s="42" t="s">
        <v>314</v>
      </c>
      <c r="C64" s="74">
        <f>SUM(C63)</f>
        <v>4000</v>
      </c>
      <c r="D64" s="74">
        <f>SUM(D63)</f>
        <v>586</v>
      </c>
    </row>
    <row r="65" spans="1:4" ht="15" customHeight="1">
      <c r="A65" s="45" t="s">
        <v>17</v>
      </c>
      <c r="B65" s="69"/>
      <c r="C65" s="74">
        <f>C64+C60+C54</f>
        <v>277567</v>
      </c>
      <c r="D65" s="74">
        <f>D64+D60+D54</f>
        <v>268977</v>
      </c>
    </row>
    <row r="66" spans="1:4" ht="15.75">
      <c r="A66" s="39" t="s">
        <v>7</v>
      </c>
      <c r="B66" s="28" t="s">
        <v>315</v>
      </c>
      <c r="C66" s="74">
        <f>C64+C47+C60+C43+C32+C18+C54</f>
        <v>1842857</v>
      </c>
      <c r="D66" s="74">
        <f>D64+D47+D60+D43+D32+D18+D54</f>
        <v>1857872</v>
      </c>
    </row>
    <row r="67" spans="1:4" ht="15.75">
      <c r="A67" s="64" t="s">
        <v>25</v>
      </c>
      <c r="B67" s="47"/>
      <c r="C67" s="78">
        <f>C48-'kiadások működés önk+költs.szer'!C74</f>
        <v>-62600</v>
      </c>
      <c r="D67" s="78">
        <f>D48-'kiadások működés önk+költs.szer'!D74</f>
        <v>60582</v>
      </c>
    </row>
    <row r="68" spans="1:4" ht="15.75">
      <c r="A68" s="64" t="s">
        <v>26</v>
      </c>
      <c r="B68" s="47"/>
      <c r="C68" s="78">
        <f>C65-'kiadások működés önk+költs.szer'!C97</f>
        <v>-91344</v>
      </c>
      <c r="D68" s="78">
        <f>D65-'kiadások működés önk+költs.szer'!D97</f>
        <v>-31395</v>
      </c>
    </row>
    <row r="69" spans="1:4" ht="15" hidden="1">
      <c r="A69" s="30" t="s">
        <v>437</v>
      </c>
      <c r="B69" s="4" t="s">
        <v>316</v>
      </c>
      <c r="C69" s="78"/>
      <c r="D69" s="78"/>
    </row>
    <row r="70" spans="1:4" ht="15" hidden="1">
      <c r="A70" s="10" t="s">
        <v>317</v>
      </c>
      <c r="B70" s="4" t="s">
        <v>318</v>
      </c>
      <c r="C70" s="78"/>
      <c r="D70" s="78"/>
    </row>
    <row r="71" spans="1:4" ht="15" hidden="1">
      <c r="A71" s="30" t="s">
        <v>438</v>
      </c>
      <c r="B71" s="4" t="s">
        <v>319</v>
      </c>
      <c r="C71" s="78"/>
      <c r="D71" s="78"/>
    </row>
    <row r="72" spans="1:4" ht="15">
      <c r="A72" s="12" t="s">
        <v>9</v>
      </c>
      <c r="B72" s="6" t="s">
        <v>320</v>
      </c>
      <c r="C72" s="78">
        <f>'bevételek önkorm.'!C72</f>
        <v>50000</v>
      </c>
      <c r="D72" s="78"/>
    </row>
    <row r="73" spans="1:4" ht="15" hidden="1">
      <c r="A73" s="10" t="s">
        <v>439</v>
      </c>
      <c r="B73" s="4" t="s">
        <v>321</v>
      </c>
      <c r="C73" s="78"/>
      <c r="D73" s="78"/>
    </row>
    <row r="74" spans="1:4" ht="15" hidden="1">
      <c r="A74" s="30" t="s">
        <v>322</v>
      </c>
      <c r="B74" s="4" t="s">
        <v>323</v>
      </c>
      <c r="C74" s="78"/>
      <c r="D74" s="78"/>
    </row>
    <row r="75" spans="1:4" ht="15" hidden="1">
      <c r="A75" s="10" t="s">
        <v>440</v>
      </c>
      <c r="B75" s="4" t="s">
        <v>324</v>
      </c>
      <c r="C75" s="78"/>
      <c r="D75" s="78"/>
    </row>
    <row r="76" spans="1:4" ht="15" hidden="1">
      <c r="A76" s="30" t="s">
        <v>325</v>
      </c>
      <c r="B76" s="4" t="s">
        <v>326</v>
      </c>
      <c r="C76" s="78"/>
      <c r="D76" s="78"/>
    </row>
    <row r="77" spans="1:4" ht="15">
      <c r="A77" s="11" t="s">
        <v>10</v>
      </c>
      <c r="B77" s="6" t="s">
        <v>327</v>
      </c>
      <c r="C77" s="78"/>
      <c r="D77" s="78"/>
    </row>
    <row r="78" spans="1:4" ht="15" hidden="1">
      <c r="A78" s="4" t="s">
        <v>23</v>
      </c>
      <c r="B78" s="4" t="s">
        <v>328</v>
      </c>
      <c r="C78" s="78"/>
      <c r="D78" s="78"/>
    </row>
    <row r="79" spans="1:4" ht="15" hidden="1">
      <c r="A79" s="4" t="s">
        <v>24</v>
      </c>
      <c r="B79" s="4" t="s">
        <v>328</v>
      </c>
      <c r="C79" s="78"/>
      <c r="D79" s="78"/>
    </row>
    <row r="80" spans="1:4" ht="15" hidden="1">
      <c r="A80" s="4" t="s">
        <v>21</v>
      </c>
      <c r="B80" s="4" t="s">
        <v>329</v>
      </c>
      <c r="C80" s="78"/>
      <c r="D80" s="78"/>
    </row>
    <row r="81" spans="1:4" ht="15" hidden="1">
      <c r="A81" s="4" t="s">
        <v>22</v>
      </c>
      <c r="B81" s="4" t="s">
        <v>329</v>
      </c>
      <c r="C81" s="78"/>
      <c r="D81" s="78"/>
    </row>
    <row r="82" spans="1:4" ht="15">
      <c r="A82" s="6" t="s">
        <v>11</v>
      </c>
      <c r="B82" s="6" t="s">
        <v>330</v>
      </c>
      <c r="C82" s="78">
        <v>129235</v>
      </c>
      <c r="D82" s="78">
        <v>129235</v>
      </c>
    </row>
    <row r="83" spans="1:4" ht="15">
      <c r="A83" s="30" t="s">
        <v>331</v>
      </c>
      <c r="B83" s="4" t="s">
        <v>332</v>
      </c>
      <c r="C83" s="78"/>
      <c r="D83" s="78">
        <v>29596</v>
      </c>
    </row>
    <row r="84" spans="1:4" ht="15">
      <c r="A84" s="30" t="s">
        <v>333</v>
      </c>
      <c r="B84" s="4" t="s">
        <v>334</v>
      </c>
      <c r="C84" s="78"/>
      <c r="D84" s="78"/>
    </row>
    <row r="85" spans="1:4" ht="15">
      <c r="A85" s="30" t="s">
        <v>335</v>
      </c>
      <c r="B85" s="4" t="s">
        <v>336</v>
      </c>
      <c r="C85" s="78"/>
      <c r="D85" s="78"/>
    </row>
    <row r="86" spans="1:4" ht="15">
      <c r="A86" s="30" t="s">
        <v>337</v>
      </c>
      <c r="B86" s="4" t="s">
        <v>338</v>
      </c>
      <c r="C86" s="78"/>
      <c r="D86" s="78">
        <v>1520</v>
      </c>
    </row>
    <row r="87" spans="1:4" ht="15">
      <c r="A87" s="10" t="s">
        <v>441</v>
      </c>
      <c r="B87" s="4" t="s">
        <v>339</v>
      </c>
      <c r="C87" s="78"/>
      <c r="D87" s="78"/>
    </row>
    <row r="88" spans="1:4" ht="15">
      <c r="A88" s="12" t="s">
        <v>12</v>
      </c>
      <c r="B88" s="6" t="s">
        <v>340</v>
      </c>
      <c r="C88" s="74">
        <f>SUM(C72:C87)</f>
        <v>179235</v>
      </c>
      <c r="D88" s="74">
        <f>SUM(D72:D87)</f>
        <v>160351</v>
      </c>
    </row>
    <row r="89" spans="1:4" ht="15">
      <c r="A89" s="10" t="s">
        <v>341</v>
      </c>
      <c r="B89" s="4" t="s">
        <v>342</v>
      </c>
      <c r="C89" s="78"/>
      <c r="D89" s="78"/>
    </row>
    <row r="90" spans="1:4" ht="15">
      <c r="A90" s="10" t="s">
        <v>343</v>
      </c>
      <c r="B90" s="4" t="s">
        <v>344</v>
      </c>
      <c r="C90" s="78"/>
      <c r="D90" s="78"/>
    </row>
    <row r="91" spans="1:4" ht="15">
      <c r="A91" s="30" t="s">
        <v>345</v>
      </c>
      <c r="B91" s="4" t="s">
        <v>346</v>
      </c>
      <c r="C91" s="78"/>
      <c r="D91" s="78"/>
    </row>
    <row r="92" spans="1:4" ht="15">
      <c r="A92" s="30" t="s">
        <v>442</v>
      </c>
      <c r="B92" s="4" t="s">
        <v>347</v>
      </c>
      <c r="C92" s="78"/>
      <c r="D92" s="78"/>
    </row>
    <row r="93" spans="1:4" ht="15">
      <c r="A93" s="11" t="s">
        <v>13</v>
      </c>
      <c r="B93" s="6" t="s">
        <v>348</v>
      </c>
      <c r="C93" s="78"/>
      <c r="D93" s="78"/>
    </row>
    <row r="94" spans="1:4" ht="15">
      <c r="A94" s="12" t="s">
        <v>349</v>
      </c>
      <c r="B94" s="6" t="s">
        <v>350</v>
      </c>
      <c r="C94" s="78"/>
      <c r="D94" s="78"/>
    </row>
    <row r="95" spans="1:4" ht="15.75">
      <c r="A95" s="33" t="s">
        <v>14</v>
      </c>
      <c r="B95" s="34" t="s">
        <v>351</v>
      </c>
      <c r="C95" s="74">
        <f>C88+C93+C94</f>
        <v>179235</v>
      </c>
      <c r="D95" s="74">
        <f>D88+D93+D94</f>
        <v>160351</v>
      </c>
    </row>
    <row r="96" spans="1:4" ht="15.75">
      <c r="A96" s="62" t="s">
        <v>444</v>
      </c>
      <c r="B96" s="63"/>
      <c r="C96" s="74">
        <f>C66+C95</f>
        <v>2022092</v>
      </c>
      <c r="D96" s="74">
        <f>D66+D95</f>
        <v>2018223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&amp;R1/6.melléklet a 11/2016.(V. 25.)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workbookViewId="0" topLeftCell="A1">
      <selection activeCell="C23" sqref="C23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18.00390625" style="0" customWidth="1"/>
  </cols>
  <sheetData>
    <row r="1" spans="1:4" ht="21" customHeight="1">
      <c r="A1" s="279" t="s">
        <v>664</v>
      </c>
      <c r="B1" s="282"/>
      <c r="C1" s="282"/>
      <c r="D1" s="282"/>
    </row>
    <row r="2" spans="1:4" ht="18.75" customHeight="1">
      <c r="A2" s="281" t="s">
        <v>16</v>
      </c>
      <c r="B2" s="282"/>
      <c r="C2" s="282"/>
      <c r="D2" s="282"/>
    </row>
    <row r="3" ht="18">
      <c r="A3" s="58"/>
    </row>
    <row r="4" spans="1:4" ht="15">
      <c r="A4" s="3" t="s">
        <v>36</v>
      </c>
      <c r="D4" s="56"/>
    </row>
    <row r="5" spans="1:4" ht="30.75">
      <c r="A5" s="1" t="s">
        <v>66</v>
      </c>
      <c r="B5" s="2" t="s">
        <v>67</v>
      </c>
      <c r="C5" s="60" t="s">
        <v>648</v>
      </c>
      <c r="D5" s="173" t="s">
        <v>649</v>
      </c>
    </row>
    <row r="6" spans="1:4" ht="15" hidden="1">
      <c r="A6" s="21" t="s">
        <v>68</v>
      </c>
      <c r="B6" s="22" t="s">
        <v>69</v>
      </c>
      <c r="C6" s="61"/>
      <c r="D6" s="61"/>
    </row>
    <row r="7" spans="1:4" ht="15" hidden="1">
      <c r="A7" s="21" t="s">
        <v>70</v>
      </c>
      <c r="B7" s="23" t="s">
        <v>71</v>
      </c>
      <c r="C7" s="61"/>
      <c r="D7" s="61"/>
    </row>
    <row r="8" spans="1:4" ht="15" hidden="1">
      <c r="A8" s="21" t="s">
        <v>72</v>
      </c>
      <c r="B8" s="23" t="s">
        <v>73</v>
      </c>
      <c r="C8" s="61"/>
      <c r="D8" s="61"/>
    </row>
    <row r="9" spans="1:4" ht="15" hidden="1">
      <c r="A9" s="24" t="s">
        <v>74</v>
      </c>
      <c r="B9" s="23" t="s">
        <v>75</v>
      </c>
      <c r="C9" s="61"/>
      <c r="D9" s="61"/>
    </row>
    <row r="10" spans="1:4" ht="15" hidden="1">
      <c r="A10" s="24" t="s">
        <v>76</v>
      </c>
      <c r="B10" s="23" t="s">
        <v>77</v>
      </c>
      <c r="C10" s="61"/>
      <c r="D10" s="61"/>
    </row>
    <row r="11" spans="1:4" ht="15" hidden="1">
      <c r="A11" s="24" t="s">
        <v>78</v>
      </c>
      <c r="B11" s="23" t="s">
        <v>79</v>
      </c>
      <c r="C11" s="61"/>
      <c r="D11" s="61"/>
    </row>
    <row r="12" spans="1:4" ht="15" hidden="1">
      <c r="A12" s="24" t="s">
        <v>80</v>
      </c>
      <c r="B12" s="23" t="s">
        <v>81</v>
      </c>
      <c r="C12" s="61"/>
      <c r="D12" s="61"/>
    </row>
    <row r="13" spans="1:4" ht="15" hidden="1">
      <c r="A13" s="24" t="s">
        <v>82</v>
      </c>
      <c r="B13" s="23" t="s">
        <v>83</v>
      </c>
      <c r="C13" s="61"/>
      <c r="D13" s="61"/>
    </row>
    <row r="14" spans="1:4" ht="15" hidden="1">
      <c r="A14" s="4" t="s">
        <v>84</v>
      </c>
      <c r="B14" s="23" t="s">
        <v>85</v>
      </c>
      <c r="C14" s="61"/>
      <c r="D14" s="61"/>
    </row>
    <row r="15" spans="1:4" ht="15" hidden="1">
      <c r="A15" s="4" t="s">
        <v>86</v>
      </c>
      <c r="B15" s="23" t="s">
        <v>87</v>
      </c>
      <c r="C15" s="61"/>
      <c r="D15" s="61"/>
    </row>
    <row r="16" spans="1:4" ht="15" hidden="1">
      <c r="A16" s="4" t="s">
        <v>88</v>
      </c>
      <c r="B16" s="23" t="s">
        <v>89</v>
      </c>
      <c r="C16" s="61"/>
      <c r="D16" s="61"/>
    </row>
    <row r="17" spans="1:4" ht="15" hidden="1">
      <c r="A17" s="4" t="s">
        <v>90</v>
      </c>
      <c r="B17" s="23" t="s">
        <v>91</v>
      </c>
      <c r="C17" s="61"/>
      <c r="D17" s="61"/>
    </row>
    <row r="18" spans="1:4" ht="15" hidden="1">
      <c r="A18" s="4" t="s">
        <v>374</v>
      </c>
      <c r="B18" s="23" t="s">
        <v>92</v>
      </c>
      <c r="C18" s="61"/>
      <c r="D18" s="61"/>
    </row>
    <row r="19" spans="1:4" ht="15">
      <c r="A19" s="25" t="s">
        <v>352</v>
      </c>
      <c r="B19" s="26" t="s">
        <v>93</v>
      </c>
      <c r="C19" s="77">
        <f>'kiadások működés Bölcsőde'!C19+'kiadások működés Könyvtár'!C19+'kiadások működés önkormányzat'!C19+'kiadások működés Zengő Óvoda'!C19+'kiadások működés Polg.Hiv'!C19</f>
        <v>510239</v>
      </c>
      <c r="D19" s="77">
        <f>'kiadások működés Bölcsőde'!D19+'kiadások működés Könyvtár'!D19+'kiadások működés önkormányzat'!D19+'kiadások működés Zengő Óvoda'!D19+'kiadások működés Polg.Hiv'!D19</f>
        <v>497775</v>
      </c>
    </row>
    <row r="20" spans="1:4" ht="15" hidden="1">
      <c r="A20" s="4" t="s">
        <v>94</v>
      </c>
      <c r="B20" s="23" t="s">
        <v>95</v>
      </c>
      <c r="C20" s="77"/>
      <c r="D20" s="77"/>
    </row>
    <row r="21" spans="1:4" ht="15" hidden="1">
      <c r="A21" s="4" t="s">
        <v>96</v>
      </c>
      <c r="B21" s="23" t="s">
        <v>97</v>
      </c>
      <c r="C21" s="77"/>
      <c r="D21" s="77"/>
    </row>
    <row r="22" spans="1:4" ht="15" hidden="1">
      <c r="A22" s="5" t="s">
        <v>98</v>
      </c>
      <c r="B22" s="23" t="s">
        <v>99</v>
      </c>
      <c r="C22" s="77"/>
      <c r="D22" s="77"/>
    </row>
    <row r="23" spans="1:4" ht="15">
      <c r="A23" s="6" t="s">
        <v>353</v>
      </c>
      <c r="B23" s="26" t="s">
        <v>100</v>
      </c>
      <c r="C23" s="77">
        <f>'kiadások működés Bölcsőde'!C23+'kiadások működés Könyvtár'!C23+'kiadások működés önkormányzat'!C23+'kiadások működés Zengő Óvoda'!C23+'kiadások működés Polg.Hiv'!C23</f>
        <v>32565</v>
      </c>
      <c r="D23" s="77">
        <f>'kiadások működés Bölcsőde'!D23+'kiadások működés Könyvtár'!D23+'kiadások működés önkormányzat'!D23+'kiadások működés Zengő Óvoda'!D23+'kiadások működés Polg.Hiv'!D23</f>
        <v>31821</v>
      </c>
    </row>
    <row r="24" spans="1:4" ht="15">
      <c r="A24" s="43" t="s">
        <v>404</v>
      </c>
      <c r="B24" s="44" t="s">
        <v>101</v>
      </c>
      <c r="C24" s="74">
        <f>SUM(C19:C23)</f>
        <v>542804</v>
      </c>
      <c r="D24" s="74">
        <f>SUM(D19:D23)</f>
        <v>529596</v>
      </c>
    </row>
    <row r="25" spans="1:4" ht="15">
      <c r="A25" s="32" t="s">
        <v>375</v>
      </c>
      <c r="B25" s="44" t="s">
        <v>102</v>
      </c>
      <c r="C25" s="74">
        <f>'kiadások működés Bölcsőde'!C25+'kiadások működés Könyvtár'!C25+'kiadások működés Zengő Óvoda'!C25+'kiadások működés Polg.Hiv'!C25+'kiadások működés önkormányzat'!C25</f>
        <v>129604</v>
      </c>
      <c r="D25" s="74">
        <f>'kiadások működés Bölcsőde'!D25+'kiadások működés Könyvtár'!D25+'kiadások működés Zengő Óvoda'!D25+'kiadások működés Polg.Hiv'!D25+'kiadások működés önkormányzat'!D25</f>
        <v>127894</v>
      </c>
    </row>
    <row r="26" spans="1:4" ht="15" hidden="1">
      <c r="A26" s="4" t="s">
        <v>103</v>
      </c>
      <c r="B26" s="23" t="s">
        <v>104</v>
      </c>
      <c r="C26" s="77"/>
      <c r="D26" s="77"/>
    </row>
    <row r="27" spans="1:4" ht="15" hidden="1">
      <c r="A27" s="4" t="s">
        <v>105</v>
      </c>
      <c r="B27" s="23" t="s">
        <v>106</v>
      </c>
      <c r="C27" s="77"/>
      <c r="D27" s="77"/>
    </row>
    <row r="28" spans="1:4" ht="15" hidden="1">
      <c r="A28" s="4" t="s">
        <v>107</v>
      </c>
      <c r="B28" s="23" t="s">
        <v>108</v>
      </c>
      <c r="C28" s="77"/>
      <c r="D28" s="77"/>
    </row>
    <row r="29" spans="1:4" ht="15">
      <c r="A29" s="6" t="s">
        <v>354</v>
      </c>
      <c r="B29" s="26" t="s">
        <v>109</v>
      </c>
      <c r="C29" s="77">
        <f>'kiadások működés Bölcsőde'!C29+'kiadások működés Könyvtár'!C29+'kiadások működés Zengő Óvoda'!C29+'kiadások működés Polg.Hiv'!C29+'kiadások működés önkormányzat'!C29</f>
        <v>45482</v>
      </c>
      <c r="D29" s="77">
        <f>'kiadások működés Bölcsőde'!D29+'kiadások működés Könyvtár'!D29+'kiadások működés Zengő Óvoda'!D29+'kiadások működés Polg.Hiv'!D29+'kiadások működés önkormányzat'!D29</f>
        <v>37236</v>
      </c>
    </row>
    <row r="30" spans="1:4" ht="15" hidden="1">
      <c r="A30" s="4" t="s">
        <v>110</v>
      </c>
      <c r="B30" s="23" t="s">
        <v>111</v>
      </c>
      <c r="C30" s="77"/>
      <c r="D30" s="77"/>
    </row>
    <row r="31" spans="1:4" ht="15" hidden="1">
      <c r="A31" s="4" t="s">
        <v>112</v>
      </c>
      <c r="B31" s="23" t="s">
        <v>113</v>
      </c>
      <c r="C31" s="77"/>
      <c r="D31" s="77"/>
    </row>
    <row r="32" spans="1:4" ht="15" customHeight="1">
      <c r="A32" s="6" t="s">
        <v>405</v>
      </c>
      <c r="B32" s="26" t="s">
        <v>114</v>
      </c>
      <c r="C32" s="77">
        <f>'kiadások működés Bölcsőde'!C32+'kiadások működés Könyvtár'!C32+'kiadások működés Zengő Óvoda'!C32+'kiadások működés Polg.Hiv'!C32+'kiadások működés önkormányzat'!C32</f>
        <v>6808</v>
      </c>
      <c r="D32" s="77">
        <f>'kiadások működés Bölcsőde'!D32+'kiadások működés Könyvtár'!D32+'kiadások működés Zengő Óvoda'!D32+'kiadások működés Polg.Hiv'!D32+'kiadások működés önkormányzat'!D32</f>
        <v>4597</v>
      </c>
    </row>
    <row r="33" spans="1:4" ht="15" hidden="1">
      <c r="A33" s="4" t="s">
        <v>115</v>
      </c>
      <c r="B33" s="23" t="s">
        <v>116</v>
      </c>
      <c r="C33" s="77"/>
      <c r="D33" s="77"/>
    </row>
    <row r="34" spans="1:4" ht="15" hidden="1">
      <c r="A34" s="4" t="s">
        <v>117</v>
      </c>
      <c r="B34" s="23" t="s">
        <v>118</v>
      </c>
      <c r="C34" s="77"/>
      <c r="D34" s="77"/>
    </row>
    <row r="35" spans="1:4" ht="15" hidden="1">
      <c r="A35" s="4" t="s">
        <v>376</v>
      </c>
      <c r="B35" s="23" t="s">
        <v>119</v>
      </c>
      <c r="C35" s="77"/>
      <c r="D35" s="77"/>
    </row>
    <row r="36" spans="1:4" ht="15" hidden="1">
      <c r="A36" s="4" t="s">
        <v>120</v>
      </c>
      <c r="B36" s="23" t="s">
        <v>121</v>
      </c>
      <c r="C36" s="77"/>
      <c r="D36" s="77"/>
    </row>
    <row r="37" spans="1:4" ht="15" hidden="1">
      <c r="A37" s="8" t="s">
        <v>377</v>
      </c>
      <c r="B37" s="23" t="s">
        <v>122</v>
      </c>
      <c r="C37" s="77"/>
      <c r="D37" s="77"/>
    </row>
    <row r="38" spans="1:4" ht="15" hidden="1">
      <c r="A38" s="5" t="s">
        <v>123</v>
      </c>
      <c r="B38" s="23" t="s">
        <v>124</v>
      </c>
      <c r="C38" s="77"/>
      <c r="D38" s="77"/>
    </row>
    <row r="39" spans="1:4" ht="15" hidden="1">
      <c r="A39" s="4" t="s">
        <v>378</v>
      </c>
      <c r="B39" s="23" t="s">
        <v>125</v>
      </c>
      <c r="C39" s="77"/>
      <c r="D39" s="77"/>
    </row>
    <row r="40" spans="1:4" ht="15">
      <c r="A40" s="6" t="s">
        <v>355</v>
      </c>
      <c r="B40" s="26" t="s">
        <v>126</v>
      </c>
      <c r="C40" s="77">
        <f>'kiadások működés Bölcsőde'!C40+'kiadások működés Könyvtár'!C40+'kiadások működés Zengő Óvoda'!C40+'kiadások működés Polg.Hiv'!C40+'kiadások működés önkormányzat'!C40</f>
        <v>349755</v>
      </c>
      <c r="D40" s="77">
        <f>'kiadások működés Bölcsőde'!D40+'kiadások működés Könyvtár'!D40+'kiadások működés Zengő Óvoda'!D40+'kiadások működés Polg.Hiv'!D40+'kiadások működés önkormányzat'!D40</f>
        <v>319603</v>
      </c>
    </row>
    <row r="41" spans="1:4" ht="15" hidden="1">
      <c r="A41" s="4" t="s">
        <v>127</v>
      </c>
      <c r="B41" s="23" t="s">
        <v>128</v>
      </c>
      <c r="C41" s="77">
        <f>'kiadások működés Bölcsőde'!C41+'kiadások működés Könyvtár'!C41+'kiadások működés Zengő Óvoda'!C41+'kiadások működés Polg.Hiv'!C41+'kiadások működés önkormányzat'!C41</f>
        <v>0</v>
      </c>
      <c r="D41" s="77">
        <f>'kiadások működés Bölcsőde'!D41+'kiadások működés Könyvtár'!D41+'kiadások működés Zengő Óvoda'!D41+'kiadások működés Polg.Hiv'!D41+'kiadások működés önkormányzat'!D41</f>
        <v>0</v>
      </c>
    </row>
    <row r="42" spans="1:4" ht="15" hidden="1">
      <c r="A42" s="4" t="s">
        <v>129</v>
      </c>
      <c r="B42" s="23" t="s">
        <v>130</v>
      </c>
      <c r="C42" s="77">
        <f>'kiadások működés Bölcsőde'!C42+'kiadások működés Könyvtár'!C42+'kiadások működés Zengő Óvoda'!C42+'kiadások működés Polg.Hiv'!C42+'kiadások működés önkormányzat'!C42</f>
        <v>0</v>
      </c>
      <c r="D42" s="77">
        <f>'kiadások működés Bölcsőde'!D42+'kiadások működés Könyvtár'!D42+'kiadások működés Zengő Óvoda'!D42+'kiadások működés Polg.Hiv'!D42+'kiadások működés önkormányzat'!D42</f>
        <v>0</v>
      </c>
    </row>
    <row r="43" spans="1:4" ht="15">
      <c r="A43" s="6" t="s">
        <v>356</v>
      </c>
      <c r="B43" s="26" t="s">
        <v>131</v>
      </c>
      <c r="C43" s="77">
        <f>'kiadások működés Bölcsőde'!C43+'kiadások működés Könyvtár'!C43+'kiadások működés Zengő Óvoda'!C43+'kiadások működés Polg.Hiv'!C43+'kiadások működés önkormányzat'!C43</f>
        <v>2242</v>
      </c>
      <c r="D43" s="77">
        <f>'kiadások működés Bölcsőde'!D43+'kiadások működés Könyvtár'!D43+'kiadások működés Zengő Óvoda'!D43+'kiadások működés Polg.Hiv'!D43+'kiadások működés önkormányzat'!D43</f>
        <v>1423</v>
      </c>
    </row>
    <row r="44" spans="1:4" ht="15" hidden="1">
      <c r="A44" s="4" t="s">
        <v>132</v>
      </c>
      <c r="B44" s="23" t="s">
        <v>133</v>
      </c>
      <c r="C44" s="77">
        <f>'kiadások működés Bölcsőde'!C44+'kiadások működés Könyvtár'!C44+'kiadások működés Zengő Óvoda'!C44+'kiadások működés Polg.Hiv'!C44+'kiadások működés önkormányzat'!C44</f>
        <v>0</v>
      </c>
      <c r="D44" s="77">
        <f>'kiadások működés Bölcsőde'!D44+'kiadások működés Könyvtár'!D44+'kiadások működés Zengő Óvoda'!D44+'kiadások működés Polg.Hiv'!D44+'kiadások működés önkormányzat'!D44</f>
        <v>0</v>
      </c>
    </row>
    <row r="45" spans="1:4" ht="15" hidden="1">
      <c r="A45" s="4" t="s">
        <v>134</v>
      </c>
      <c r="B45" s="23" t="s">
        <v>135</v>
      </c>
      <c r="C45" s="77">
        <f>'kiadások működés Bölcsőde'!C45+'kiadások működés Könyvtár'!C45+'kiadások működés Zengő Óvoda'!C45+'kiadások működés Polg.Hiv'!C45+'kiadások működés önkormányzat'!C45</f>
        <v>0</v>
      </c>
      <c r="D45" s="77">
        <f>'kiadások működés Bölcsőde'!D45+'kiadások működés Könyvtár'!D45+'kiadások működés Zengő Óvoda'!D45+'kiadások működés Polg.Hiv'!D45+'kiadások működés önkormányzat'!D45</f>
        <v>0</v>
      </c>
    </row>
    <row r="46" spans="1:4" ht="15" hidden="1">
      <c r="A46" s="4" t="s">
        <v>379</v>
      </c>
      <c r="B46" s="23" t="s">
        <v>136</v>
      </c>
      <c r="C46" s="77">
        <f>'kiadások működés Bölcsőde'!C46+'kiadások működés Könyvtár'!C46+'kiadások működés Zengő Óvoda'!C46+'kiadások működés Polg.Hiv'!C46+'kiadások működés önkormányzat'!C46</f>
        <v>0</v>
      </c>
      <c r="D46" s="77">
        <f>'kiadások működés Bölcsőde'!D46+'kiadások működés Könyvtár'!D46+'kiadások működés Zengő Óvoda'!D46+'kiadások működés Polg.Hiv'!D46+'kiadások működés önkormányzat'!D46</f>
        <v>0</v>
      </c>
    </row>
    <row r="47" spans="1:4" ht="15" hidden="1">
      <c r="A47" s="4" t="s">
        <v>380</v>
      </c>
      <c r="B47" s="23" t="s">
        <v>137</v>
      </c>
      <c r="C47" s="77">
        <f>'kiadások működés Bölcsőde'!C47+'kiadások működés Könyvtár'!C47+'kiadások működés Zengő Óvoda'!C47+'kiadások működés Polg.Hiv'!C47+'kiadások működés önkormányzat'!C47</f>
        <v>0</v>
      </c>
      <c r="D47" s="77">
        <f>'kiadások működés Bölcsőde'!D47+'kiadások működés Könyvtár'!D47+'kiadások működés Zengő Óvoda'!D47+'kiadások működés Polg.Hiv'!D47+'kiadások működés önkormányzat'!D47</f>
        <v>0</v>
      </c>
    </row>
    <row r="48" spans="1:4" ht="15" hidden="1">
      <c r="A48" s="4" t="s">
        <v>138</v>
      </c>
      <c r="B48" s="23" t="s">
        <v>139</v>
      </c>
      <c r="C48" s="77">
        <f>'kiadások működés Bölcsőde'!C48+'kiadások működés Könyvtár'!C48+'kiadások működés Zengő Óvoda'!C48+'kiadások működés Polg.Hiv'!C48+'kiadások működés önkormányzat'!C48</f>
        <v>0</v>
      </c>
      <c r="D48" s="77">
        <f>'kiadások működés Bölcsőde'!D48+'kiadások működés Könyvtár'!D48+'kiadások működés Zengő Óvoda'!D48+'kiadások működés Polg.Hiv'!D48+'kiadások működés önkormányzat'!D48</f>
        <v>0</v>
      </c>
    </row>
    <row r="49" spans="1:4" ht="15">
      <c r="A49" s="6" t="s">
        <v>357</v>
      </c>
      <c r="B49" s="26" t="s">
        <v>140</v>
      </c>
      <c r="C49" s="77">
        <f>'kiadások működés Bölcsőde'!C49+'kiadások működés Könyvtár'!C49+'kiadások működés Zengő Óvoda'!C49+'kiadások működés Polg.Hiv'!C49+'kiadások működés önkormányzat'!C49</f>
        <v>105784</v>
      </c>
      <c r="D49" s="77">
        <f>'kiadások működés Bölcsőde'!D49+'kiadások működés Könyvtár'!D49+'kiadások működés Zengő Óvoda'!D49+'kiadások működés Polg.Hiv'!D49+'kiadások működés önkormányzat'!D49</f>
        <v>93386</v>
      </c>
    </row>
    <row r="50" spans="1:4" ht="15">
      <c r="A50" s="32" t="s">
        <v>358</v>
      </c>
      <c r="B50" s="44" t="s">
        <v>141</v>
      </c>
      <c r="C50" s="73">
        <f>'kiadások működés Bölcsőde'!C50+'kiadások működés Könyvtár'!C50+'kiadások működés Zengő Óvoda'!C50+'kiadások működés Polg.Hiv'!C50+'kiadások működés önkormányzat'!C50</f>
        <v>510071</v>
      </c>
      <c r="D50" s="73">
        <f>'kiadások működés Bölcsőde'!D50+'kiadások működés Könyvtár'!D50+'kiadások működés Zengő Óvoda'!D50+'kiadások működés Polg.Hiv'!D50+'kiadások működés önkormányzat'!D50</f>
        <v>456245</v>
      </c>
    </row>
    <row r="51" spans="1:4" ht="15" hidden="1">
      <c r="A51" s="10" t="s">
        <v>142</v>
      </c>
      <c r="B51" s="23" t="s">
        <v>143</v>
      </c>
      <c r="C51" s="77">
        <f>'kiadások működés Bölcsőde'!C51+'kiadások működés Könyvtár'!C51+'kiadások működés Zengő Óvoda'!C51+'kiadások működés Polg.Hiv'!C51+'kiadások működés önkormányzat'!C51</f>
        <v>0</v>
      </c>
      <c r="D51" s="77">
        <f>'kiadások működés Bölcsőde'!D51+'kiadások működés Könyvtár'!D51+'kiadások működés Zengő Óvoda'!D51+'kiadások működés Polg.Hiv'!D51+'kiadások működés önkormányzat'!D51</f>
        <v>0</v>
      </c>
    </row>
    <row r="52" spans="1:4" ht="15" hidden="1">
      <c r="A52" s="10" t="s">
        <v>359</v>
      </c>
      <c r="B52" s="23" t="s">
        <v>144</v>
      </c>
      <c r="C52" s="77">
        <f>'kiadások működés Bölcsőde'!C52+'kiadások működés Könyvtár'!C52+'kiadások működés Zengő Óvoda'!C52+'kiadások működés Polg.Hiv'!C52+'kiadások működés önkormányzat'!C52</f>
        <v>0</v>
      </c>
      <c r="D52" s="77">
        <f>'kiadások működés Bölcsőde'!D52+'kiadások működés Könyvtár'!D52+'kiadások működés Zengő Óvoda'!D52+'kiadások működés Polg.Hiv'!D52+'kiadások működés önkormányzat'!D52</f>
        <v>0</v>
      </c>
    </row>
    <row r="53" spans="1:4" ht="15" hidden="1">
      <c r="A53" s="13" t="s">
        <v>381</v>
      </c>
      <c r="B53" s="23" t="s">
        <v>145</v>
      </c>
      <c r="C53" s="77">
        <f>'kiadások működés Bölcsőde'!C53+'kiadások működés Könyvtár'!C53+'kiadások működés Zengő Óvoda'!C53+'kiadások működés Polg.Hiv'!C53+'kiadások működés önkormányzat'!C53</f>
        <v>0</v>
      </c>
      <c r="D53" s="77">
        <f>'kiadások működés Bölcsőde'!D53+'kiadások működés Könyvtár'!D53+'kiadások működés Zengő Óvoda'!D53+'kiadások működés Polg.Hiv'!D53+'kiadások működés önkormányzat'!D53</f>
        <v>0</v>
      </c>
    </row>
    <row r="54" spans="1:4" ht="15" hidden="1">
      <c r="A54" s="13" t="s">
        <v>382</v>
      </c>
      <c r="B54" s="23" t="s">
        <v>146</v>
      </c>
      <c r="C54" s="77">
        <f>'kiadások működés Bölcsőde'!C54+'kiadások működés Könyvtár'!C54+'kiadások működés Zengő Óvoda'!C54+'kiadások működés Polg.Hiv'!C54+'kiadások működés önkormányzat'!C54</f>
        <v>0</v>
      </c>
      <c r="D54" s="77">
        <f>'kiadások működés Bölcsőde'!D54+'kiadások működés Könyvtár'!D54+'kiadások működés Zengő Óvoda'!D54+'kiadások működés Polg.Hiv'!D54+'kiadások működés önkormányzat'!D54</f>
        <v>0</v>
      </c>
    </row>
    <row r="55" spans="1:4" ht="15" hidden="1">
      <c r="A55" s="13" t="s">
        <v>383</v>
      </c>
      <c r="B55" s="23" t="s">
        <v>147</v>
      </c>
      <c r="C55" s="77">
        <f>'kiadások működés Bölcsőde'!C55+'kiadások működés Könyvtár'!C55+'kiadások működés Zengő Óvoda'!C55+'kiadások működés Polg.Hiv'!C55+'kiadások működés önkormányzat'!C55</f>
        <v>0</v>
      </c>
      <c r="D55" s="77">
        <f>'kiadások működés Bölcsőde'!D55+'kiadások működés Könyvtár'!D55+'kiadások működés Zengő Óvoda'!D55+'kiadások működés Polg.Hiv'!D55+'kiadások működés önkormányzat'!D55</f>
        <v>0</v>
      </c>
    </row>
    <row r="56" spans="1:4" ht="15" hidden="1">
      <c r="A56" s="10" t="s">
        <v>384</v>
      </c>
      <c r="B56" s="23" t="s">
        <v>148</v>
      </c>
      <c r="C56" s="77">
        <f>'kiadások működés Bölcsőde'!C56+'kiadások működés Könyvtár'!C56+'kiadások működés Zengő Óvoda'!C56+'kiadások működés Polg.Hiv'!C56+'kiadások működés önkormányzat'!C56</f>
        <v>0</v>
      </c>
      <c r="D56" s="77">
        <f>'kiadások működés Bölcsőde'!D56+'kiadások működés Könyvtár'!D56+'kiadások működés Zengő Óvoda'!D56+'kiadások működés Polg.Hiv'!D56+'kiadások működés önkormányzat'!D56</f>
        <v>0</v>
      </c>
    </row>
    <row r="57" spans="1:4" ht="15" hidden="1">
      <c r="A57" s="10" t="s">
        <v>385</v>
      </c>
      <c r="B57" s="23" t="s">
        <v>149</v>
      </c>
      <c r="C57" s="77">
        <f>'kiadások működés Bölcsőde'!C57+'kiadások működés Könyvtár'!C57+'kiadások működés Zengő Óvoda'!C57+'kiadások működés Polg.Hiv'!C57+'kiadások működés önkormányzat'!C57</f>
        <v>0</v>
      </c>
      <c r="D57" s="77">
        <f>'kiadások működés Bölcsőde'!D57+'kiadások működés Könyvtár'!D57+'kiadások működés Zengő Óvoda'!D57+'kiadások működés Polg.Hiv'!D57+'kiadások működés önkormányzat'!D57</f>
        <v>0</v>
      </c>
    </row>
    <row r="58" spans="1:4" ht="15" hidden="1">
      <c r="A58" s="10" t="s">
        <v>386</v>
      </c>
      <c r="B58" s="23" t="s">
        <v>150</v>
      </c>
      <c r="C58" s="77">
        <f>'kiadások működés Bölcsőde'!C58+'kiadások működés Könyvtár'!C58+'kiadások működés Zengő Óvoda'!C58+'kiadások működés Polg.Hiv'!C58+'kiadások működés önkormányzat'!C58</f>
        <v>0</v>
      </c>
      <c r="D58" s="77">
        <f>'kiadások működés Bölcsőde'!D58+'kiadások működés Könyvtár'!D58+'kiadások működés Zengő Óvoda'!D58+'kiadások működés Polg.Hiv'!D58+'kiadások működés önkormányzat'!D58</f>
        <v>0</v>
      </c>
    </row>
    <row r="59" spans="1:4" ht="15">
      <c r="A59" s="41" t="s">
        <v>361</v>
      </c>
      <c r="B59" s="44" t="s">
        <v>151</v>
      </c>
      <c r="C59" s="74">
        <v>84223</v>
      </c>
      <c r="D59" s="74">
        <v>73684</v>
      </c>
    </row>
    <row r="60" spans="1:4" ht="15">
      <c r="A60" s="9" t="s">
        <v>387</v>
      </c>
      <c r="B60" s="23" t="s">
        <v>152</v>
      </c>
      <c r="C60" s="77"/>
      <c r="D60" s="77"/>
    </row>
    <row r="61" spans="1:4" ht="15">
      <c r="A61" s="9" t="s">
        <v>153</v>
      </c>
      <c r="B61" s="23" t="s">
        <v>154</v>
      </c>
      <c r="C61" s="77">
        <f>'kiadások működés Bölcsőde'!C61+'kiadások működés Könyvtár'!C61+'kiadások működés Zengő Óvoda'!C61+'kiadások működés Polg.Hiv'!C61+'kiadások működés önkormányzat'!C61</f>
        <v>110593</v>
      </c>
      <c r="D61" s="77">
        <f>'kiadások működés Bölcsőde'!D61+'kiadások működés Könyvtár'!D61+'kiadások működés Zengő Óvoda'!D61+'kiadások működés Polg.Hiv'!D61+'kiadások működés önkormányzat'!D61</f>
        <v>110592</v>
      </c>
    </row>
    <row r="62" spans="1:4" ht="15">
      <c r="A62" s="9" t="s">
        <v>155</v>
      </c>
      <c r="B62" s="23" t="s">
        <v>156</v>
      </c>
      <c r="C62" s="77">
        <f>'kiadások működés Bölcsőde'!C62+'kiadások működés Könyvtár'!C62+'kiadások működés Zengő Óvoda'!C62+'kiadások működés Polg.Hiv'!C62+'kiadások működés önkormányzat'!C62</f>
        <v>0</v>
      </c>
      <c r="D62" s="77"/>
    </row>
    <row r="63" spans="1:4" ht="15">
      <c r="A63" s="9" t="s">
        <v>362</v>
      </c>
      <c r="B63" s="23" t="s">
        <v>157</v>
      </c>
      <c r="C63" s="77">
        <f>'kiadások működés Bölcsőde'!C63+'kiadások működés Könyvtár'!C63+'kiadások működés Zengő Óvoda'!C63+'kiadások működés Polg.Hiv'!C63+'kiadások működés önkormányzat'!C63</f>
        <v>100</v>
      </c>
      <c r="D63" s="77">
        <v>100</v>
      </c>
    </row>
    <row r="64" spans="1:4" ht="15">
      <c r="A64" s="9" t="s">
        <v>388</v>
      </c>
      <c r="B64" s="23" t="s">
        <v>158</v>
      </c>
      <c r="C64" s="77"/>
      <c r="D64" s="77"/>
    </row>
    <row r="65" spans="1:4" ht="15">
      <c r="A65" s="9" t="s">
        <v>363</v>
      </c>
      <c r="B65" s="23" t="s">
        <v>159</v>
      </c>
      <c r="C65" s="77">
        <f>'kiadások működés önkormányzat'!C65</f>
        <v>187610</v>
      </c>
      <c r="D65" s="77">
        <f>'kiadások működés önkormányzat'!D65</f>
        <v>180763</v>
      </c>
    </row>
    <row r="66" spans="1:4" ht="15">
      <c r="A66" s="9" t="s">
        <v>389</v>
      </c>
      <c r="B66" s="23" t="s">
        <v>160</v>
      </c>
      <c r="C66" s="77"/>
      <c r="D66" s="77"/>
    </row>
    <row r="67" spans="1:4" ht="15">
      <c r="A67" s="9" t="s">
        <v>390</v>
      </c>
      <c r="B67" s="23" t="s">
        <v>161</v>
      </c>
      <c r="C67" s="77"/>
      <c r="D67" s="77"/>
    </row>
    <row r="68" spans="1:4" ht="15">
      <c r="A68" s="9" t="s">
        <v>162</v>
      </c>
      <c r="B68" s="23" t="s">
        <v>163</v>
      </c>
      <c r="C68" s="77"/>
      <c r="D68" s="77"/>
    </row>
    <row r="69" spans="1:4" ht="15">
      <c r="A69" s="14" t="s">
        <v>164</v>
      </c>
      <c r="B69" s="23" t="s">
        <v>165</v>
      </c>
      <c r="C69" s="77"/>
      <c r="D69" s="77"/>
    </row>
    <row r="70" spans="1:4" ht="15">
      <c r="A70" s="9" t="s">
        <v>391</v>
      </c>
      <c r="B70" s="23" t="s">
        <v>167</v>
      </c>
      <c r="C70" s="77">
        <f>'kiadások működés önkormányzat'!C70</f>
        <v>49439</v>
      </c>
      <c r="D70" s="77">
        <f>'kiadások működés önkormányzat'!D70</f>
        <v>49439</v>
      </c>
    </row>
    <row r="71" spans="1:4" ht="15">
      <c r="A71" s="14" t="s">
        <v>27</v>
      </c>
      <c r="B71" s="23" t="s">
        <v>457</v>
      </c>
      <c r="C71" s="77">
        <f>'kiadások működés önkormányzat'!C71</f>
        <v>13446</v>
      </c>
      <c r="D71" s="77">
        <f>'kiadások működés önkormányzat'!D71</f>
        <v>0</v>
      </c>
    </row>
    <row r="72" spans="1:4" ht="15">
      <c r="A72" s="14" t="s">
        <v>28</v>
      </c>
      <c r="B72" s="23" t="s">
        <v>457</v>
      </c>
      <c r="C72" s="77"/>
      <c r="D72" s="77"/>
    </row>
    <row r="73" spans="1:4" ht="15">
      <c r="A73" s="41" t="s">
        <v>364</v>
      </c>
      <c r="B73" s="44" t="s">
        <v>168</v>
      </c>
      <c r="C73" s="74">
        <f>SUM(C60:C72)</f>
        <v>361188</v>
      </c>
      <c r="D73" s="74">
        <f>SUM(D60:D72)</f>
        <v>340894</v>
      </c>
    </row>
    <row r="74" spans="1:4" ht="15.75">
      <c r="A74" s="45" t="s">
        <v>18</v>
      </c>
      <c r="B74" s="71"/>
      <c r="C74" s="74">
        <f>C73+C59+C50+C25+C24</f>
        <v>1627890</v>
      </c>
      <c r="D74" s="74">
        <f>D73+D59+D50+D25+D24</f>
        <v>1528313</v>
      </c>
    </row>
    <row r="75" spans="1:4" ht="15">
      <c r="A75" s="27" t="s">
        <v>169</v>
      </c>
      <c r="B75" s="23" t="s">
        <v>170</v>
      </c>
      <c r="C75" s="77">
        <f>'kiadások működés Bölcsőde'!C76+'kiadások működés Könyvtár'!C75+'kiadások működés Zengő Óvoda'!C75+'kiadások működés Polg.Hiv'!C75+'kiadások működés önkormányzat'!C75</f>
        <v>831</v>
      </c>
      <c r="D75" s="77">
        <f>'kiadások működés Bölcsőde'!D76+'kiadások működés Könyvtár'!D75+'kiadások működés Zengő Óvoda'!D75+'kiadások működés Polg.Hiv'!D75+'kiadások működés önkormányzat'!D75</f>
        <v>331</v>
      </c>
    </row>
    <row r="76" spans="1:4" ht="15">
      <c r="A76" s="27" t="s">
        <v>392</v>
      </c>
      <c r="B76" s="23" t="s">
        <v>171</v>
      </c>
      <c r="C76" s="77">
        <f>'kiadások működés Bölcsőde'!C77+'kiadások működés Könyvtár'!C76+'kiadások működés Zengő Óvoda'!C76+'kiadások működés Polg.Hiv'!C76+'kiadások működés önkormányzat'!C76</f>
        <v>46869</v>
      </c>
      <c r="D76" s="77">
        <f>'kiadások működés Bölcsőde'!D77+'kiadások működés Könyvtár'!D76+'kiadások működés Zengő Óvoda'!D76+'kiadások működés Polg.Hiv'!D76+'kiadások működés önkormányzat'!D76</f>
        <v>7418</v>
      </c>
    </row>
    <row r="77" spans="1:4" ht="15">
      <c r="A77" s="27" t="s">
        <v>172</v>
      </c>
      <c r="B77" s="23" t="s">
        <v>173</v>
      </c>
      <c r="C77" s="77">
        <f>'kiadások működés Bölcsőde'!C78+'kiadások működés Könyvtár'!C77+'kiadások működés Zengő Óvoda'!C77+'kiadások működés Polg.Hiv'!C77+'kiadások működés önkormányzat'!C77</f>
        <v>2544</v>
      </c>
      <c r="D77" s="77">
        <f>'kiadások működés Bölcsőde'!D78+'kiadások működés Könyvtár'!D77+'kiadások működés Zengő Óvoda'!D77+'kiadások működés Polg.Hiv'!D77+'kiadások működés önkormányzat'!D77</f>
        <v>1568</v>
      </c>
    </row>
    <row r="78" spans="1:4" ht="15">
      <c r="A78" s="27" t="s">
        <v>174</v>
      </c>
      <c r="B78" s="23" t="s">
        <v>175</v>
      </c>
      <c r="C78" s="77">
        <f>'kiadások működés Bölcsőde'!C79+'kiadások működés Könyvtár'!C78+'kiadások működés Zengő Óvoda'!C78+'kiadások működés Polg.Hiv'!C78+'kiadások működés önkormányzat'!C78</f>
        <v>12382</v>
      </c>
      <c r="D78" s="77">
        <f>'kiadások működés Bölcsőde'!D79+'kiadások működés Könyvtár'!D78+'kiadások működés Zengő Óvoda'!D78+'kiadások működés Polg.Hiv'!D78+'kiadások működés önkormányzat'!D78</f>
        <v>2379</v>
      </c>
    </row>
    <row r="79" spans="1:4" ht="15">
      <c r="A79" s="5" t="s">
        <v>176</v>
      </c>
      <c r="B79" s="23" t="s">
        <v>177</v>
      </c>
      <c r="C79" s="77">
        <f>'kiadások működés Bölcsőde'!C80+'kiadások működés Könyvtár'!C79+'kiadások működés Zengő Óvoda'!C79+'kiadások működés Polg.Hiv'!C79+'kiadások működés önkormányzat'!C79</f>
        <v>0</v>
      </c>
      <c r="D79" s="77">
        <f>'kiadások működés Bölcsőde'!D80+'kiadások működés Könyvtár'!D79+'kiadások működés Zengő Óvoda'!D79+'kiadások működés Polg.Hiv'!D79+'kiadások működés önkormányzat'!D79</f>
        <v>0</v>
      </c>
    </row>
    <row r="80" spans="1:4" ht="15">
      <c r="A80" s="5" t="s">
        <v>178</v>
      </c>
      <c r="B80" s="23" t="s">
        <v>179</v>
      </c>
      <c r="C80" s="77">
        <f>'kiadások működés Bölcsőde'!C81+'kiadások működés Könyvtár'!C80+'kiadások működés Zengő Óvoda'!C80+'kiadások működés Polg.Hiv'!C80+'kiadások működés önkormányzat'!C80</f>
        <v>0</v>
      </c>
      <c r="D80" s="77">
        <f>'kiadások működés Bölcsőde'!D81+'kiadások működés Könyvtár'!D80+'kiadások működés Zengő Óvoda'!D80+'kiadások működés Polg.Hiv'!D80+'kiadások működés önkormányzat'!D80</f>
        <v>0</v>
      </c>
    </row>
    <row r="81" spans="1:4" ht="15">
      <c r="A81" s="5" t="s">
        <v>180</v>
      </c>
      <c r="B81" s="23" t="s">
        <v>181</v>
      </c>
      <c r="C81" s="77">
        <f>'kiadások működés Bölcsőde'!C82+'kiadások működés Könyvtár'!C81+'kiadások működés Zengő Óvoda'!C81+'kiadások működés Polg.Hiv'!C81+'kiadások működés önkormányzat'!C81</f>
        <v>16912</v>
      </c>
      <c r="D81" s="77">
        <f>'kiadások működés Bölcsőde'!D82+'kiadások működés Könyvtár'!D81+'kiadások működés Zengő Óvoda'!D81+'kiadások működés Polg.Hiv'!D81+'kiadások működés önkormányzat'!D81</f>
        <v>2853</v>
      </c>
    </row>
    <row r="82" spans="1:4" ht="15">
      <c r="A82" s="42" t="s">
        <v>365</v>
      </c>
      <c r="B82" s="44" t="s">
        <v>182</v>
      </c>
      <c r="C82" s="74">
        <f>SUM(C75:C81)</f>
        <v>79538</v>
      </c>
      <c r="D82" s="74">
        <f>SUM(D75:D81)</f>
        <v>14549</v>
      </c>
    </row>
    <row r="83" spans="1:4" ht="15">
      <c r="A83" s="10" t="s">
        <v>183</v>
      </c>
      <c r="B83" s="23" t="s">
        <v>184</v>
      </c>
      <c r="C83" s="77">
        <f>'kiadások működés önkormányzat'!C83</f>
        <v>225226</v>
      </c>
      <c r="D83" s="77">
        <f>'kiadások működés önkormányzat'!D83</f>
        <v>225075</v>
      </c>
    </row>
    <row r="84" spans="1:4" ht="15">
      <c r="A84" s="10" t="s">
        <v>185</v>
      </c>
      <c r="B84" s="23" t="s">
        <v>186</v>
      </c>
      <c r="C84" s="77"/>
      <c r="D84" s="77"/>
    </row>
    <row r="85" spans="1:4" ht="15">
      <c r="A85" s="10" t="s">
        <v>187</v>
      </c>
      <c r="B85" s="23" t="s">
        <v>188</v>
      </c>
      <c r="C85" s="77"/>
      <c r="D85" s="77"/>
    </row>
    <row r="86" spans="1:4" ht="15">
      <c r="A86" s="10" t="s">
        <v>189</v>
      </c>
      <c r="B86" s="23" t="s">
        <v>190</v>
      </c>
      <c r="C86" s="77">
        <f>'kiadások működés önkormányzat'!C86</f>
        <v>60767</v>
      </c>
      <c r="D86" s="77">
        <f>'kiadások működés önkormányzat'!D86</f>
        <v>60748</v>
      </c>
    </row>
    <row r="87" spans="1:4" ht="15">
      <c r="A87" s="41" t="s">
        <v>366</v>
      </c>
      <c r="B87" s="44" t="s">
        <v>191</v>
      </c>
      <c r="C87" s="74">
        <f>SUM(C83:C86)</f>
        <v>285993</v>
      </c>
      <c r="D87" s="74">
        <f>SUM(D83:D86)</f>
        <v>285823</v>
      </c>
    </row>
    <row r="88" spans="1:4" ht="30">
      <c r="A88" s="10" t="s">
        <v>192</v>
      </c>
      <c r="B88" s="23" t="s">
        <v>193</v>
      </c>
      <c r="C88" s="77"/>
      <c r="D88" s="77"/>
    </row>
    <row r="89" spans="1:4" ht="15">
      <c r="A89" s="10" t="s">
        <v>393</v>
      </c>
      <c r="B89" s="23" t="s">
        <v>194</v>
      </c>
      <c r="C89" s="77"/>
      <c r="D89" s="77"/>
    </row>
    <row r="90" spans="1:4" ht="30">
      <c r="A90" s="10" t="s">
        <v>394</v>
      </c>
      <c r="B90" s="23" t="s">
        <v>195</v>
      </c>
      <c r="C90" s="77"/>
      <c r="D90" s="77"/>
    </row>
    <row r="91" spans="1:4" ht="15">
      <c r="A91" s="10" t="s">
        <v>395</v>
      </c>
      <c r="B91" s="23" t="s">
        <v>196</v>
      </c>
      <c r="C91" s="77">
        <f>'kiadások működés önkormányzat'!C91</f>
        <v>3380</v>
      </c>
      <c r="D91" s="77">
        <f>'kiadások működés önkormányzat'!D91</f>
        <v>0</v>
      </c>
    </row>
    <row r="92" spans="1:4" ht="30">
      <c r="A92" s="10" t="s">
        <v>396</v>
      </c>
      <c r="B92" s="23" t="s">
        <v>197</v>
      </c>
      <c r="C92" s="77"/>
      <c r="D92" s="77"/>
    </row>
    <row r="93" spans="1:4" ht="15">
      <c r="A93" s="10" t="s">
        <v>397</v>
      </c>
      <c r="B93" s="23" t="s">
        <v>198</v>
      </c>
      <c r="C93" s="77"/>
      <c r="D93" s="77"/>
    </row>
    <row r="94" spans="1:4" ht="15">
      <c r="A94" s="10" t="s">
        <v>199</v>
      </c>
      <c r="B94" s="23" t="s">
        <v>200</v>
      </c>
      <c r="C94" s="77"/>
      <c r="D94" s="77"/>
    </row>
    <row r="95" spans="1:4" ht="15">
      <c r="A95" s="10" t="s">
        <v>398</v>
      </c>
      <c r="B95" s="23" t="s">
        <v>201</v>
      </c>
      <c r="C95" s="77"/>
      <c r="D95" s="77"/>
    </row>
    <row r="96" spans="1:4" ht="15">
      <c r="A96" s="41" t="s">
        <v>367</v>
      </c>
      <c r="B96" s="44" t="s">
        <v>202</v>
      </c>
      <c r="C96" s="74">
        <f>SUM(C88:C95)</f>
        <v>3380</v>
      </c>
      <c r="D96" s="74">
        <f>SUM(D88:D95)</f>
        <v>0</v>
      </c>
    </row>
    <row r="97" spans="1:4" ht="15.75">
      <c r="A97" s="45" t="s">
        <v>17</v>
      </c>
      <c r="B97" s="71"/>
      <c r="C97" s="74">
        <f>C96+C87+C82</f>
        <v>368911</v>
      </c>
      <c r="D97" s="74">
        <f>D96+D87+D82</f>
        <v>300372</v>
      </c>
    </row>
    <row r="98" spans="1:4" ht="15.75">
      <c r="A98" s="28" t="s">
        <v>406</v>
      </c>
      <c r="B98" s="29" t="s">
        <v>203</v>
      </c>
      <c r="C98" s="74">
        <f>C96+C87+C82+C73+C59+C50+C25+C24</f>
        <v>1996801</v>
      </c>
      <c r="D98" s="74">
        <f>D96+D87+D82+D73+D59+D50+D25+D24</f>
        <v>1828685</v>
      </c>
    </row>
    <row r="99" spans="1:23" ht="15">
      <c r="A99" s="10" t="s">
        <v>399</v>
      </c>
      <c r="B99" s="4" t="s">
        <v>204</v>
      </c>
      <c r="C99" s="98"/>
      <c r="D99" s="98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205</v>
      </c>
      <c r="B100" s="4" t="s">
        <v>206</v>
      </c>
      <c r="C100" s="98"/>
      <c r="D100" s="98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400</v>
      </c>
      <c r="B101" s="4" t="s">
        <v>207</v>
      </c>
      <c r="C101" s="98"/>
      <c r="D101" s="98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368</v>
      </c>
      <c r="B102" s="6" t="s">
        <v>208</v>
      </c>
      <c r="C102" s="99">
        <f>SUM(C99:C101)</f>
        <v>0</v>
      </c>
      <c r="D102" s="99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30" t="s">
        <v>401</v>
      </c>
      <c r="B103" s="4" t="s">
        <v>209</v>
      </c>
      <c r="C103" s="100"/>
      <c r="D103" s="10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30" t="s">
        <v>371</v>
      </c>
      <c r="B104" s="4" t="s">
        <v>210</v>
      </c>
      <c r="C104" s="100"/>
      <c r="D104" s="10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211</v>
      </c>
      <c r="B105" s="4" t="s">
        <v>212</v>
      </c>
      <c r="C105" s="98"/>
      <c r="D105" s="98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402</v>
      </c>
      <c r="B106" s="4" t="s">
        <v>213</v>
      </c>
      <c r="C106" s="98"/>
      <c r="D106" s="98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369</v>
      </c>
      <c r="B107" s="6" t="s">
        <v>214</v>
      </c>
      <c r="C107" s="101"/>
      <c r="D107" s="101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30" t="s">
        <v>215</v>
      </c>
      <c r="B108" s="4" t="s">
        <v>216</v>
      </c>
      <c r="C108" s="100"/>
      <c r="D108" s="100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30" t="s">
        <v>217</v>
      </c>
      <c r="B109" s="4" t="s">
        <v>218</v>
      </c>
      <c r="C109" s="100">
        <v>25291</v>
      </c>
      <c r="D109" s="100">
        <v>25291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219</v>
      </c>
      <c r="B110" s="6" t="s">
        <v>220</v>
      </c>
      <c r="C110" s="101"/>
      <c r="D110" s="101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30" t="s">
        <v>221</v>
      </c>
      <c r="B111" s="4" t="s">
        <v>222</v>
      </c>
      <c r="C111" s="100"/>
      <c r="D111" s="100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30" t="s">
        <v>223</v>
      </c>
      <c r="B112" s="4" t="s">
        <v>224</v>
      </c>
      <c r="C112" s="100"/>
      <c r="D112" s="100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30" t="s">
        <v>225</v>
      </c>
      <c r="B113" s="4" t="s">
        <v>226</v>
      </c>
      <c r="C113" s="100"/>
      <c r="D113" s="100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1" t="s">
        <v>370</v>
      </c>
      <c r="B114" s="32" t="s">
        <v>227</v>
      </c>
      <c r="C114" s="101">
        <f>SUM(C109:C113)</f>
        <v>25291</v>
      </c>
      <c r="D114" s="101">
        <f>SUM(D109:D113)</f>
        <v>25291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30" t="s">
        <v>228</v>
      </c>
      <c r="B115" s="4" t="s">
        <v>229</v>
      </c>
      <c r="C115" s="100"/>
      <c r="D115" s="100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230</v>
      </c>
      <c r="B116" s="4" t="s">
        <v>231</v>
      </c>
      <c r="C116" s="98"/>
      <c r="D116" s="98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30" t="s">
        <v>403</v>
      </c>
      <c r="B117" s="4" t="s">
        <v>232</v>
      </c>
      <c r="C117" s="100"/>
      <c r="D117" s="10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30" t="s">
        <v>372</v>
      </c>
      <c r="B118" s="4" t="s">
        <v>233</v>
      </c>
      <c r="C118" s="100"/>
      <c r="D118" s="10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1" t="s">
        <v>373</v>
      </c>
      <c r="B119" s="32" t="s">
        <v>234</v>
      </c>
      <c r="C119" s="101"/>
      <c r="D119" s="101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235</v>
      </c>
      <c r="B120" s="4" t="s">
        <v>236</v>
      </c>
      <c r="C120" s="98"/>
      <c r="D120" s="98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3" t="s">
        <v>407</v>
      </c>
      <c r="B121" s="34" t="s">
        <v>237</v>
      </c>
      <c r="C121" s="101">
        <f>SUM(+C114)</f>
        <v>25291</v>
      </c>
      <c r="D121" s="101">
        <f>SUM(+D114)</f>
        <v>25291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62" t="s">
        <v>443</v>
      </c>
      <c r="B122" s="63"/>
      <c r="C122" s="102">
        <f>SUM(C98)+C121</f>
        <v>2022092</v>
      </c>
      <c r="D122" s="102">
        <f>SUM(D98)+D121</f>
        <v>1853976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&amp;R1/6. melléklet a 11/2016(V. 25.)önkormányzati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workbookViewId="0" topLeftCell="A1">
      <selection activeCell="I33" sqref="I3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3.8515625" style="0" customWidth="1"/>
    <col min="4" max="4" width="13.140625" style="0" customWidth="1"/>
  </cols>
  <sheetData>
    <row r="1" spans="1:4" ht="27" customHeight="1">
      <c r="A1" s="279" t="s">
        <v>665</v>
      </c>
      <c r="B1" s="282"/>
      <c r="C1" s="282"/>
      <c r="D1" s="271"/>
    </row>
    <row r="2" spans="1:4" ht="27" customHeight="1">
      <c r="A2" s="281" t="s">
        <v>474</v>
      </c>
      <c r="B2" s="282"/>
      <c r="C2" s="282"/>
      <c r="D2" s="271"/>
    </row>
    <row r="3" spans="1:3" ht="19.5" customHeight="1">
      <c r="A3" s="106"/>
      <c r="B3" s="49"/>
      <c r="C3" s="49"/>
    </row>
    <row r="4" spans="1:4" ht="15">
      <c r="A4" s="59" t="s">
        <v>34</v>
      </c>
      <c r="D4" s="56"/>
    </row>
    <row r="5" spans="1:4" ht="30.75">
      <c r="A5" s="55" t="s">
        <v>31</v>
      </c>
      <c r="B5" s="2" t="s">
        <v>67</v>
      </c>
      <c r="C5" s="60" t="s">
        <v>648</v>
      </c>
      <c r="D5" s="173" t="s">
        <v>649</v>
      </c>
    </row>
    <row r="6" spans="1:4" ht="15" hidden="1">
      <c r="A6" s="10" t="s">
        <v>475</v>
      </c>
      <c r="B6" s="5" t="s">
        <v>157</v>
      </c>
      <c r="C6" s="20"/>
      <c r="D6" s="20"/>
    </row>
    <row r="7" spans="1:4" ht="15" hidden="1">
      <c r="A7" s="10" t="s">
        <v>476</v>
      </c>
      <c r="B7" s="5" t="s">
        <v>157</v>
      </c>
      <c r="C7" s="20"/>
      <c r="D7" s="20"/>
    </row>
    <row r="8" spans="1:4" ht="15" hidden="1">
      <c r="A8" s="10" t="s">
        <v>477</v>
      </c>
      <c r="B8" s="5" t="s">
        <v>157</v>
      </c>
      <c r="C8" s="20"/>
      <c r="D8" s="20"/>
    </row>
    <row r="9" spans="1:4" ht="15" hidden="1">
      <c r="A9" s="10" t="s">
        <v>478</v>
      </c>
      <c r="B9" s="5" t="s">
        <v>157</v>
      </c>
      <c r="C9" s="20"/>
      <c r="D9" s="20"/>
    </row>
    <row r="10" spans="1:4" ht="15" hidden="1">
      <c r="A10" s="10" t="s">
        <v>479</v>
      </c>
      <c r="B10" s="5" t="s">
        <v>157</v>
      </c>
      <c r="C10" s="20"/>
      <c r="D10" s="20"/>
    </row>
    <row r="11" spans="1:4" ht="15" hidden="1">
      <c r="A11" s="10" t="s">
        <v>480</v>
      </c>
      <c r="B11" s="5" t="s">
        <v>157</v>
      </c>
      <c r="C11" s="20"/>
      <c r="D11" s="20"/>
    </row>
    <row r="12" spans="1:4" ht="15" hidden="1">
      <c r="A12" s="10" t="s">
        <v>481</v>
      </c>
      <c r="B12" s="5" t="s">
        <v>157</v>
      </c>
      <c r="C12" s="20"/>
      <c r="D12" s="20"/>
    </row>
    <row r="13" spans="1:4" ht="15" hidden="1">
      <c r="A13" s="10" t="s">
        <v>482</v>
      </c>
      <c r="B13" s="5" t="s">
        <v>157</v>
      </c>
      <c r="C13" s="20"/>
      <c r="D13" s="20"/>
    </row>
    <row r="14" spans="1:4" ht="15" hidden="1">
      <c r="A14" s="10" t="s">
        <v>483</v>
      </c>
      <c r="B14" s="5" t="s">
        <v>157</v>
      </c>
      <c r="C14" s="20"/>
      <c r="D14" s="20"/>
    </row>
    <row r="15" spans="1:4" ht="15" hidden="1">
      <c r="A15" s="10" t="s">
        <v>484</v>
      </c>
      <c r="B15" s="5" t="s">
        <v>157</v>
      </c>
      <c r="C15" s="20"/>
      <c r="D15" s="20"/>
    </row>
    <row r="16" spans="1:4" ht="25.5">
      <c r="A16" s="107" t="s">
        <v>362</v>
      </c>
      <c r="B16" s="7" t="s">
        <v>157</v>
      </c>
      <c r="C16" s="90">
        <v>100</v>
      </c>
      <c r="D16" s="163">
        <v>100</v>
      </c>
    </row>
    <row r="17" spans="1:4" ht="15" hidden="1">
      <c r="A17" s="10" t="s">
        <v>475</v>
      </c>
      <c r="B17" s="5" t="s">
        <v>158</v>
      </c>
      <c r="C17" s="89"/>
      <c r="D17" s="20"/>
    </row>
    <row r="18" spans="1:4" ht="15" hidden="1">
      <c r="A18" s="10" t="s">
        <v>476</v>
      </c>
      <c r="B18" s="5" t="s">
        <v>158</v>
      </c>
      <c r="C18" s="89"/>
      <c r="D18" s="20"/>
    </row>
    <row r="19" spans="1:4" ht="15" hidden="1">
      <c r="A19" s="10" t="s">
        <v>477</v>
      </c>
      <c r="B19" s="5" t="s">
        <v>158</v>
      </c>
      <c r="C19" s="89"/>
      <c r="D19" s="20"/>
    </row>
    <row r="20" spans="1:4" ht="15" hidden="1">
      <c r="A20" s="10" t="s">
        <v>478</v>
      </c>
      <c r="B20" s="5" t="s">
        <v>158</v>
      </c>
      <c r="C20" s="89"/>
      <c r="D20" s="20"/>
    </row>
    <row r="21" spans="1:4" ht="15" hidden="1">
      <c r="A21" s="10" t="s">
        <v>479</v>
      </c>
      <c r="B21" s="5" t="s">
        <v>158</v>
      </c>
      <c r="C21" s="89"/>
      <c r="D21" s="20"/>
    </row>
    <row r="22" spans="1:4" ht="15" hidden="1">
      <c r="A22" s="10" t="s">
        <v>480</v>
      </c>
      <c r="B22" s="5" t="s">
        <v>158</v>
      </c>
      <c r="C22" s="89"/>
      <c r="D22" s="20"/>
    </row>
    <row r="23" spans="1:4" ht="15" hidden="1">
      <c r="A23" s="10" t="s">
        <v>481</v>
      </c>
      <c r="B23" s="5" t="s">
        <v>158</v>
      </c>
      <c r="C23" s="89"/>
      <c r="D23" s="20"/>
    </row>
    <row r="24" spans="1:4" ht="15" hidden="1">
      <c r="A24" s="10" t="s">
        <v>482</v>
      </c>
      <c r="B24" s="5" t="s">
        <v>158</v>
      </c>
      <c r="C24" s="89"/>
      <c r="D24" s="20"/>
    </row>
    <row r="25" spans="1:4" ht="15" hidden="1">
      <c r="A25" s="10" t="s">
        <v>483</v>
      </c>
      <c r="B25" s="5" t="s">
        <v>158</v>
      </c>
      <c r="C25" s="89"/>
      <c r="D25" s="20"/>
    </row>
    <row r="26" spans="1:4" ht="15" hidden="1">
      <c r="A26" s="10" t="s">
        <v>484</v>
      </c>
      <c r="B26" s="5" t="s">
        <v>158</v>
      </c>
      <c r="C26" s="89"/>
      <c r="D26" s="20"/>
    </row>
    <row r="27" spans="1:4" ht="25.5">
      <c r="A27" s="107" t="s">
        <v>485</v>
      </c>
      <c r="B27" s="7" t="s">
        <v>158</v>
      </c>
      <c r="C27" s="89"/>
      <c r="D27" s="20"/>
    </row>
    <row r="28" spans="1:4" ht="15">
      <c r="A28" s="10" t="s">
        <v>475</v>
      </c>
      <c r="B28" s="5" t="s">
        <v>159</v>
      </c>
      <c r="C28" s="89"/>
      <c r="D28" s="20"/>
    </row>
    <row r="29" spans="1:4" ht="15">
      <c r="A29" s="10" t="s">
        <v>476</v>
      </c>
      <c r="B29" s="5" t="s">
        <v>159</v>
      </c>
      <c r="C29" s="89"/>
      <c r="D29" s="20"/>
    </row>
    <row r="30" spans="1:4" ht="15">
      <c r="A30" s="10" t="s">
        <v>477</v>
      </c>
      <c r="B30" s="5" t="s">
        <v>159</v>
      </c>
      <c r="C30" s="89"/>
      <c r="D30" s="20"/>
    </row>
    <row r="31" spans="1:4" ht="15">
      <c r="A31" s="10" t="s">
        <v>478</v>
      </c>
      <c r="B31" s="5" t="s">
        <v>159</v>
      </c>
      <c r="C31" s="89"/>
      <c r="D31" s="20"/>
    </row>
    <row r="32" spans="1:4" ht="15">
      <c r="A32" s="10" t="s">
        <v>479</v>
      </c>
      <c r="B32" s="5" t="s">
        <v>159</v>
      </c>
      <c r="C32" s="89"/>
      <c r="D32" s="20"/>
    </row>
    <row r="33" spans="1:4" ht="15">
      <c r="A33" s="10" t="s">
        <v>480</v>
      </c>
      <c r="B33" s="5" t="s">
        <v>159</v>
      </c>
      <c r="C33" s="89"/>
      <c r="D33" s="20"/>
    </row>
    <row r="34" spans="1:4" ht="15">
      <c r="A34" s="10" t="s">
        <v>481</v>
      </c>
      <c r="B34" s="5" t="s">
        <v>159</v>
      </c>
      <c r="C34" s="89"/>
      <c r="D34" s="20"/>
    </row>
    <row r="35" spans="1:4" ht="15">
      <c r="A35" s="10" t="s">
        <v>482</v>
      </c>
      <c r="B35" s="5" t="s">
        <v>159</v>
      </c>
      <c r="C35" s="89">
        <v>187610</v>
      </c>
      <c r="D35" s="178">
        <v>180763</v>
      </c>
    </row>
    <row r="36" spans="1:4" ht="15">
      <c r="A36" s="10" t="s">
        <v>483</v>
      </c>
      <c r="B36" s="5" t="s">
        <v>159</v>
      </c>
      <c r="C36" s="89"/>
      <c r="D36" s="20"/>
    </row>
    <row r="37" spans="1:4" ht="15">
      <c r="A37" s="10" t="s">
        <v>484</v>
      </c>
      <c r="B37" s="5" t="s">
        <v>159</v>
      </c>
      <c r="C37" s="89"/>
      <c r="D37" s="20"/>
    </row>
    <row r="38" spans="1:4" ht="15">
      <c r="A38" s="107" t="s">
        <v>363</v>
      </c>
      <c r="B38" s="7" t="s">
        <v>159</v>
      </c>
      <c r="C38" s="91">
        <f>SUM(C28:C37)</f>
        <v>187610</v>
      </c>
      <c r="D38" s="91">
        <f>SUM(D28:D37)</f>
        <v>180763</v>
      </c>
    </row>
    <row r="39" spans="1:4" ht="15" hidden="1">
      <c r="A39" s="10" t="s">
        <v>486</v>
      </c>
      <c r="B39" s="4" t="s">
        <v>161</v>
      </c>
      <c r="C39" s="89"/>
      <c r="D39" s="20"/>
    </row>
    <row r="40" spans="1:4" ht="15" hidden="1">
      <c r="A40" s="10" t="s">
        <v>487</v>
      </c>
      <c r="B40" s="4" t="s">
        <v>161</v>
      </c>
      <c r="C40" s="89"/>
      <c r="D40" s="20"/>
    </row>
    <row r="41" spans="1:4" ht="15" hidden="1">
      <c r="A41" s="10" t="s">
        <v>488</v>
      </c>
      <c r="B41" s="4" t="s">
        <v>161</v>
      </c>
      <c r="C41" s="89"/>
      <c r="D41" s="20"/>
    </row>
    <row r="42" spans="1:4" ht="15" hidden="1">
      <c r="A42" s="4" t="s">
        <v>489</v>
      </c>
      <c r="B42" s="4" t="s">
        <v>161</v>
      </c>
      <c r="C42" s="89"/>
      <c r="D42" s="20"/>
    </row>
    <row r="43" spans="1:4" ht="15" hidden="1">
      <c r="A43" s="4" t="s">
        <v>490</v>
      </c>
      <c r="B43" s="4" t="s">
        <v>161</v>
      </c>
      <c r="C43" s="89"/>
      <c r="D43" s="20"/>
    </row>
    <row r="44" spans="1:4" ht="15" hidden="1">
      <c r="A44" s="4" t="s">
        <v>491</v>
      </c>
      <c r="B44" s="4" t="s">
        <v>161</v>
      </c>
      <c r="C44" s="89"/>
      <c r="D44" s="20"/>
    </row>
    <row r="45" spans="1:4" ht="15" hidden="1">
      <c r="A45" s="10" t="s">
        <v>492</v>
      </c>
      <c r="B45" s="4" t="s">
        <v>161</v>
      </c>
      <c r="C45" s="89"/>
      <c r="D45" s="20"/>
    </row>
    <row r="46" spans="1:4" ht="15" hidden="1">
      <c r="A46" s="10" t="s">
        <v>493</v>
      </c>
      <c r="B46" s="4" t="s">
        <v>161</v>
      </c>
      <c r="C46" s="89"/>
      <c r="D46" s="20"/>
    </row>
    <row r="47" spans="1:4" ht="15" hidden="1">
      <c r="A47" s="10" t="s">
        <v>494</v>
      </c>
      <c r="B47" s="4" t="s">
        <v>161</v>
      </c>
      <c r="C47" s="89"/>
      <c r="D47" s="20"/>
    </row>
    <row r="48" spans="1:4" ht="15" hidden="1">
      <c r="A48" s="10" t="s">
        <v>495</v>
      </c>
      <c r="B48" s="4" t="s">
        <v>161</v>
      </c>
      <c r="C48" s="89"/>
      <c r="D48" s="20"/>
    </row>
    <row r="49" spans="1:4" ht="25.5">
      <c r="A49" s="107" t="s">
        <v>496</v>
      </c>
      <c r="B49" s="7" t="s">
        <v>161</v>
      </c>
      <c r="C49" s="89"/>
      <c r="D49" s="20"/>
    </row>
    <row r="50" spans="1:4" ht="15">
      <c r="A50" s="10" t="s">
        <v>486</v>
      </c>
      <c r="B50" s="4" t="s">
        <v>167</v>
      </c>
      <c r="C50" s="89"/>
      <c r="D50" s="20"/>
    </row>
    <row r="51" spans="1:4" ht="15">
      <c r="A51" s="10" t="s">
        <v>487</v>
      </c>
      <c r="B51" s="4" t="s">
        <v>167</v>
      </c>
      <c r="C51" s="89">
        <v>4881</v>
      </c>
      <c r="D51" s="178">
        <v>4881</v>
      </c>
    </row>
    <row r="52" spans="1:4" ht="15">
      <c r="A52" s="10" t="s">
        <v>652</v>
      </c>
      <c r="B52" s="4" t="s">
        <v>167</v>
      </c>
      <c r="C52" s="89">
        <v>5045</v>
      </c>
      <c r="D52" s="178">
        <v>5045</v>
      </c>
    </row>
    <row r="53" spans="1:4" ht="15">
      <c r="A53" s="10" t="s">
        <v>488</v>
      </c>
      <c r="B53" s="4" t="s">
        <v>167</v>
      </c>
      <c r="C53" s="89">
        <v>2793</v>
      </c>
      <c r="D53" s="178">
        <v>2793</v>
      </c>
    </row>
    <row r="54" spans="1:4" ht="15">
      <c r="A54" s="4" t="s">
        <v>489</v>
      </c>
      <c r="B54" s="4" t="s">
        <v>167</v>
      </c>
      <c r="C54" s="89"/>
      <c r="D54" s="178"/>
    </row>
    <row r="55" spans="1:4" ht="15">
      <c r="A55" s="4" t="s">
        <v>490</v>
      </c>
      <c r="B55" s="4" t="s">
        <v>167</v>
      </c>
      <c r="C55" s="89"/>
      <c r="D55" s="178"/>
    </row>
    <row r="56" spans="1:4" ht="15">
      <c r="A56" s="4" t="s">
        <v>491</v>
      </c>
      <c r="B56" s="4" t="s">
        <v>167</v>
      </c>
      <c r="C56" s="89"/>
      <c r="D56" s="178"/>
    </row>
    <row r="57" spans="1:4" ht="15">
      <c r="A57" s="10" t="s">
        <v>492</v>
      </c>
      <c r="B57" s="4" t="s">
        <v>167</v>
      </c>
      <c r="C57" s="89">
        <v>36720</v>
      </c>
      <c r="D57" s="178">
        <v>36720</v>
      </c>
    </row>
    <row r="58" spans="1:4" ht="15">
      <c r="A58" s="10" t="s">
        <v>497</v>
      </c>
      <c r="B58" s="4" t="s">
        <v>167</v>
      </c>
      <c r="C58" s="89"/>
      <c r="D58" s="178"/>
    </row>
    <row r="59" spans="1:4" ht="15">
      <c r="A59" s="10" t="s">
        <v>494</v>
      </c>
      <c r="B59" s="4" t="s">
        <v>167</v>
      </c>
      <c r="C59" s="89"/>
      <c r="D59" s="20"/>
    </row>
    <row r="60" spans="1:4" ht="15">
      <c r="A60" s="10" t="s">
        <v>495</v>
      </c>
      <c r="B60" s="4" t="s">
        <v>167</v>
      </c>
      <c r="C60" s="89"/>
      <c r="D60" s="20"/>
    </row>
    <row r="61" spans="1:4" ht="15">
      <c r="A61" s="12" t="s">
        <v>498</v>
      </c>
      <c r="B61" s="4" t="s">
        <v>167</v>
      </c>
      <c r="C61" s="91">
        <f>SUM(C50:C60)</f>
        <v>49439</v>
      </c>
      <c r="D61" s="91">
        <f>SUM(D50:D60)</f>
        <v>49439</v>
      </c>
    </row>
    <row r="62" spans="1:4" ht="15" hidden="1">
      <c r="A62" s="10" t="s">
        <v>475</v>
      </c>
      <c r="B62" s="5" t="s">
        <v>194</v>
      </c>
      <c r="C62" s="89"/>
      <c r="D62" s="20"/>
    </row>
    <row r="63" spans="1:4" ht="15" hidden="1">
      <c r="A63" s="10" t="s">
        <v>476</v>
      </c>
      <c r="B63" s="5" t="s">
        <v>194</v>
      </c>
      <c r="C63" s="89"/>
      <c r="D63" s="20"/>
    </row>
    <row r="64" spans="1:4" ht="15" hidden="1">
      <c r="A64" s="10" t="s">
        <v>477</v>
      </c>
      <c r="B64" s="5" t="s">
        <v>194</v>
      </c>
      <c r="C64" s="89"/>
      <c r="D64" s="20"/>
    </row>
    <row r="65" spans="1:4" ht="15" hidden="1">
      <c r="A65" s="10" t="s">
        <v>478</v>
      </c>
      <c r="B65" s="5" t="s">
        <v>194</v>
      </c>
      <c r="C65" s="89"/>
      <c r="D65" s="20"/>
    </row>
    <row r="66" spans="1:4" ht="15" hidden="1">
      <c r="A66" s="10" t="s">
        <v>479</v>
      </c>
      <c r="B66" s="5" t="s">
        <v>194</v>
      </c>
      <c r="C66" s="89"/>
      <c r="D66" s="20"/>
    </row>
    <row r="67" spans="1:4" ht="15" hidden="1">
      <c r="A67" s="10" t="s">
        <v>480</v>
      </c>
      <c r="B67" s="5" t="s">
        <v>194</v>
      </c>
      <c r="C67" s="89"/>
      <c r="D67" s="20"/>
    </row>
    <row r="68" spans="1:4" ht="15" hidden="1">
      <c r="A68" s="10" t="s">
        <v>481</v>
      </c>
      <c r="B68" s="5" t="s">
        <v>194</v>
      </c>
      <c r="C68" s="89"/>
      <c r="D68" s="20"/>
    </row>
    <row r="69" spans="1:4" ht="15" hidden="1">
      <c r="A69" s="10" t="s">
        <v>482</v>
      </c>
      <c r="B69" s="5" t="s">
        <v>194</v>
      </c>
      <c r="C69" s="89"/>
      <c r="D69" s="20"/>
    </row>
    <row r="70" spans="1:4" ht="15" hidden="1">
      <c r="A70" s="10" t="s">
        <v>483</v>
      </c>
      <c r="B70" s="5" t="s">
        <v>194</v>
      </c>
      <c r="C70" s="89"/>
      <c r="D70" s="20"/>
    </row>
    <row r="71" spans="1:4" ht="15" hidden="1">
      <c r="A71" s="10" t="s">
        <v>484</v>
      </c>
      <c r="B71" s="5" t="s">
        <v>194</v>
      </c>
      <c r="C71" s="89"/>
      <c r="D71" s="20"/>
    </row>
    <row r="72" spans="1:4" ht="25.5">
      <c r="A72" s="107" t="s">
        <v>499</v>
      </c>
      <c r="B72" s="7" t="s">
        <v>194</v>
      </c>
      <c r="C72" s="89"/>
      <c r="D72" s="20"/>
    </row>
    <row r="73" spans="1:4" ht="15" hidden="1">
      <c r="A73" s="10" t="s">
        <v>475</v>
      </c>
      <c r="B73" s="5" t="s">
        <v>195</v>
      </c>
      <c r="C73" s="89"/>
      <c r="D73" s="20"/>
    </row>
    <row r="74" spans="1:4" ht="15" hidden="1">
      <c r="A74" s="10" t="s">
        <v>476</v>
      </c>
      <c r="B74" s="5" t="s">
        <v>195</v>
      </c>
      <c r="C74" s="89"/>
      <c r="D74" s="20"/>
    </row>
    <row r="75" spans="1:4" ht="15" hidden="1">
      <c r="A75" s="10" t="s">
        <v>477</v>
      </c>
      <c r="B75" s="5" t="s">
        <v>195</v>
      </c>
      <c r="C75" s="89"/>
      <c r="D75" s="20"/>
    </row>
    <row r="76" spans="1:4" ht="15" hidden="1">
      <c r="A76" s="10" t="s">
        <v>478</v>
      </c>
      <c r="B76" s="5" t="s">
        <v>195</v>
      </c>
      <c r="C76" s="89"/>
      <c r="D76" s="20"/>
    </row>
    <row r="77" spans="1:4" ht="15" hidden="1">
      <c r="A77" s="10" t="s">
        <v>479</v>
      </c>
      <c r="B77" s="5" t="s">
        <v>195</v>
      </c>
      <c r="C77" s="89"/>
      <c r="D77" s="20"/>
    </row>
    <row r="78" spans="1:4" ht="15" hidden="1">
      <c r="A78" s="10" t="s">
        <v>480</v>
      </c>
      <c r="B78" s="5" t="s">
        <v>195</v>
      </c>
      <c r="C78" s="89"/>
      <c r="D78" s="20"/>
    </row>
    <row r="79" spans="1:4" ht="15" hidden="1">
      <c r="A79" s="10" t="s">
        <v>481</v>
      </c>
      <c r="B79" s="5" t="s">
        <v>195</v>
      </c>
      <c r="C79" s="89"/>
      <c r="D79" s="20"/>
    </row>
    <row r="80" spans="1:4" ht="15" hidden="1">
      <c r="A80" s="10" t="s">
        <v>482</v>
      </c>
      <c r="B80" s="5" t="s">
        <v>195</v>
      </c>
      <c r="C80" s="89"/>
      <c r="D80" s="20"/>
    </row>
    <row r="81" spans="1:4" ht="15" hidden="1">
      <c r="A81" s="10" t="s">
        <v>483</v>
      </c>
      <c r="B81" s="5" t="s">
        <v>195</v>
      </c>
      <c r="C81" s="89"/>
      <c r="D81" s="20"/>
    </row>
    <row r="82" spans="1:4" ht="15" hidden="1">
      <c r="A82" s="10" t="s">
        <v>484</v>
      </c>
      <c r="B82" s="5" t="s">
        <v>195</v>
      </c>
      <c r="C82" s="89"/>
      <c r="D82" s="20"/>
    </row>
    <row r="83" spans="1:4" ht="25.5">
      <c r="A83" s="107" t="s">
        <v>500</v>
      </c>
      <c r="B83" s="7" t="s">
        <v>195</v>
      </c>
      <c r="C83" s="89"/>
      <c r="D83" s="20"/>
    </row>
    <row r="84" spans="1:4" ht="15">
      <c r="A84" s="10" t="s">
        <v>475</v>
      </c>
      <c r="B84" s="5" t="s">
        <v>196</v>
      </c>
      <c r="C84" s="89"/>
      <c r="D84" s="20"/>
    </row>
    <row r="85" spans="1:4" ht="15">
      <c r="A85" s="10" t="s">
        <v>476</v>
      </c>
      <c r="B85" s="5" t="s">
        <v>196</v>
      </c>
      <c r="C85" s="89"/>
      <c r="D85" s="20"/>
    </row>
    <row r="86" spans="1:4" ht="15">
      <c r="A86" s="10" t="s">
        <v>477</v>
      </c>
      <c r="B86" s="5" t="s">
        <v>196</v>
      </c>
      <c r="C86" s="89"/>
      <c r="D86" s="20"/>
    </row>
    <row r="87" spans="1:4" ht="15">
      <c r="A87" s="10" t="s">
        <v>478</v>
      </c>
      <c r="B87" s="5" t="s">
        <v>196</v>
      </c>
      <c r="C87" s="89"/>
      <c r="D87" s="20"/>
    </row>
    <row r="88" spans="1:4" ht="15">
      <c r="A88" s="10" t="s">
        <v>479</v>
      </c>
      <c r="B88" s="5" t="s">
        <v>196</v>
      </c>
      <c r="C88" s="89"/>
      <c r="D88" s="20"/>
    </row>
    <row r="89" spans="1:4" ht="15">
      <c r="A89" s="10" t="s">
        <v>480</v>
      </c>
      <c r="B89" s="5" t="s">
        <v>196</v>
      </c>
      <c r="C89" s="89"/>
      <c r="D89" s="20"/>
    </row>
    <row r="90" spans="1:4" ht="15">
      <c r="A90" s="10" t="s">
        <v>481</v>
      </c>
      <c r="B90" s="5" t="s">
        <v>196</v>
      </c>
      <c r="C90" s="89"/>
      <c r="D90" s="20"/>
    </row>
    <row r="91" spans="1:4" ht="15">
      <c r="A91" s="10" t="s">
        <v>482</v>
      </c>
      <c r="B91" s="5" t="s">
        <v>196</v>
      </c>
      <c r="C91" s="89">
        <v>3380</v>
      </c>
      <c r="D91" s="20">
        <v>0</v>
      </c>
    </row>
    <row r="92" spans="1:4" ht="15">
      <c r="A92" s="10" t="s">
        <v>483</v>
      </c>
      <c r="B92" s="5" t="s">
        <v>196</v>
      </c>
      <c r="C92" s="89"/>
      <c r="D92" s="20"/>
    </row>
    <row r="93" spans="1:4" ht="15">
      <c r="A93" s="10" t="s">
        <v>484</v>
      </c>
      <c r="B93" s="5" t="s">
        <v>196</v>
      </c>
      <c r="C93" s="89"/>
      <c r="D93" s="20"/>
    </row>
    <row r="94" spans="1:4" ht="15">
      <c r="A94" s="107" t="s">
        <v>501</v>
      </c>
      <c r="B94" s="7" t="s">
        <v>196</v>
      </c>
      <c r="C94" s="179">
        <f>SUM(C84:C93)</f>
        <v>3380</v>
      </c>
      <c r="D94" s="177">
        <f>SUM(D84:D93)</f>
        <v>0</v>
      </c>
    </row>
    <row r="95" spans="1:4" ht="15" hidden="1">
      <c r="A95" s="10" t="s">
        <v>486</v>
      </c>
      <c r="B95" s="4" t="s">
        <v>198</v>
      </c>
      <c r="C95" s="89"/>
      <c r="D95" s="20"/>
    </row>
    <row r="96" spans="1:4" ht="15" hidden="1">
      <c r="A96" s="10" t="s">
        <v>487</v>
      </c>
      <c r="B96" s="5" t="s">
        <v>198</v>
      </c>
      <c r="C96" s="89"/>
      <c r="D96" s="20"/>
    </row>
    <row r="97" spans="1:4" ht="15" hidden="1">
      <c r="A97" s="10" t="s">
        <v>488</v>
      </c>
      <c r="B97" s="4" t="s">
        <v>198</v>
      </c>
      <c r="C97" s="89"/>
      <c r="D97" s="20"/>
    </row>
    <row r="98" spans="1:4" ht="15" hidden="1">
      <c r="A98" s="4" t="s">
        <v>489</v>
      </c>
      <c r="B98" s="5" t="s">
        <v>198</v>
      </c>
      <c r="C98" s="89"/>
      <c r="D98" s="20"/>
    </row>
    <row r="99" spans="1:4" ht="15" hidden="1">
      <c r="A99" s="4" t="s">
        <v>490</v>
      </c>
      <c r="B99" s="4" t="s">
        <v>198</v>
      </c>
      <c r="C99" s="89"/>
      <c r="D99" s="20"/>
    </row>
    <row r="100" spans="1:4" ht="15" hidden="1">
      <c r="A100" s="4" t="s">
        <v>491</v>
      </c>
      <c r="B100" s="5" t="s">
        <v>198</v>
      </c>
      <c r="C100" s="89"/>
      <c r="D100" s="20"/>
    </row>
    <row r="101" spans="1:4" ht="15" hidden="1">
      <c r="A101" s="10" t="s">
        <v>492</v>
      </c>
      <c r="B101" s="4" t="s">
        <v>198</v>
      </c>
      <c r="C101" s="89"/>
      <c r="D101" s="20"/>
    </row>
    <row r="102" spans="1:4" ht="15" hidden="1">
      <c r="A102" s="10" t="s">
        <v>497</v>
      </c>
      <c r="B102" s="5" t="s">
        <v>198</v>
      </c>
      <c r="C102" s="89"/>
      <c r="D102" s="20"/>
    </row>
    <row r="103" spans="1:4" ht="15" hidden="1">
      <c r="A103" s="10" t="s">
        <v>494</v>
      </c>
      <c r="B103" s="4" t="s">
        <v>198</v>
      </c>
      <c r="C103" s="89"/>
      <c r="D103" s="20"/>
    </row>
    <row r="104" spans="1:4" ht="15" hidden="1">
      <c r="A104" s="10" t="s">
        <v>495</v>
      </c>
      <c r="B104" s="5" t="s">
        <v>198</v>
      </c>
      <c r="C104" s="89"/>
      <c r="D104" s="20"/>
    </row>
    <row r="105" spans="1:4" ht="25.5">
      <c r="A105" s="107" t="s">
        <v>502</v>
      </c>
      <c r="B105" s="7" t="s">
        <v>198</v>
      </c>
      <c r="C105" s="89"/>
      <c r="D105" s="20"/>
    </row>
    <row r="106" spans="1:4" ht="15" hidden="1">
      <c r="A106" s="10" t="s">
        <v>486</v>
      </c>
      <c r="B106" s="4" t="s">
        <v>201</v>
      </c>
      <c r="C106" s="89"/>
      <c r="D106" s="20"/>
    </row>
    <row r="107" spans="1:4" ht="15" hidden="1">
      <c r="A107" s="10" t="s">
        <v>487</v>
      </c>
      <c r="B107" s="4" t="s">
        <v>201</v>
      </c>
      <c r="C107" s="89"/>
      <c r="D107" s="20"/>
    </row>
    <row r="108" spans="1:4" ht="15" hidden="1">
      <c r="A108" s="10" t="s">
        <v>488</v>
      </c>
      <c r="B108" s="4" t="s">
        <v>201</v>
      </c>
      <c r="C108" s="89"/>
      <c r="D108" s="20"/>
    </row>
    <row r="109" spans="1:4" ht="15" hidden="1">
      <c r="A109" s="4" t="s">
        <v>489</v>
      </c>
      <c r="B109" s="4" t="s">
        <v>201</v>
      </c>
      <c r="C109" s="89"/>
      <c r="D109" s="20"/>
    </row>
    <row r="110" spans="1:4" ht="15" hidden="1">
      <c r="A110" s="4" t="s">
        <v>490</v>
      </c>
      <c r="B110" s="4" t="s">
        <v>201</v>
      </c>
      <c r="C110" s="89"/>
      <c r="D110" s="20"/>
    </row>
    <row r="111" spans="1:4" ht="15" hidden="1">
      <c r="A111" s="4" t="s">
        <v>491</v>
      </c>
      <c r="B111" s="4" t="s">
        <v>201</v>
      </c>
      <c r="C111" s="89"/>
      <c r="D111" s="20"/>
    </row>
    <row r="112" spans="1:4" ht="15" hidden="1">
      <c r="A112" s="10" t="s">
        <v>492</v>
      </c>
      <c r="B112" s="4" t="s">
        <v>201</v>
      </c>
      <c r="C112" s="89"/>
      <c r="D112" s="20"/>
    </row>
    <row r="113" spans="1:4" ht="15" hidden="1">
      <c r="A113" s="10" t="s">
        <v>497</v>
      </c>
      <c r="B113" s="4" t="s">
        <v>201</v>
      </c>
      <c r="C113" s="89"/>
      <c r="D113" s="20"/>
    </row>
    <row r="114" spans="1:4" ht="15" hidden="1">
      <c r="A114" s="10" t="s">
        <v>494</v>
      </c>
      <c r="B114" s="4" t="s">
        <v>201</v>
      </c>
      <c r="C114" s="89"/>
      <c r="D114" s="20"/>
    </row>
    <row r="115" spans="1:4" ht="15" hidden="1">
      <c r="A115" s="10" t="s">
        <v>495</v>
      </c>
      <c r="B115" s="4" t="s">
        <v>201</v>
      </c>
      <c r="C115" s="89"/>
      <c r="D115" s="20"/>
    </row>
    <row r="116" spans="1:4" ht="15">
      <c r="A116" s="12" t="s">
        <v>398</v>
      </c>
      <c r="B116" s="7" t="s">
        <v>201</v>
      </c>
      <c r="C116" s="89"/>
      <c r="D116" s="20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 alignWithMargins="0">
    <oddHeader>&amp;R1/7. melléklet a 11/2016. (V. 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workbookViewId="0" topLeftCell="A1">
      <selection activeCell="D87" sqref="D87"/>
    </sheetView>
  </sheetViews>
  <sheetFormatPr defaultColWidth="9.140625" defaultRowHeight="15"/>
  <cols>
    <col min="1" max="1" width="82.57421875" style="0" customWidth="1"/>
    <col min="3" max="3" width="14.00390625" style="0" customWidth="1"/>
    <col min="4" max="4" width="13.140625" style="0" customWidth="1"/>
  </cols>
  <sheetData>
    <row r="1" spans="1:3" ht="27" customHeight="1">
      <c r="A1" s="279" t="s">
        <v>664</v>
      </c>
      <c r="B1" s="282"/>
      <c r="C1" s="282"/>
    </row>
    <row r="2" spans="1:4" ht="25.5" customHeight="1">
      <c r="A2" s="281" t="s">
        <v>503</v>
      </c>
      <c r="B2" s="282"/>
      <c r="C2" s="282"/>
      <c r="D2" s="271"/>
    </row>
    <row r="3" spans="1:3" ht="15.75" customHeight="1">
      <c r="A3" s="106"/>
      <c r="B3" s="49"/>
      <c r="C3" s="49"/>
    </row>
    <row r="4" ht="21" customHeight="1">
      <c r="A4" s="59" t="s">
        <v>34</v>
      </c>
    </row>
    <row r="5" spans="1:4" ht="45.75" customHeight="1">
      <c r="A5" s="55" t="s">
        <v>31</v>
      </c>
      <c r="B5" s="2" t="s">
        <v>67</v>
      </c>
      <c r="C5" s="60" t="s">
        <v>648</v>
      </c>
      <c r="D5" s="173" t="s">
        <v>649</v>
      </c>
    </row>
    <row r="6" spans="1:4" ht="15" hidden="1">
      <c r="A6" s="10" t="s">
        <v>504</v>
      </c>
      <c r="B6" s="5" t="s">
        <v>255</v>
      </c>
      <c r="C6" s="20"/>
      <c r="D6" s="20"/>
    </row>
    <row r="7" spans="1:4" ht="15" hidden="1">
      <c r="A7" s="10" t="s">
        <v>505</v>
      </c>
      <c r="B7" s="5" t="s">
        <v>255</v>
      </c>
      <c r="C7" s="20"/>
      <c r="D7" s="20"/>
    </row>
    <row r="8" spans="1:4" ht="30" hidden="1">
      <c r="A8" s="10" t="s">
        <v>506</v>
      </c>
      <c r="B8" s="5" t="s">
        <v>255</v>
      </c>
      <c r="C8" s="20"/>
      <c r="D8" s="20"/>
    </row>
    <row r="9" spans="1:4" ht="15" hidden="1">
      <c r="A9" s="10" t="s">
        <v>507</v>
      </c>
      <c r="B9" s="5" t="s">
        <v>255</v>
      </c>
      <c r="C9" s="20"/>
      <c r="D9" s="20"/>
    </row>
    <row r="10" spans="1:4" ht="15" hidden="1">
      <c r="A10" s="10" t="s">
        <v>508</v>
      </c>
      <c r="B10" s="5" t="s">
        <v>255</v>
      </c>
      <c r="C10" s="20"/>
      <c r="D10" s="20"/>
    </row>
    <row r="11" spans="1:4" ht="15" hidden="1">
      <c r="A11" s="10" t="s">
        <v>509</v>
      </c>
      <c r="B11" s="5" t="s">
        <v>255</v>
      </c>
      <c r="C11" s="20"/>
      <c r="D11" s="20"/>
    </row>
    <row r="12" spans="1:4" ht="15" hidden="1">
      <c r="A12" s="10" t="s">
        <v>510</v>
      </c>
      <c r="B12" s="5" t="s">
        <v>255</v>
      </c>
      <c r="C12" s="20"/>
      <c r="D12" s="20"/>
    </row>
    <row r="13" spans="1:4" ht="15" hidden="1">
      <c r="A13" s="10" t="s">
        <v>511</v>
      </c>
      <c r="B13" s="5" t="s">
        <v>255</v>
      </c>
      <c r="C13" s="20"/>
      <c r="D13" s="20"/>
    </row>
    <row r="14" spans="1:4" ht="15" hidden="1">
      <c r="A14" s="10" t="s">
        <v>512</v>
      </c>
      <c r="B14" s="5" t="s">
        <v>255</v>
      </c>
      <c r="C14" s="20"/>
      <c r="D14" s="20"/>
    </row>
    <row r="15" spans="1:4" ht="15" hidden="1">
      <c r="A15" s="10" t="s">
        <v>513</v>
      </c>
      <c r="B15" s="5" t="s">
        <v>255</v>
      </c>
      <c r="C15" s="20"/>
      <c r="D15" s="20"/>
    </row>
    <row r="16" spans="1:4" ht="25.5">
      <c r="A16" s="6" t="s">
        <v>408</v>
      </c>
      <c r="B16" s="7" t="s">
        <v>255</v>
      </c>
      <c r="C16" s="89"/>
      <c r="D16" s="20"/>
    </row>
    <row r="17" spans="1:4" ht="15" hidden="1">
      <c r="A17" s="10" t="s">
        <v>504</v>
      </c>
      <c r="B17" s="5" t="s">
        <v>256</v>
      </c>
      <c r="C17" s="89"/>
      <c r="D17" s="20"/>
    </row>
    <row r="18" spans="1:4" ht="15" hidden="1">
      <c r="A18" s="10" t="s">
        <v>505</v>
      </c>
      <c r="B18" s="5" t="s">
        <v>256</v>
      </c>
      <c r="C18" s="89"/>
      <c r="D18" s="20"/>
    </row>
    <row r="19" spans="1:4" ht="30" hidden="1">
      <c r="A19" s="10" t="s">
        <v>506</v>
      </c>
      <c r="B19" s="5" t="s">
        <v>256</v>
      </c>
      <c r="C19" s="89"/>
      <c r="D19" s="20"/>
    </row>
    <row r="20" spans="1:4" ht="15" hidden="1">
      <c r="A20" s="10" t="s">
        <v>507</v>
      </c>
      <c r="B20" s="5" t="s">
        <v>256</v>
      </c>
      <c r="C20" s="89"/>
      <c r="D20" s="20"/>
    </row>
    <row r="21" spans="1:4" ht="15" hidden="1">
      <c r="A21" s="10" t="s">
        <v>508</v>
      </c>
      <c r="B21" s="5" t="s">
        <v>256</v>
      </c>
      <c r="C21" s="89"/>
      <c r="D21" s="20"/>
    </row>
    <row r="22" spans="1:4" ht="15" hidden="1">
      <c r="A22" s="10" t="s">
        <v>509</v>
      </c>
      <c r="B22" s="5" t="s">
        <v>256</v>
      </c>
      <c r="C22" s="89"/>
      <c r="D22" s="20"/>
    </row>
    <row r="23" spans="1:4" ht="15" hidden="1">
      <c r="A23" s="10" t="s">
        <v>510</v>
      </c>
      <c r="B23" s="5" t="s">
        <v>256</v>
      </c>
      <c r="C23" s="89"/>
      <c r="D23" s="20"/>
    </row>
    <row r="24" spans="1:4" ht="15" hidden="1">
      <c r="A24" s="10" t="s">
        <v>511</v>
      </c>
      <c r="B24" s="5" t="s">
        <v>256</v>
      </c>
      <c r="C24" s="89"/>
      <c r="D24" s="20"/>
    </row>
    <row r="25" spans="1:4" ht="15" hidden="1">
      <c r="A25" s="10" t="s">
        <v>512</v>
      </c>
      <c r="B25" s="5" t="s">
        <v>256</v>
      </c>
      <c r="C25" s="89"/>
      <c r="D25" s="20"/>
    </row>
    <row r="26" spans="1:4" ht="15" hidden="1">
      <c r="A26" s="10" t="s">
        <v>513</v>
      </c>
      <c r="B26" s="5" t="s">
        <v>256</v>
      </c>
      <c r="C26" s="89"/>
      <c r="D26" s="20"/>
    </row>
    <row r="27" spans="1:4" ht="25.5">
      <c r="A27" s="6" t="s">
        <v>514</v>
      </c>
      <c r="B27" s="7" t="s">
        <v>256</v>
      </c>
      <c r="C27" s="89"/>
      <c r="D27" s="20"/>
    </row>
    <row r="28" spans="1:4" ht="15">
      <c r="A28" s="10" t="s">
        <v>504</v>
      </c>
      <c r="B28" s="5" t="s">
        <v>257</v>
      </c>
      <c r="C28" s="89">
        <v>6077</v>
      </c>
      <c r="D28" s="178">
        <v>6827</v>
      </c>
    </row>
    <row r="29" spans="1:4" ht="15">
      <c r="A29" s="10" t="s">
        <v>505</v>
      </c>
      <c r="B29" s="5" t="s">
        <v>257</v>
      </c>
      <c r="C29" s="89"/>
      <c r="D29" s="178"/>
    </row>
    <row r="30" spans="1:4" ht="30">
      <c r="A30" s="10" t="s">
        <v>506</v>
      </c>
      <c r="B30" s="5" t="s">
        <v>257</v>
      </c>
      <c r="C30" s="89">
        <v>14918</v>
      </c>
      <c r="D30" s="178">
        <v>18444</v>
      </c>
    </row>
    <row r="31" spans="1:4" ht="15">
      <c r="A31" s="10" t="s">
        <v>507</v>
      </c>
      <c r="B31" s="5" t="s">
        <v>257</v>
      </c>
      <c r="C31" s="89"/>
      <c r="D31" s="178"/>
    </row>
    <row r="32" spans="1:4" ht="15">
      <c r="A32" s="10" t="s">
        <v>508</v>
      </c>
      <c r="B32" s="5" t="s">
        <v>257</v>
      </c>
      <c r="C32" s="89">
        <v>40335</v>
      </c>
      <c r="D32" s="178">
        <v>40335</v>
      </c>
    </row>
    <row r="33" spans="1:4" ht="15">
      <c r="A33" s="10" t="s">
        <v>509</v>
      </c>
      <c r="B33" s="5" t="s">
        <v>257</v>
      </c>
      <c r="C33" s="89">
        <v>193848</v>
      </c>
      <c r="D33" s="178">
        <v>193848</v>
      </c>
    </row>
    <row r="34" spans="1:4" ht="15">
      <c r="A34" s="10" t="s">
        <v>510</v>
      </c>
      <c r="B34" s="5" t="s">
        <v>257</v>
      </c>
      <c r="C34" s="89">
        <v>1973</v>
      </c>
      <c r="D34" s="178">
        <v>1973</v>
      </c>
    </row>
    <row r="35" spans="1:4" ht="15">
      <c r="A35" s="10" t="s">
        <v>511</v>
      </c>
      <c r="B35" s="5" t="s">
        <v>257</v>
      </c>
      <c r="C35" s="89"/>
      <c r="D35" s="20"/>
    </row>
    <row r="36" spans="1:4" ht="15">
      <c r="A36" s="10" t="s">
        <v>512</v>
      </c>
      <c r="B36" s="5" t="s">
        <v>257</v>
      </c>
      <c r="C36" s="89"/>
      <c r="D36" s="20"/>
    </row>
    <row r="37" spans="1:4" ht="15">
      <c r="A37" s="10" t="s">
        <v>513</v>
      </c>
      <c r="B37" s="5" t="s">
        <v>257</v>
      </c>
      <c r="C37" s="89"/>
      <c r="D37" s="20"/>
    </row>
    <row r="38" spans="1:4" ht="15">
      <c r="A38" s="6" t="s">
        <v>515</v>
      </c>
      <c r="B38" s="7" t="s">
        <v>257</v>
      </c>
      <c r="C38" s="91">
        <f>SUM(C28:C37)</f>
        <v>257151</v>
      </c>
      <c r="D38" s="91">
        <f>SUM(D28:D37)</f>
        <v>261427</v>
      </c>
    </row>
    <row r="39" spans="1:4" ht="15" hidden="1">
      <c r="A39" s="10" t="s">
        <v>504</v>
      </c>
      <c r="B39" s="5" t="s">
        <v>263</v>
      </c>
      <c r="C39" s="89"/>
      <c r="D39" s="20"/>
    </row>
    <row r="40" spans="1:4" ht="15" hidden="1">
      <c r="A40" s="10" t="s">
        <v>505</v>
      </c>
      <c r="B40" s="5" t="s">
        <v>263</v>
      </c>
      <c r="C40" s="89"/>
      <c r="D40" s="20"/>
    </row>
    <row r="41" spans="1:4" ht="30" hidden="1">
      <c r="A41" s="10" t="s">
        <v>506</v>
      </c>
      <c r="B41" s="5" t="s">
        <v>263</v>
      </c>
      <c r="C41" s="89"/>
      <c r="D41" s="20"/>
    </row>
    <row r="42" spans="1:4" ht="15" hidden="1">
      <c r="A42" s="10" t="s">
        <v>507</v>
      </c>
      <c r="B42" s="5" t="s">
        <v>263</v>
      </c>
      <c r="C42" s="89"/>
      <c r="D42" s="20"/>
    </row>
    <row r="43" spans="1:4" ht="15" hidden="1">
      <c r="A43" s="10" t="s">
        <v>508</v>
      </c>
      <c r="B43" s="5" t="s">
        <v>263</v>
      </c>
      <c r="C43" s="89"/>
      <c r="D43" s="20"/>
    </row>
    <row r="44" spans="1:4" ht="15" hidden="1">
      <c r="A44" s="10" t="s">
        <v>509</v>
      </c>
      <c r="B44" s="5" t="s">
        <v>263</v>
      </c>
      <c r="C44" s="89"/>
      <c r="D44" s="20"/>
    </row>
    <row r="45" spans="1:4" ht="15" hidden="1">
      <c r="A45" s="10" t="s">
        <v>510</v>
      </c>
      <c r="B45" s="5" t="s">
        <v>263</v>
      </c>
      <c r="C45" s="89"/>
      <c r="D45" s="20"/>
    </row>
    <row r="46" spans="1:4" ht="15" hidden="1">
      <c r="A46" s="10" t="s">
        <v>511</v>
      </c>
      <c r="B46" s="5" t="s">
        <v>263</v>
      </c>
      <c r="C46" s="89"/>
      <c r="D46" s="20"/>
    </row>
    <row r="47" spans="1:4" ht="15" hidden="1">
      <c r="A47" s="10" t="s">
        <v>512</v>
      </c>
      <c r="B47" s="5" t="s">
        <v>263</v>
      </c>
      <c r="C47" s="89"/>
      <c r="D47" s="20"/>
    </row>
    <row r="48" spans="1:4" ht="15" hidden="1">
      <c r="A48" s="10" t="s">
        <v>513</v>
      </c>
      <c r="B48" s="5" t="s">
        <v>263</v>
      </c>
      <c r="C48" s="89"/>
      <c r="D48" s="20"/>
    </row>
    <row r="49" spans="1:4" ht="25.5">
      <c r="A49" s="6" t="s">
        <v>516</v>
      </c>
      <c r="B49" s="7" t="s">
        <v>263</v>
      </c>
      <c r="C49" s="89"/>
      <c r="D49" s="20"/>
    </row>
    <row r="50" spans="1:4" ht="15" hidden="1">
      <c r="A50" s="10" t="s">
        <v>517</v>
      </c>
      <c r="B50" s="5" t="s">
        <v>264</v>
      </c>
      <c r="C50" s="89"/>
      <c r="D50" s="20"/>
    </row>
    <row r="51" spans="1:4" ht="15" hidden="1">
      <c r="A51" s="10" t="s">
        <v>505</v>
      </c>
      <c r="B51" s="5" t="s">
        <v>264</v>
      </c>
      <c r="C51" s="89"/>
      <c r="D51" s="20"/>
    </row>
    <row r="52" spans="1:4" ht="30" hidden="1">
      <c r="A52" s="10" t="s">
        <v>506</v>
      </c>
      <c r="B52" s="5" t="s">
        <v>264</v>
      </c>
      <c r="C52" s="89"/>
      <c r="D52" s="20"/>
    </row>
    <row r="53" spans="1:4" ht="15" hidden="1">
      <c r="A53" s="10" t="s">
        <v>507</v>
      </c>
      <c r="B53" s="5" t="s">
        <v>264</v>
      </c>
      <c r="C53" s="89"/>
      <c r="D53" s="20"/>
    </row>
    <row r="54" spans="1:4" ht="15" hidden="1">
      <c r="A54" s="10" t="s">
        <v>508</v>
      </c>
      <c r="B54" s="5" t="s">
        <v>264</v>
      </c>
      <c r="C54" s="89"/>
      <c r="D54" s="20"/>
    </row>
    <row r="55" spans="1:4" ht="15" hidden="1">
      <c r="A55" s="10" t="s">
        <v>509</v>
      </c>
      <c r="B55" s="5" t="s">
        <v>264</v>
      </c>
      <c r="C55" s="89"/>
      <c r="D55" s="20"/>
    </row>
    <row r="56" spans="1:4" ht="15" hidden="1">
      <c r="A56" s="10" t="s">
        <v>510</v>
      </c>
      <c r="B56" s="5" t="s">
        <v>264</v>
      </c>
      <c r="C56" s="89"/>
      <c r="D56" s="20"/>
    </row>
    <row r="57" spans="1:4" ht="15" hidden="1">
      <c r="A57" s="10" t="s">
        <v>511</v>
      </c>
      <c r="B57" s="5" t="s">
        <v>264</v>
      </c>
      <c r="C57" s="89"/>
      <c r="D57" s="20"/>
    </row>
    <row r="58" spans="1:4" ht="15" hidden="1">
      <c r="A58" s="10" t="s">
        <v>512</v>
      </c>
      <c r="B58" s="5" t="s">
        <v>264</v>
      </c>
      <c r="C58" s="89"/>
      <c r="D58" s="20"/>
    </row>
    <row r="59" spans="1:4" ht="15" hidden="1">
      <c r="A59" s="10" t="s">
        <v>513</v>
      </c>
      <c r="B59" s="5" t="s">
        <v>264</v>
      </c>
      <c r="C59" s="89"/>
      <c r="D59" s="20"/>
    </row>
    <row r="60" spans="1:4" ht="25.5">
      <c r="A60" s="6" t="s">
        <v>518</v>
      </c>
      <c r="B60" s="7" t="s">
        <v>264</v>
      </c>
      <c r="C60" s="89"/>
      <c r="D60" s="20"/>
    </row>
    <row r="61" spans="1:4" ht="15" hidden="1">
      <c r="A61" s="10" t="s">
        <v>504</v>
      </c>
      <c r="B61" s="5" t="s">
        <v>265</v>
      </c>
      <c r="C61" s="89"/>
      <c r="D61" s="20"/>
    </row>
    <row r="62" spans="1:4" ht="15" hidden="1">
      <c r="A62" s="10" t="s">
        <v>505</v>
      </c>
      <c r="B62" s="5" t="s">
        <v>265</v>
      </c>
      <c r="C62" s="89"/>
      <c r="D62" s="20"/>
    </row>
    <row r="63" spans="1:4" ht="30" hidden="1">
      <c r="A63" s="10" t="s">
        <v>506</v>
      </c>
      <c r="B63" s="5" t="s">
        <v>265</v>
      </c>
      <c r="C63" s="89"/>
      <c r="D63" s="20"/>
    </row>
    <row r="64" spans="1:4" ht="15" hidden="1">
      <c r="A64" s="10" t="s">
        <v>507</v>
      </c>
      <c r="B64" s="5" t="s">
        <v>265</v>
      </c>
      <c r="C64" s="89"/>
      <c r="D64" s="20"/>
    </row>
    <row r="65" spans="1:4" ht="15" hidden="1">
      <c r="A65" s="10" t="s">
        <v>508</v>
      </c>
      <c r="B65" s="5" t="s">
        <v>265</v>
      </c>
      <c r="C65" s="89"/>
      <c r="D65" s="20"/>
    </row>
    <row r="66" spans="1:4" ht="15" hidden="1">
      <c r="A66" s="10" t="s">
        <v>509</v>
      </c>
      <c r="B66" s="5" t="s">
        <v>265</v>
      </c>
      <c r="C66" s="89"/>
      <c r="D66" s="20"/>
    </row>
    <row r="67" spans="1:4" ht="15" hidden="1">
      <c r="A67" s="10" t="s">
        <v>510</v>
      </c>
      <c r="B67" s="5" t="s">
        <v>265</v>
      </c>
      <c r="C67" s="89"/>
      <c r="D67" s="20"/>
    </row>
    <row r="68" spans="1:4" ht="15" hidden="1">
      <c r="A68" s="10" t="s">
        <v>511</v>
      </c>
      <c r="B68" s="5" t="s">
        <v>265</v>
      </c>
      <c r="C68" s="89"/>
      <c r="D68" s="20"/>
    </row>
    <row r="69" spans="1:4" ht="15" hidden="1">
      <c r="A69" s="10" t="s">
        <v>512</v>
      </c>
      <c r="B69" s="5" t="s">
        <v>265</v>
      </c>
      <c r="C69" s="89"/>
      <c r="D69" s="20"/>
    </row>
    <row r="70" spans="1:4" ht="15" hidden="1">
      <c r="A70" s="10" t="s">
        <v>513</v>
      </c>
      <c r="B70" s="5" t="s">
        <v>265</v>
      </c>
      <c r="C70" s="89"/>
      <c r="D70" s="20"/>
    </row>
    <row r="71" spans="1:4" ht="15">
      <c r="A71" s="6" t="s">
        <v>413</v>
      </c>
      <c r="B71" s="7" t="s">
        <v>265</v>
      </c>
      <c r="C71" s="91">
        <v>0</v>
      </c>
      <c r="D71" s="20"/>
    </row>
    <row r="72" spans="1:4" ht="15" hidden="1">
      <c r="A72" s="10" t="s">
        <v>519</v>
      </c>
      <c r="B72" s="4" t="s">
        <v>307</v>
      </c>
      <c r="C72" s="89"/>
      <c r="D72" s="20"/>
    </row>
    <row r="73" spans="1:4" ht="15" hidden="1">
      <c r="A73" s="10" t="s">
        <v>520</v>
      </c>
      <c r="B73" s="4" t="s">
        <v>307</v>
      </c>
      <c r="C73" s="89"/>
      <c r="D73" s="20"/>
    </row>
    <row r="74" spans="1:4" ht="15" hidden="1">
      <c r="A74" s="10" t="s">
        <v>521</v>
      </c>
      <c r="B74" s="4" t="s">
        <v>307</v>
      </c>
      <c r="C74" s="89"/>
      <c r="D74" s="20"/>
    </row>
    <row r="75" spans="1:4" ht="15" hidden="1">
      <c r="A75" s="4" t="s">
        <v>522</v>
      </c>
      <c r="B75" s="4" t="s">
        <v>307</v>
      </c>
      <c r="C75" s="89"/>
      <c r="D75" s="20"/>
    </row>
    <row r="76" spans="1:4" ht="15" hidden="1">
      <c r="A76" s="4" t="s">
        <v>523</v>
      </c>
      <c r="B76" s="4" t="s">
        <v>307</v>
      </c>
      <c r="C76" s="89"/>
      <c r="D76" s="20"/>
    </row>
    <row r="77" spans="1:4" ht="15" hidden="1">
      <c r="A77" s="4" t="s">
        <v>524</v>
      </c>
      <c r="B77" s="4" t="s">
        <v>307</v>
      </c>
      <c r="C77" s="89"/>
      <c r="D77" s="20"/>
    </row>
    <row r="78" spans="1:4" ht="15" hidden="1">
      <c r="A78" s="10" t="s">
        <v>525</v>
      </c>
      <c r="B78" s="4" t="s">
        <v>307</v>
      </c>
      <c r="C78" s="89"/>
      <c r="D78" s="20"/>
    </row>
    <row r="79" spans="1:4" ht="15" hidden="1">
      <c r="A79" s="10" t="s">
        <v>526</v>
      </c>
      <c r="B79" s="4" t="s">
        <v>307</v>
      </c>
      <c r="C79" s="89"/>
      <c r="D79" s="20"/>
    </row>
    <row r="80" spans="1:4" ht="15" hidden="1">
      <c r="A80" s="10" t="s">
        <v>527</v>
      </c>
      <c r="B80" s="4" t="s">
        <v>307</v>
      </c>
      <c r="C80" s="89"/>
      <c r="D80" s="20"/>
    </row>
    <row r="81" spans="1:4" ht="15" hidden="1">
      <c r="A81" s="10" t="s">
        <v>528</v>
      </c>
      <c r="B81" s="4" t="s">
        <v>307</v>
      </c>
      <c r="C81" s="89"/>
      <c r="D81" s="20"/>
    </row>
    <row r="82" spans="1:4" ht="25.5">
      <c r="A82" s="6" t="s">
        <v>529</v>
      </c>
      <c r="B82" s="7" t="s">
        <v>307</v>
      </c>
      <c r="C82" s="89"/>
      <c r="D82" s="20"/>
    </row>
    <row r="83" spans="1:4" ht="15">
      <c r="A83" s="10" t="s">
        <v>519</v>
      </c>
      <c r="B83" s="4" t="s">
        <v>308</v>
      </c>
      <c r="C83" s="89"/>
      <c r="D83" s="20"/>
    </row>
    <row r="84" spans="1:4" ht="15">
      <c r="A84" s="10" t="s">
        <v>520</v>
      </c>
      <c r="B84" s="4" t="s">
        <v>308</v>
      </c>
      <c r="C84" s="89"/>
      <c r="D84" s="20"/>
    </row>
    <row r="85" spans="1:4" ht="15">
      <c r="A85" s="10" t="s">
        <v>521</v>
      </c>
      <c r="B85" s="4" t="s">
        <v>308</v>
      </c>
      <c r="C85" s="89"/>
      <c r="D85" s="20"/>
    </row>
    <row r="86" spans="1:4" ht="15">
      <c r="A86" s="4" t="s">
        <v>522</v>
      </c>
      <c r="B86" s="4" t="s">
        <v>308</v>
      </c>
      <c r="C86" s="89"/>
      <c r="D86" s="20"/>
    </row>
    <row r="87" spans="1:4" ht="15">
      <c r="A87" s="4" t="s">
        <v>523</v>
      </c>
      <c r="B87" s="4" t="s">
        <v>308</v>
      </c>
      <c r="C87" s="89"/>
      <c r="D87" s="20"/>
    </row>
    <row r="88" spans="1:4" ht="15">
      <c r="A88" s="4" t="s">
        <v>524</v>
      </c>
      <c r="B88" s="4" t="s">
        <v>308</v>
      </c>
      <c r="C88" s="89"/>
      <c r="D88" s="20"/>
    </row>
    <row r="89" spans="1:4" ht="15">
      <c r="A89" s="10" t="s">
        <v>525</v>
      </c>
      <c r="B89" s="4" t="s">
        <v>308</v>
      </c>
      <c r="C89" s="89"/>
      <c r="D89" s="20"/>
    </row>
    <row r="90" spans="1:4" ht="15">
      <c r="A90" s="10" t="s">
        <v>530</v>
      </c>
      <c r="B90" s="4" t="s">
        <v>308</v>
      </c>
      <c r="C90" s="89"/>
      <c r="D90" s="20"/>
    </row>
    <row r="91" spans="1:4" ht="15">
      <c r="A91" s="10" t="s">
        <v>527</v>
      </c>
      <c r="B91" s="4" t="s">
        <v>308</v>
      </c>
      <c r="C91" s="89"/>
      <c r="D91" s="20"/>
    </row>
    <row r="92" spans="1:4" ht="15">
      <c r="A92" s="10" t="s">
        <v>528</v>
      </c>
      <c r="B92" s="4" t="s">
        <v>308</v>
      </c>
      <c r="C92" s="89"/>
      <c r="D92" s="20"/>
    </row>
    <row r="93" spans="1:4" ht="15">
      <c r="A93" s="12" t="s">
        <v>531</v>
      </c>
      <c r="B93" s="7" t="s">
        <v>308</v>
      </c>
      <c r="C93" s="91"/>
      <c r="D93" s="20"/>
    </row>
    <row r="94" spans="1:4" ht="15" hidden="1">
      <c r="A94" s="10" t="s">
        <v>519</v>
      </c>
      <c r="B94" s="4" t="s">
        <v>312</v>
      </c>
      <c r="C94" s="89"/>
      <c r="D94" s="20"/>
    </row>
    <row r="95" spans="1:4" ht="15" hidden="1">
      <c r="A95" s="10" t="s">
        <v>520</v>
      </c>
      <c r="B95" s="4" t="s">
        <v>312</v>
      </c>
      <c r="C95" s="89"/>
      <c r="D95" s="20"/>
    </row>
    <row r="96" spans="1:4" ht="15" hidden="1">
      <c r="A96" s="10" t="s">
        <v>521</v>
      </c>
      <c r="B96" s="4" t="s">
        <v>312</v>
      </c>
      <c r="C96" s="89"/>
      <c r="D96" s="20"/>
    </row>
    <row r="97" spans="1:4" ht="15" hidden="1">
      <c r="A97" s="4" t="s">
        <v>522</v>
      </c>
      <c r="B97" s="4" t="s">
        <v>312</v>
      </c>
      <c r="C97" s="89"/>
      <c r="D97" s="20"/>
    </row>
    <row r="98" spans="1:4" ht="15" hidden="1">
      <c r="A98" s="4" t="s">
        <v>523</v>
      </c>
      <c r="B98" s="4" t="s">
        <v>312</v>
      </c>
      <c r="C98" s="89"/>
      <c r="D98" s="20"/>
    </row>
    <row r="99" spans="1:4" ht="15" hidden="1">
      <c r="A99" s="4" t="s">
        <v>524</v>
      </c>
      <c r="B99" s="4" t="s">
        <v>312</v>
      </c>
      <c r="C99" s="89"/>
      <c r="D99" s="20"/>
    </row>
    <row r="100" spans="1:4" ht="15" hidden="1">
      <c r="A100" s="10" t="s">
        <v>525</v>
      </c>
      <c r="B100" s="4" t="s">
        <v>312</v>
      </c>
      <c r="C100" s="89"/>
      <c r="D100" s="20"/>
    </row>
    <row r="101" spans="1:4" ht="15" hidden="1">
      <c r="A101" s="10" t="s">
        <v>526</v>
      </c>
      <c r="B101" s="4" t="s">
        <v>312</v>
      </c>
      <c r="C101" s="89"/>
      <c r="D101" s="20"/>
    </row>
    <row r="102" spans="1:4" ht="15" hidden="1">
      <c r="A102" s="10" t="s">
        <v>527</v>
      </c>
      <c r="B102" s="4" t="s">
        <v>312</v>
      </c>
      <c r="C102" s="89"/>
      <c r="D102" s="20"/>
    </row>
    <row r="103" spans="1:4" ht="15" hidden="1">
      <c r="A103" s="10" t="s">
        <v>528</v>
      </c>
      <c r="B103" s="4" t="s">
        <v>312</v>
      </c>
      <c r="C103" s="89"/>
      <c r="D103" s="20"/>
    </row>
    <row r="104" spans="1:4" ht="25.5">
      <c r="A104" s="6" t="s">
        <v>532</v>
      </c>
      <c r="B104" s="7" t="s">
        <v>312</v>
      </c>
      <c r="C104" s="89"/>
      <c r="D104" s="20"/>
    </row>
    <row r="105" spans="1:4" ht="15">
      <c r="A105" s="10" t="s">
        <v>519</v>
      </c>
      <c r="B105" s="4" t="s">
        <v>653</v>
      </c>
      <c r="C105" s="89"/>
      <c r="D105" s="20"/>
    </row>
    <row r="106" spans="1:4" ht="15">
      <c r="A106" s="10" t="s">
        <v>520</v>
      </c>
      <c r="B106" s="4" t="s">
        <v>653</v>
      </c>
      <c r="C106" s="89"/>
      <c r="D106" s="20"/>
    </row>
    <row r="107" spans="1:4" ht="15">
      <c r="A107" s="10" t="s">
        <v>521</v>
      </c>
      <c r="B107" s="4" t="s">
        <v>653</v>
      </c>
      <c r="C107" s="89">
        <v>4000</v>
      </c>
      <c r="D107" s="20">
        <v>586</v>
      </c>
    </row>
    <row r="108" spans="1:4" ht="15">
      <c r="A108" s="4" t="s">
        <v>522</v>
      </c>
      <c r="B108" s="4" t="s">
        <v>653</v>
      </c>
      <c r="C108" s="89" t="s">
        <v>449</v>
      </c>
      <c r="D108" s="20"/>
    </row>
    <row r="109" spans="1:4" ht="15">
      <c r="A109" s="4" t="s">
        <v>523</v>
      </c>
      <c r="B109" s="4" t="s">
        <v>653</v>
      </c>
      <c r="C109" s="89"/>
      <c r="D109" s="20"/>
    </row>
    <row r="110" spans="1:4" ht="15">
      <c r="A110" s="4" t="s">
        <v>524</v>
      </c>
      <c r="B110" s="4" t="s">
        <v>653</v>
      </c>
      <c r="C110" s="89"/>
      <c r="D110" s="20"/>
    </row>
    <row r="111" spans="1:4" ht="15">
      <c r="A111" s="10" t="s">
        <v>525</v>
      </c>
      <c r="B111" s="4" t="s">
        <v>653</v>
      </c>
      <c r="C111" s="89"/>
      <c r="D111" s="20"/>
    </row>
    <row r="112" spans="1:4" ht="15">
      <c r="A112" s="10" t="s">
        <v>530</v>
      </c>
      <c r="B112" s="4" t="s">
        <v>653</v>
      </c>
      <c r="C112" s="89"/>
      <c r="D112" s="20"/>
    </row>
    <row r="113" spans="1:4" ht="15">
      <c r="A113" s="10" t="s">
        <v>527</v>
      </c>
      <c r="B113" s="4" t="s">
        <v>653</v>
      </c>
      <c r="C113" s="89"/>
      <c r="D113" s="20"/>
    </row>
    <row r="114" spans="1:4" ht="15">
      <c r="A114" s="10" t="s">
        <v>528</v>
      </c>
      <c r="B114" s="4" t="s">
        <v>653</v>
      </c>
      <c r="C114" s="89"/>
      <c r="D114" s="20"/>
    </row>
    <row r="115" spans="1:4" ht="15">
      <c r="A115" s="12" t="s">
        <v>533</v>
      </c>
      <c r="B115" s="4" t="s">
        <v>653</v>
      </c>
      <c r="C115" s="91">
        <f>SUM(C105:C114)</f>
        <v>4000</v>
      </c>
      <c r="D115" s="91">
        <f>SUM(D105:D114)</f>
        <v>586</v>
      </c>
    </row>
  </sheetData>
  <mergeCells count="2">
    <mergeCell ref="A1:C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&amp;R1/8. melléklet a 11/2016. (V. 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279" t="s">
        <v>664</v>
      </c>
      <c r="B1" s="282"/>
      <c r="C1" s="282"/>
      <c r="D1" s="282"/>
      <c r="E1" s="282"/>
      <c r="F1" s="282"/>
      <c r="G1" s="282"/>
    </row>
    <row r="2" spans="1:7" ht="25.5" customHeight="1">
      <c r="A2" s="267" t="s">
        <v>43</v>
      </c>
      <c r="B2" s="282"/>
      <c r="C2" s="282"/>
      <c r="D2" s="282"/>
      <c r="E2" s="282"/>
      <c r="F2" s="282"/>
      <c r="G2" s="282"/>
    </row>
    <row r="3" spans="1:7" ht="21.75" customHeight="1">
      <c r="A3" s="53"/>
      <c r="B3" s="49"/>
      <c r="C3" s="49"/>
      <c r="D3" s="49"/>
      <c r="E3" s="49"/>
      <c r="F3" s="49"/>
      <c r="G3" s="49"/>
    </row>
    <row r="4" ht="20.25" customHeight="1">
      <c r="A4" s="3" t="s">
        <v>34</v>
      </c>
    </row>
    <row r="5" spans="1:7" ht="39">
      <c r="A5" s="36" t="s">
        <v>31</v>
      </c>
      <c r="B5" s="2" t="s">
        <v>67</v>
      </c>
      <c r="C5" s="50" t="s">
        <v>450</v>
      </c>
      <c r="D5" s="50" t="s">
        <v>37</v>
      </c>
      <c r="E5" s="50" t="s">
        <v>38</v>
      </c>
      <c r="F5" s="50" t="s">
        <v>32</v>
      </c>
      <c r="G5" s="36" t="s">
        <v>42</v>
      </c>
    </row>
    <row r="6" spans="1:7" ht="26.25" customHeight="1">
      <c r="A6" s="52" t="s">
        <v>40</v>
      </c>
      <c r="B6" s="4" t="s">
        <v>220</v>
      </c>
      <c r="C6" s="89">
        <v>22169</v>
      </c>
      <c r="D6" s="89">
        <v>23485</v>
      </c>
      <c r="E6" s="89">
        <v>289121</v>
      </c>
      <c r="F6" s="89">
        <v>170722</v>
      </c>
      <c r="G6" s="89">
        <f>SUM(C6:F6)</f>
        <v>505497</v>
      </c>
    </row>
    <row r="7" spans="1:7" ht="26.25" customHeight="1">
      <c r="A7" s="52" t="s">
        <v>41</v>
      </c>
      <c r="B7" s="4" t="s">
        <v>220</v>
      </c>
      <c r="C7" s="89">
        <v>64</v>
      </c>
      <c r="D7" s="89">
        <v>900</v>
      </c>
      <c r="E7" s="89">
        <v>230</v>
      </c>
      <c r="F7" s="89">
        <v>2907</v>
      </c>
      <c r="G7" s="89">
        <f>SUM(C7:F7)</f>
        <v>4101</v>
      </c>
    </row>
    <row r="8" spans="1:7" ht="22.5" customHeight="1">
      <c r="A8" s="36" t="s">
        <v>44</v>
      </c>
      <c r="B8" s="55"/>
      <c r="C8" s="90">
        <f>SUM(C6:C7)</f>
        <v>22233</v>
      </c>
      <c r="D8" s="90">
        <f>SUM(D6:D7)</f>
        <v>24385</v>
      </c>
      <c r="E8" s="90">
        <f>SUM(E6:E7)</f>
        <v>289351</v>
      </c>
      <c r="F8" s="90">
        <f>SUM(F6:F7)</f>
        <v>173629</v>
      </c>
      <c r="G8" s="90">
        <f>SUM(G6:G7)</f>
        <v>509598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11/2016. (V. 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H15" sqref="H15:I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44.25" customHeight="1">
      <c r="A1" s="279" t="s">
        <v>664</v>
      </c>
      <c r="B1" s="280"/>
      <c r="C1" s="280"/>
      <c r="D1" s="280"/>
    </row>
    <row r="2" spans="1:4" ht="23.25" customHeight="1">
      <c r="A2" s="278" t="s">
        <v>39</v>
      </c>
      <c r="B2" s="282"/>
      <c r="C2" s="282"/>
      <c r="D2" s="282"/>
    </row>
    <row r="3" ht="18">
      <c r="A3" s="40"/>
    </row>
    <row r="5" spans="1:4" ht="30">
      <c r="A5" s="1" t="s">
        <v>66</v>
      </c>
      <c r="B5" s="2" t="s">
        <v>67</v>
      </c>
      <c r="C5" s="46" t="s">
        <v>34</v>
      </c>
      <c r="D5" s="50" t="s">
        <v>35</v>
      </c>
    </row>
    <row r="6" spans="1:4" ht="15">
      <c r="A6" s="12" t="s">
        <v>30</v>
      </c>
      <c r="B6" s="7" t="s">
        <v>457</v>
      </c>
      <c r="C6" s="179">
        <v>5500</v>
      </c>
      <c r="D6" s="179">
        <f aca="true" t="shared" si="0" ref="D6:D11">SUM(C6)</f>
        <v>5500</v>
      </c>
    </row>
    <row r="7" spans="1:4" ht="15">
      <c r="A7" s="20" t="s">
        <v>460</v>
      </c>
      <c r="B7" s="20"/>
      <c r="C7" s="178">
        <v>486</v>
      </c>
      <c r="D7" s="178">
        <f t="shared" si="0"/>
        <v>486</v>
      </c>
    </row>
    <row r="8" spans="1:4" ht="15">
      <c r="A8" s="20" t="s">
        <v>461</v>
      </c>
      <c r="B8" s="20"/>
      <c r="C8" s="178">
        <v>-1357</v>
      </c>
      <c r="D8" s="178">
        <f t="shared" si="0"/>
        <v>-1357</v>
      </c>
    </row>
    <row r="9" spans="1:4" ht="15">
      <c r="A9" s="20" t="s">
        <v>462</v>
      </c>
      <c r="B9" s="20"/>
      <c r="C9" s="178">
        <v>7885</v>
      </c>
      <c r="D9" s="178">
        <f t="shared" si="0"/>
        <v>7885</v>
      </c>
    </row>
    <row r="10" spans="1:4" ht="15">
      <c r="A10" s="20" t="s">
        <v>463</v>
      </c>
      <c r="B10" s="20"/>
      <c r="C10" s="178">
        <v>-4339</v>
      </c>
      <c r="D10" s="178">
        <f t="shared" si="0"/>
        <v>-4339</v>
      </c>
    </row>
    <row r="11" spans="1:4" ht="15">
      <c r="A11" s="12" t="s">
        <v>470</v>
      </c>
      <c r="B11" s="7"/>
      <c r="C11" s="179">
        <f>SUM(C6:C10)</f>
        <v>8175</v>
      </c>
      <c r="D11" s="179">
        <f t="shared" si="0"/>
        <v>8175</v>
      </c>
    </row>
    <row r="12" spans="1:4" ht="15">
      <c r="A12" s="57" t="s">
        <v>465</v>
      </c>
      <c r="B12" s="7"/>
      <c r="C12" s="178">
        <v>-2639</v>
      </c>
      <c r="D12" s="178">
        <f>SUM(C12)</f>
        <v>-2639</v>
      </c>
    </row>
    <row r="13" spans="1:4" ht="16.5" customHeight="1">
      <c r="A13" s="105" t="s">
        <v>466</v>
      </c>
      <c r="B13" s="7"/>
      <c r="C13" s="178">
        <v>-912</v>
      </c>
      <c r="D13" s="178">
        <f>SUM(C13)</f>
        <v>-912</v>
      </c>
    </row>
    <row r="14" spans="1:4" ht="16.5" customHeight="1">
      <c r="A14" s="105" t="s">
        <v>467</v>
      </c>
      <c r="B14" s="7"/>
      <c r="C14" s="178">
        <v>-64</v>
      </c>
      <c r="D14" s="178">
        <f>SUM(C14)</f>
        <v>-64</v>
      </c>
    </row>
    <row r="15" spans="1:4" ht="16.5" customHeight="1">
      <c r="A15" s="105" t="s">
        <v>468</v>
      </c>
      <c r="B15" s="7"/>
      <c r="C15" s="178">
        <v>-316</v>
      </c>
      <c r="D15" s="178">
        <f>SUM(C15)</f>
        <v>-316</v>
      </c>
    </row>
    <row r="16" spans="1:4" ht="15">
      <c r="A16" s="57" t="s">
        <v>469</v>
      </c>
      <c r="B16" s="7"/>
      <c r="C16" s="178">
        <v>-1524</v>
      </c>
      <c r="D16" s="178">
        <f>SUM(C16)</f>
        <v>-1524</v>
      </c>
    </row>
    <row r="17" spans="1:4" ht="15">
      <c r="A17" s="12" t="s">
        <v>471</v>
      </c>
      <c r="B17" s="7"/>
      <c r="C17" s="179">
        <f>SUM(C11:C16)</f>
        <v>2720</v>
      </c>
      <c r="D17" s="179">
        <f>SUM(D11:D16)</f>
        <v>2720</v>
      </c>
    </row>
    <row r="18" spans="1:4" s="109" customFormat="1" ht="15">
      <c r="A18" s="10" t="s">
        <v>534</v>
      </c>
      <c r="B18" s="108"/>
      <c r="C18" s="257">
        <v>-750</v>
      </c>
      <c r="D18" s="257">
        <v>-750</v>
      </c>
    </row>
    <row r="19" spans="1:4" s="109" customFormat="1" ht="15">
      <c r="A19" s="10" t="s">
        <v>463</v>
      </c>
      <c r="B19" s="108"/>
      <c r="C19" s="257">
        <v>-1666</v>
      </c>
      <c r="D19" s="257">
        <v>-1666</v>
      </c>
    </row>
    <row r="20" spans="1:4" s="109" customFormat="1" ht="15">
      <c r="A20" s="10" t="s">
        <v>535</v>
      </c>
      <c r="B20" s="108"/>
      <c r="C20" s="257">
        <v>1524</v>
      </c>
      <c r="D20" s="257">
        <v>1524</v>
      </c>
    </row>
    <row r="21" spans="1:4" s="66" customFormat="1" ht="15">
      <c r="A21" s="12" t="s">
        <v>536</v>
      </c>
      <c r="B21" s="65"/>
      <c r="C21" s="179">
        <f>SUM(C17:C20)</f>
        <v>1828</v>
      </c>
      <c r="D21" s="179">
        <f>SUM(D17:D20)</f>
        <v>1828</v>
      </c>
    </row>
    <row r="22" spans="1:4" s="66" customFormat="1" ht="15">
      <c r="A22" s="57" t="s">
        <v>537</v>
      </c>
      <c r="B22" s="65"/>
      <c r="C22" s="179">
        <v>3333</v>
      </c>
      <c r="D22" s="179">
        <v>3333</v>
      </c>
    </row>
    <row r="23" spans="1:4" s="67" customFormat="1" ht="15">
      <c r="A23" s="12" t="s">
        <v>538</v>
      </c>
      <c r="B23" s="5"/>
      <c r="C23" s="179">
        <f>SUM(C21:C22)</f>
        <v>5161</v>
      </c>
      <c r="D23" s="179">
        <f>SUM(D21:D22)</f>
        <v>5161</v>
      </c>
    </row>
    <row r="24" spans="1:4" s="67" customFormat="1" ht="30">
      <c r="A24" s="10" t="s">
        <v>603</v>
      </c>
      <c r="B24" s="5"/>
      <c r="C24" s="258">
        <v>9577</v>
      </c>
      <c r="D24" s="258">
        <v>9577</v>
      </c>
    </row>
    <row r="25" spans="1:4" s="67" customFormat="1" ht="15">
      <c r="A25" s="10" t="s">
        <v>604</v>
      </c>
      <c r="B25" s="5"/>
      <c r="C25" s="258">
        <v>-1292</v>
      </c>
      <c r="D25" s="258">
        <f>SUM(C25)</f>
        <v>-1292</v>
      </c>
    </row>
    <row r="26" spans="1:4" ht="15">
      <c r="A26" s="12" t="s">
        <v>29</v>
      </c>
      <c r="B26" s="7" t="s">
        <v>457</v>
      </c>
      <c r="C26" s="188">
        <f>SUM(C23:C25)</f>
        <v>13446</v>
      </c>
      <c r="D26" s="188">
        <f>SUM(D23:D25)</f>
        <v>13446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11/2016.(V. 25.) onkormányzati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SheetLayoutView="100" workbookViewId="0" topLeftCell="A1">
      <selection activeCell="K59" sqref="K5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0.7109375" style="0" customWidth="1"/>
    <col min="4" max="4" width="9.7109375" style="0" customWidth="1"/>
    <col min="5" max="5" width="11.421875" style="0" customWidth="1"/>
    <col min="6" max="6" width="10.57421875" style="0" customWidth="1"/>
    <col min="7" max="7" width="10.28125" style="0" customWidth="1"/>
    <col min="8" max="8" width="10.421875" style="0" customWidth="1"/>
    <col min="9" max="9" width="11.8515625" style="0" customWidth="1"/>
    <col min="10" max="10" width="11.00390625" style="0" customWidth="1"/>
    <col min="11" max="11" width="11.140625" style="0" customWidth="1"/>
    <col min="12" max="12" width="11.421875" style="0" customWidth="1"/>
    <col min="13" max="13" width="11.7109375" style="0" customWidth="1"/>
    <col min="14" max="14" width="12.8515625" style="0" customWidth="1"/>
  </cols>
  <sheetData>
    <row r="1" spans="1:14" ht="21.75" customHeight="1">
      <c r="A1" s="279" t="s">
        <v>664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71"/>
    </row>
    <row r="2" spans="1:14" ht="26.25" customHeight="1">
      <c r="A2" s="281" t="s">
        <v>539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71"/>
    </row>
    <row r="4" spans="1:14" ht="40.5" customHeight="1">
      <c r="A4" s="1" t="s">
        <v>66</v>
      </c>
      <c r="B4" s="2" t="s">
        <v>67</v>
      </c>
      <c r="C4" s="283" t="s">
        <v>540</v>
      </c>
      <c r="D4" s="284"/>
      <c r="E4" s="283" t="s">
        <v>37</v>
      </c>
      <c r="F4" s="284"/>
      <c r="G4" s="283" t="s">
        <v>38</v>
      </c>
      <c r="H4" s="284"/>
      <c r="I4" s="285" t="s">
        <v>32</v>
      </c>
      <c r="J4" s="286"/>
      <c r="K4" s="283" t="s">
        <v>33</v>
      </c>
      <c r="L4" s="284"/>
      <c r="M4" s="287" t="s">
        <v>42</v>
      </c>
      <c r="N4" s="288"/>
    </row>
    <row r="5" spans="1:14" ht="15" hidden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 hidden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" hidden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" hidden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25.5">
      <c r="A9" s="20"/>
      <c r="B9" s="20"/>
      <c r="C9" s="180" t="s">
        <v>648</v>
      </c>
      <c r="D9" s="180" t="s">
        <v>649</v>
      </c>
      <c r="E9" s="180" t="s">
        <v>648</v>
      </c>
      <c r="F9" s="180" t="s">
        <v>649</v>
      </c>
      <c r="G9" s="180" t="s">
        <v>648</v>
      </c>
      <c r="H9" s="180" t="s">
        <v>649</v>
      </c>
      <c r="I9" s="180" t="s">
        <v>648</v>
      </c>
      <c r="J9" s="180" t="s">
        <v>649</v>
      </c>
      <c r="K9" s="180" t="s">
        <v>648</v>
      </c>
      <c r="L9" s="180" t="s">
        <v>649</v>
      </c>
      <c r="M9" s="180" t="s">
        <v>648</v>
      </c>
      <c r="N9" s="180" t="s">
        <v>649</v>
      </c>
    </row>
    <row r="10" spans="1:14" ht="15.75">
      <c r="A10" s="110" t="s">
        <v>541</v>
      </c>
      <c r="B10" s="20"/>
      <c r="C10" s="89"/>
      <c r="D10" s="89"/>
      <c r="E10" s="89">
        <v>281</v>
      </c>
      <c r="F10" s="89">
        <v>281</v>
      </c>
      <c r="G10" s="89"/>
      <c r="H10" s="89"/>
      <c r="I10" s="89">
        <v>500</v>
      </c>
      <c r="J10" s="89"/>
      <c r="K10" s="89"/>
      <c r="L10" s="89"/>
      <c r="M10" s="89">
        <f>SUM(C10+E10+G10+I10+K10)</f>
        <v>781</v>
      </c>
      <c r="N10" s="89">
        <f>SUM(D10+F10+H10+J10+L10)</f>
        <v>281</v>
      </c>
    </row>
    <row r="11" spans="1:14" ht="15.75">
      <c r="A11" s="110" t="s">
        <v>542</v>
      </c>
      <c r="B11" s="20"/>
      <c r="C11" s="89">
        <v>50</v>
      </c>
      <c r="D11" s="89">
        <v>50</v>
      </c>
      <c r="E11" s="89"/>
      <c r="F11" s="89"/>
      <c r="G11" s="89"/>
      <c r="H11" s="89"/>
      <c r="I11" s="89"/>
      <c r="J11" s="89"/>
      <c r="K11" s="89"/>
      <c r="L11" s="89"/>
      <c r="M11" s="89">
        <f aca="true" t="shared" si="0" ref="M11:N69">SUM(C11+E11+G11+I11+K11)</f>
        <v>50</v>
      </c>
      <c r="N11" s="89">
        <f t="shared" si="0"/>
        <v>50</v>
      </c>
    </row>
    <row r="12" spans="1:14" s="66" customFormat="1" ht="15">
      <c r="A12" s="12" t="s">
        <v>169</v>
      </c>
      <c r="B12" s="7" t="s">
        <v>170</v>
      </c>
      <c r="C12" s="90">
        <f>SUM(C11)</f>
        <v>50</v>
      </c>
      <c r="D12" s="90">
        <f>SUM(D11)</f>
        <v>50</v>
      </c>
      <c r="E12" s="90">
        <f>SUM(E10:E11)</f>
        <v>281</v>
      </c>
      <c r="F12" s="90">
        <f>SUM(F10:F11)</f>
        <v>281</v>
      </c>
      <c r="G12" s="90"/>
      <c r="H12" s="90"/>
      <c r="I12" s="90">
        <f>SUM(I10)</f>
        <v>500</v>
      </c>
      <c r="J12" s="90"/>
      <c r="K12" s="90"/>
      <c r="L12" s="90"/>
      <c r="M12" s="90">
        <f t="shared" si="0"/>
        <v>831</v>
      </c>
      <c r="N12" s="90">
        <f t="shared" si="0"/>
        <v>331</v>
      </c>
    </row>
    <row r="13" spans="1:14" ht="15" hidden="1">
      <c r="A13" s="10"/>
      <c r="B13" s="5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>
        <f t="shared" si="0"/>
        <v>0</v>
      </c>
      <c r="N13" s="89">
        <f t="shared" si="0"/>
        <v>0</v>
      </c>
    </row>
    <row r="14" spans="1:14" ht="15" hidden="1">
      <c r="A14" s="10"/>
      <c r="B14" s="5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>
        <f t="shared" si="0"/>
        <v>0</v>
      </c>
      <c r="N14" s="89">
        <f t="shared" si="0"/>
        <v>0</v>
      </c>
    </row>
    <row r="15" spans="1:14" ht="15" hidden="1">
      <c r="A15" s="10"/>
      <c r="B15" s="5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 t="shared" si="0"/>
        <v>0</v>
      </c>
      <c r="N15" s="89">
        <f t="shared" si="0"/>
        <v>0</v>
      </c>
    </row>
    <row r="16" spans="1:14" ht="15" hidden="1">
      <c r="A16" s="10"/>
      <c r="B16" s="5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 t="shared" si="0"/>
        <v>0</v>
      </c>
      <c r="N16" s="89">
        <f t="shared" si="0"/>
        <v>0</v>
      </c>
    </row>
    <row r="17" spans="1:14" ht="15">
      <c r="A17" s="10" t="s">
        <v>543</v>
      </c>
      <c r="B17" s="5"/>
      <c r="C17" s="89"/>
      <c r="D17" s="89"/>
      <c r="E17" s="89"/>
      <c r="F17" s="89"/>
      <c r="G17" s="89"/>
      <c r="H17" s="89"/>
      <c r="I17" s="89"/>
      <c r="J17" s="89"/>
      <c r="K17" s="89">
        <v>610</v>
      </c>
      <c r="L17" s="89">
        <v>537</v>
      </c>
      <c r="M17" s="89">
        <f t="shared" si="0"/>
        <v>610</v>
      </c>
      <c r="N17" s="89">
        <f t="shared" si="0"/>
        <v>537</v>
      </c>
    </row>
    <row r="18" spans="1:14" ht="15">
      <c r="A18" s="10" t="s">
        <v>654</v>
      </c>
      <c r="B18" s="5"/>
      <c r="C18" s="89"/>
      <c r="D18" s="89"/>
      <c r="E18" s="89"/>
      <c r="F18" s="89"/>
      <c r="G18" s="89"/>
      <c r="H18" s="89"/>
      <c r="I18" s="89"/>
      <c r="J18" s="89"/>
      <c r="K18" s="89"/>
      <c r="L18" s="89">
        <v>1809</v>
      </c>
      <c r="M18" s="89">
        <f t="shared" si="0"/>
        <v>0</v>
      </c>
      <c r="N18" s="89">
        <f t="shared" si="0"/>
        <v>1809</v>
      </c>
    </row>
    <row r="19" spans="1:14" ht="15">
      <c r="A19" s="4" t="s">
        <v>655</v>
      </c>
      <c r="B19" s="5"/>
      <c r="C19" s="89"/>
      <c r="D19" s="89"/>
      <c r="E19" s="89"/>
      <c r="F19" s="89"/>
      <c r="G19" s="89"/>
      <c r="H19" s="89"/>
      <c r="I19" s="89"/>
      <c r="J19" s="89"/>
      <c r="K19" s="89">
        <v>354</v>
      </c>
      <c r="L19" s="89">
        <v>560</v>
      </c>
      <c r="M19" s="89">
        <f t="shared" si="0"/>
        <v>354</v>
      </c>
      <c r="N19" s="89">
        <f t="shared" si="0"/>
        <v>560</v>
      </c>
    </row>
    <row r="20" spans="1:14" ht="15">
      <c r="A20" s="4" t="s">
        <v>544</v>
      </c>
      <c r="B20" s="5"/>
      <c r="C20" s="89"/>
      <c r="D20" s="89"/>
      <c r="E20" s="89"/>
      <c r="F20" s="89"/>
      <c r="G20" s="89"/>
      <c r="H20" s="89"/>
      <c r="I20" s="89"/>
      <c r="J20" s="89"/>
      <c r="K20" s="89">
        <v>394</v>
      </c>
      <c r="L20" s="89">
        <v>196</v>
      </c>
      <c r="M20" s="89">
        <f t="shared" si="0"/>
        <v>394</v>
      </c>
      <c r="N20" s="89">
        <f t="shared" si="0"/>
        <v>196</v>
      </c>
    </row>
    <row r="21" spans="1:14" ht="15">
      <c r="A21" s="4" t="s">
        <v>545</v>
      </c>
      <c r="B21" s="5"/>
      <c r="C21" s="89"/>
      <c r="D21" s="89"/>
      <c r="E21" s="89"/>
      <c r="F21" s="89"/>
      <c r="G21" s="89"/>
      <c r="H21" s="89"/>
      <c r="I21" s="89"/>
      <c r="J21" s="89"/>
      <c r="K21" s="89">
        <v>6141</v>
      </c>
      <c r="L21" s="89">
        <v>1455</v>
      </c>
      <c r="M21" s="89">
        <f t="shared" si="0"/>
        <v>6141</v>
      </c>
      <c r="N21" s="89">
        <f t="shared" si="0"/>
        <v>1455</v>
      </c>
    </row>
    <row r="22" spans="1:14" ht="15">
      <c r="A22" s="4" t="s">
        <v>602</v>
      </c>
      <c r="B22" s="5"/>
      <c r="C22" s="89"/>
      <c r="D22" s="89"/>
      <c r="E22" s="89"/>
      <c r="F22" s="89"/>
      <c r="G22" s="89"/>
      <c r="H22" s="89"/>
      <c r="I22" s="89"/>
      <c r="J22" s="89"/>
      <c r="K22" s="89">
        <v>39370</v>
      </c>
      <c r="L22" s="89">
        <v>2861</v>
      </c>
      <c r="M22" s="89">
        <f t="shared" si="0"/>
        <v>39370</v>
      </c>
      <c r="N22" s="89">
        <f t="shared" si="0"/>
        <v>2861</v>
      </c>
    </row>
    <row r="23" spans="1:14" s="66" customFormat="1" ht="15">
      <c r="A23" s="12" t="s">
        <v>546</v>
      </c>
      <c r="B23" s="7" t="s">
        <v>171</v>
      </c>
      <c r="C23" s="90"/>
      <c r="D23" s="90"/>
      <c r="E23" s="90"/>
      <c r="F23" s="90"/>
      <c r="G23" s="90"/>
      <c r="H23" s="90"/>
      <c r="I23" s="90"/>
      <c r="J23" s="90"/>
      <c r="K23" s="90">
        <f>SUM(K17:K22)</f>
        <v>46869</v>
      </c>
      <c r="L23" s="90">
        <f>SUM(L17:L22)</f>
        <v>7418</v>
      </c>
      <c r="M23" s="90">
        <f t="shared" si="0"/>
        <v>46869</v>
      </c>
      <c r="N23" s="90">
        <f t="shared" si="0"/>
        <v>7418</v>
      </c>
    </row>
    <row r="24" spans="1:14" ht="15" hidden="1">
      <c r="A24" s="10"/>
      <c r="B24" s="5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>
        <f t="shared" si="0"/>
        <v>0</v>
      </c>
      <c r="N24" s="89">
        <f t="shared" si="0"/>
        <v>0</v>
      </c>
    </row>
    <row r="25" spans="1:14" ht="15" hidden="1">
      <c r="A25" s="10"/>
      <c r="B25" s="5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>
        <f t="shared" si="0"/>
        <v>0</v>
      </c>
      <c r="N25" s="89">
        <f t="shared" si="0"/>
        <v>0</v>
      </c>
    </row>
    <row r="26" spans="1:14" ht="15" hidden="1">
      <c r="A26" s="10"/>
      <c r="B26" s="5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>
        <f t="shared" si="0"/>
        <v>0</v>
      </c>
      <c r="N26" s="89">
        <f t="shared" si="0"/>
        <v>0</v>
      </c>
    </row>
    <row r="27" spans="1:14" ht="15">
      <c r="A27" s="111" t="s">
        <v>547</v>
      </c>
      <c r="B27" s="5"/>
      <c r="C27" s="89"/>
      <c r="D27" s="89"/>
      <c r="E27" s="89"/>
      <c r="F27" s="89"/>
      <c r="G27" s="89"/>
      <c r="H27" s="89"/>
      <c r="I27" s="89"/>
      <c r="J27" s="89"/>
      <c r="K27" s="89">
        <v>400</v>
      </c>
      <c r="L27" s="89"/>
      <c r="M27" s="89">
        <f t="shared" si="0"/>
        <v>400</v>
      </c>
      <c r="N27" s="89">
        <f t="shared" si="0"/>
        <v>0</v>
      </c>
    </row>
    <row r="28" spans="1:14" ht="15">
      <c r="A28" s="10" t="s">
        <v>548</v>
      </c>
      <c r="B28" s="5"/>
      <c r="C28" s="89"/>
      <c r="D28" s="89"/>
      <c r="E28" s="89"/>
      <c r="F28" s="89"/>
      <c r="G28" s="89"/>
      <c r="H28" s="89"/>
      <c r="I28" s="89"/>
      <c r="J28" s="89"/>
      <c r="K28" s="89">
        <v>40</v>
      </c>
      <c r="L28" s="89">
        <v>40</v>
      </c>
      <c r="M28" s="89">
        <f t="shared" si="0"/>
        <v>40</v>
      </c>
      <c r="N28" s="89">
        <f t="shared" si="0"/>
        <v>40</v>
      </c>
    </row>
    <row r="29" spans="1:14" ht="15">
      <c r="A29" s="10" t="s">
        <v>549</v>
      </c>
      <c r="B29" s="5"/>
      <c r="C29" s="89"/>
      <c r="D29" s="89"/>
      <c r="E29" s="89">
        <v>428</v>
      </c>
      <c r="F29" s="89">
        <v>428</v>
      </c>
      <c r="G29" s="89">
        <v>157</v>
      </c>
      <c r="H29" s="89">
        <v>155</v>
      </c>
      <c r="I29" s="89">
        <v>1469</v>
      </c>
      <c r="J29" s="89">
        <v>895</v>
      </c>
      <c r="K29" s="89"/>
      <c r="L29" s="89"/>
      <c r="M29" s="89">
        <f t="shared" si="0"/>
        <v>2054</v>
      </c>
      <c r="N29" s="89">
        <f t="shared" si="0"/>
        <v>1478</v>
      </c>
    </row>
    <row r="30" spans="1:14" ht="15">
      <c r="A30" s="10" t="s">
        <v>606</v>
      </c>
      <c r="B30" s="5"/>
      <c r="C30" s="89"/>
      <c r="D30" s="89"/>
      <c r="E30" s="89"/>
      <c r="F30" s="89"/>
      <c r="G30" s="89"/>
      <c r="H30" s="89"/>
      <c r="I30" s="89"/>
      <c r="J30" s="89"/>
      <c r="K30" s="89">
        <v>50</v>
      </c>
      <c r="L30" s="89">
        <v>50</v>
      </c>
      <c r="M30" s="89">
        <f t="shared" si="0"/>
        <v>50</v>
      </c>
      <c r="N30" s="89">
        <f t="shared" si="0"/>
        <v>50</v>
      </c>
    </row>
    <row r="31" spans="1:14" s="66" customFormat="1" ht="15">
      <c r="A31" s="6" t="s">
        <v>172</v>
      </c>
      <c r="B31" s="7" t="s">
        <v>173</v>
      </c>
      <c r="C31" s="90"/>
      <c r="D31" s="90"/>
      <c r="E31" s="90">
        <f aca="true" t="shared" si="1" ref="E31:J31">SUM(E29)</f>
        <v>428</v>
      </c>
      <c r="F31" s="90">
        <f t="shared" si="1"/>
        <v>428</v>
      </c>
      <c r="G31" s="90">
        <f t="shared" si="1"/>
        <v>157</v>
      </c>
      <c r="H31" s="90">
        <f t="shared" si="1"/>
        <v>155</v>
      </c>
      <c r="I31" s="90">
        <f t="shared" si="1"/>
        <v>1469</v>
      </c>
      <c r="J31" s="90">
        <f t="shared" si="1"/>
        <v>895</v>
      </c>
      <c r="K31" s="90">
        <f>SUM(K27:K30)</f>
        <v>490</v>
      </c>
      <c r="L31" s="90">
        <f>SUM(L27:L30)</f>
        <v>90</v>
      </c>
      <c r="M31" s="90">
        <f t="shared" si="0"/>
        <v>2544</v>
      </c>
      <c r="N31" s="90">
        <f t="shared" si="0"/>
        <v>1568</v>
      </c>
    </row>
    <row r="32" spans="1:14" s="113" customFormat="1" ht="15">
      <c r="A32" s="24" t="s">
        <v>550</v>
      </c>
      <c r="B32" s="5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89">
        <f t="shared" si="0"/>
        <v>0</v>
      </c>
      <c r="N32" s="89">
        <f t="shared" si="0"/>
        <v>0</v>
      </c>
    </row>
    <row r="33" spans="1:14" s="113" customFormat="1" ht="15">
      <c r="A33" s="4" t="s">
        <v>551</v>
      </c>
      <c r="B33" s="5"/>
      <c r="C33" s="112"/>
      <c r="D33" s="112"/>
      <c r="E33" s="112"/>
      <c r="F33" s="112"/>
      <c r="G33" s="112">
        <v>23</v>
      </c>
      <c r="H33" s="112"/>
      <c r="I33" s="112"/>
      <c r="J33" s="112"/>
      <c r="K33" s="112"/>
      <c r="L33" s="112"/>
      <c r="M33" s="89">
        <f t="shared" si="0"/>
        <v>23</v>
      </c>
      <c r="N33" s="89">
        <f t="shared" si="0"/>
        <v>0</v>
      </c>
    </row>
    <row r="34" spans="1:14" ht="15">
      <c r="A34" s="10" t="s">
        <v>552</v>
      </c>
      <c r="B34" s="5"/>
      <c r="C34" s="89"/>
      <c r="D34" s="89"/>
      <c r="E34" s="89"/>
      <c r="F34" s="89"/>
      <c r="G34" s="89"/>
      <c r="H34" s="89"/>
      <c r="I34" s="89">
        <v>320</v>
      </c>
      <c r="J34" s="89"/>
      <c r="K34" s="89"/>
      <c r="L34" s="89">
        <v>37</v>
      </c>
      <c r="M34" s="89">
        <f t="shared" si="0"/>
        <v>320</v>
      </c>
      <c r="N34" s="89">
        <f t="shared" si="0"/>
        <v>37</v>
      </c>
    </row>
    <row r="35" spans="1:14" ht="15">
      <c r="A35" s="10" t="s">
        <v>553</v>
      </c>
      <c r="B35" s="5"/>
      <c r="C35" s="89"/>
      <c r="D35" s="89"/>
      <c r="E35" s="89"/>
      <c r="F35" s="89"/>
      <c r="G35" s="89"/>
      <c r="H35" s="89"/>
      <c r="I35" s="89"/>
      <c r="J35" s="89"/>
      <c r="K35" s="89">
        <v>480</v>
      </c>
      <c r="L35" s="89">
        <v>280</v>
      </c>
      <c r="M35" s="89">
        <f t="shared" si="0"/>
        <v>480</v>
      </c>
      <c r="N35" s="89">
        <f t="shared" si="0"/>
        <v>280</v>
      </c>
    </row>
    <row r="36" spans="1:14" ht="15">
      <c r="A36" s="4" t="s">
        <v>554</v>
      </c>
      <c r="B36" s="5"/>
      <c r="C36" s="89"/>
      <c r="D36" s="89"/>
      <c r="E36" s="89"/>
      <c r="F36" s="89"/>
      <c r="G36" s="89"/>
      <c r="H36" s="89"/>
      <c r="I36" s="89"/>
      <c r="J36" s="89"/>
      <c r="K36" s="89">
        <v>7874</v>
      </c>
      <c r="L36" s="89"/>
      <c r="M36" s="89">
        <f t="shared" si="0"/>
        <v>7874</v>
      </c>
      <c r="N36" s="89">
        <f t="shared" si="0"/>
        <v>0</v>
      </c>
    </row>
    <row r="37" spans="1:14" ht="15">
      <c r="A37" s="4" t="s">
        <v>555</v>
      </c>
      <c r="B37" s="5"/>
      <c r="C37" s="89"/>
      <c r="D37" s="89"/>
      <c r="E37" s="89"/>
      <c r="F37" s="89"/>
      <c r="G37" s="89"/>
      <c r="H37" s="89"/>
      <c r="I37" s="89"/>
      <c r="J37" s="89"/>
      <c r="K37" s="89">
        <v>1945</v>
      </c>
      <c r="L37" s="89"/>
      <c r="M37" s="89">
        <f t="shared" si="0"/>
        <v>1945</v>
      </c>
      <c r="N37" s="89">
        <f t="shared" si="0"/>
        <v>0</v>
      </c>
    </row>
    <row r="38" spans="1:14" ht="15">
      <c r="A38" s="4" t="s">
        <v>556</v>
      </c>
      <c r="B38" s="5"/>
      <c r="C38" s="89"/>
      <c r="D38" s="89"/>
      <c r="E38" s="89"/>
      <c r="F38" s="89"/>
      <c r="G38" s="89"/>
      <c r="H38" s="89"/>
      <c r="I38" s="89"/>
      <c r="J38" s="89"/>
      <c r="K38" s="89">
        <v>630</v>
      </c>
      <c r="L38" s="89">
        <v>277</v>
      </c>
      <c r="M38" s="89">
        <f t="shared" si="0"/>
        <v>630</v>
      </c>
      <c r="N38" s="89">
        <f t="shared" si="0"/>
        <v>277</v>
      </c>
    </row>
    <row r="39" spans="1:14" ht="15">
      <c r="A39" s="4" t="s">
        <v>557</v>
      </c>
      <c r="B39" s="5"/>
      <c r="C39" s="89"/>
      <c r="D39" s="89"/>
      <c r="E39" s="89"/>
      <c r="F39" s="89"/>
      <c r="G39" s="89"/>
      <c r="H39" s="89"/>
      <c r="I39" s="89"/>
      <c r="J39" s="89"/>
      <c r="K39" s="89">
        <v>1000</v>
      </c>
      <c r="L39" s="89">
        <v>346</v>
      </c>
      <c r="M39" s="89">
        <f t="shared" si="0"/>
        <v>1000</v>
      </c>
      <c r="N39" s="89">
        <f t="shared" si="0"/>
        <v>346</v>
      </c>
    </row>
    <row r="40" spans="1:14" ht="15">
      <c r="A40" s="4" t="s">
        <v>607</v>
      </c>
      <c r="B40" s="5"/>
      <c r="C40" s="89"/>
      <c r="D40" s="89"/>
      <c r="E40" s="89"/>
      <c r="F40" s="89"/>
      <c r="G40" s="89"/>
      <c r="H40" s="89"/>
      <c r="I40" s="89"/>
      <c r="J40" s="89"/>
      <c r="K40" s="89">
        <v>110</v>
      </c>
      <c r="L40" s="89">
        <v>104</v>
      </c>
      <c r="M40" s="89">
        <f t="shared" si="0"/>
        <v>110</v>
      </c>
      <c r="N40" s="89">
        <f t="shared" si="0"/>
        <v>104</v>
      </c>
    </row>
    <row r="41" spans="1:14" ht="15">
      <c r="A41" s="4" t="s">
        <v>656</v>
      </c>
      <c r="B41" s="5"/>
      <c r="C41" s="89"/>
      <c r="D41" s="89"/>
      <c r="E41" s="89"/>
      <c r="F41" s="89"/>
      <c r="G41" s="89"/>
      <c r="H41" s="89"/>
      <c r="I41" s="89"/>
      <c r="J41" s="89"/>
      <c r="K41" s="89"/>
      <c r="L41" s="89">
        <v>235</v>
      </c>
      <c r="M41" s="89">
        <f t="shared" si="0"/>
        <v>0</v>
      </c>
      <c r="N41" s="89">
        <f t="shared" si="0"/>
        <v>235</v>
      </c>
    </row>
    <row r="42" spans="1:14" ht="15">
      <c r="A42" s="4" t="s">
        <v>657</v>
      </c>
      <c r="B42" s="5"/>
      <c r="C42" s="89"/>
      <c r="D42" s="89"/>
      <c r="E42" s="89"/>
      <c r="F42" s="89"/>
      <c r="G42" s="89"/>
      <c r="H42" s="89"/>
      <c r="I42" s="89"/>
      <c r="J42" s="89"/>
      <c r="K42" s="89"/>
      <c r="L42" s="89">
        <v>1100</v>
      </c>
      <c r="M42" s="89">
        <f t="shared" si="0"/>
        <v>0</v>
      </c>
      <c r="N42" s="89">
        <f t="shared" si="0"/>
        <v>1100</v>
      </c>
    </row>
    <row r="43" spans="1:14" s="66" customFormat="1" ht="15">
      <c r="A43" s="12" t="s">
        <v>174</v>
      </c>
      <c r="B43" s="7" t="s">
        <v>175</v>
      </c>
      <c r="C43" s="90"/>
      <c r="D43" s="90"/>
      <c r="E43" s="90">
        <f>SUM(E32:E35)</f>
        <v>0</v>
      </c>
      <c r="F43" s="90"/>
      <c r="G43" s="90">
        <f>SUM(G32:G35)</f>
        <v>23</v>
      </c>
      <c r="H43" s="90"/>
      <c r="I43" s="90">
        <f>SUM(I32:I35)</f>
        <v>320</v>
      </c>
      <c r="J43" s="90"/>
      <c r="K43" s="90">
        <f>SUM(K32:K42)</f>
        <v>12039</v>
      </c>
      <c r="L43" s="90">
        <f>SUM(L32:L42)</f>
        <v>2379</v>
      </c>
      <c r="M43" s="90">
        <f t="shared" si="0"/>
        <v>12382</v>
      </c>
      <c r="N43" s="90">
        <f t="shared" si="0"/>
        <v>2379</v>
      </c>
    </row>
    <row r="44" spans="1:14" s="66" customFormat="1" ht="15">
      <c r="A44" s="12" t="s">
        <v>176</v>
      </c>
      <c r="B44" s="7" t="s">
        <v>177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>
        <f t="shared" si="0"/>
        <v>0</v>
      </c>
      <c r="N44" s="90">
        <f t="shared" si="0"/>
        <v>0</v>
      </c>
    </row>
    <row r="45" spans="1:14" ht="15" hidden="1">
      <c r="A45" s="10"/>
      <c r="B45" s="5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>
        <f t="shared" si="0"/>
        <v>0</v>
      </c>
      <c r="N45" s="90">
        <f t="shared" si="0"/>
        <v>0</v>
      </c>
    </row>
    <row r="46" spans="1:14" ht="15" hidden="1">
      <c r="A46" s="10"/>
      <c r="B46" s="5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>
        <f t="shared" si="0"/>
        <v>0</v>
      </c>
      <c r="N46" s="90">
        <f t="shared" si="0"/>
        <v>0</v>
      </c>
    </row>
    <row r="47" spans="1:14" s="66" customFormat="1" ht="25.5">
      <c r="A47" s="6" t="s">
        <v>180</v>
      </c>
      <c r="B47" s="7" t="s">
        <v>181</v>
      </c>
      <c r="C47" s="90">
        <v>14</v>
      </c>
      <c r="D47" s="90">
        <v>14</v>
      </c>
      <c r="E47" s="90">
        <v>191</v>
      </c>
      <c r="F47" s="90">
        <v>191</v>
      </c>
      <c r="G47" s="90">
        <v>50</v>
      </c>
      <c r="H47" s="90">
        <v>42</v>
      </c>
      <c r="I47" s="90">
        <v>618</v>
      </c>
      <c r="J47" s="90">
        <v>242</v>
      </c>
      <c r="K47" s="91">
        <v>16039</v>
      </c>
      <c r="L47" s="91">
        <v>2364</v>
      </c>
      <c r="M47" s="90">
        <f t="shared" si="0"/>
        <v>16912</v>
      </c>
      <c r="N47" s="90">
        <f t="shared" si="0"/>
        <v>2853</v>
      </c>
    </row>
    <row r="48" spans="1:14" ht="15.75">
      <c r="A48" s="114" t="s">
        <v>365</v>
      </c>
      <c r="B48" s="115" t="s">
        <v>182</v>
      </c>
      <c r="C48" s="91">
        <f>SUM(C47+C12)</f>
        <v>64</v>
      </c>
      <c r="D48" s="91">
        <f>SUM(D47+D12)</f>
        <v>64</v>
      </c>
      <c r="E48" s="91">
        <f>SUM(E31+E47+E43+E12)</f>
        <v>900</v>
      </c>
      <c r="F48" s="91">
        <f>SUM(F31+F47+F43+F12)</f>
        <v>900</v>
      </c>
      <c r="G48" s="91">
        <f>SUM(G31+G47+G43)</f>
        <v>230</v>
      </c>
      <c r="H48" s="91">
        <f>SUM(H31+H47+H43)</f>
        <v>197</v>
      </c>
      <c r="I48" s="91">
        <f>SUM(I31+I43+I47+I12)</f>
        <v>2907</v>
      </c>
      <c r="J48" s="91">
        <f>SUM(J31+J43+J47+J12)</f>
        <v>1137</v>
      </c>
      <c r="K48" s="91">
        <f>K47+K43+K44+K31+K23</f>
        <v>75437</v>
      </c>
      <c r="L48" s="91">
        <f>L47+L43+L44+L31+L23</f>
        <v>12251</v>
      </c>
      <c r="M48" s="90">
        <f t="shared" si="0"/>
        <v>79538</v>
      </c>
      <c r="N48" s="90">
        <f t="shared" si="0"/>
        <v>14549</v>
      </c>
    </row>
    <row r="49" spans="1:14" ht="15.75" hidden="1">
      <c r="A49" s="116"/>
      <c r="B49" s="7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>
        <f t="shared" si="0"/>
        <v>0</v>
      </c>
      <c r="N49" s="89">
        <f t="shared" si="0"/>
        <v>0</v>
      </c>
    </row>
    <row r="50" spans="1:14" ht="15.75" hidden="1">
      <c r="A50" s="116"/>
      <c r="B50" s="7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>
        <f t="shared" si="0"/>
        <v>0</v>
      </c>
      <c r="N50" s="89">
        <f t="shared" si="0"/>
        <v>0</v>
      </c>
    </row>
    <row r="51" spans="1:14" ht="15.75" hidden="1">
      <c r="A51" s="116"/>
      <c r="B51" s="7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>
        <f t="shared" si="0"/>
        <v>0</v>
      </c>
      <c r="N51" s="89">
        <f t="shared" si="0"/>
        <v>0</v>
      </c>
    </row>
    <row r="52" spans="1:14" s="113" customFormat="1" ht="15">
      <c r="A52" s="57" t="s">
        <v>558</v>
      </c>
      <c r="B52" s="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89">
        <f t="shared" si="0"/>
        <v>0</v>
      </c>
      <c r="N52" s="89">
        <f t="shared" si="0"/>
        <v>0</v>
      </c>
    </row>
    <row r="53" spans="1:14" s="113" customFormat="1" ht="15">
      <c r="A53" s="57" t="s">
        <v>559</v>
      </c>
      <c r="B53" s="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89">
        <f t="shared" si="0"/>
        <v>0</v>
      </c>
      <c r="N53" s="89">
        <f t="shared" si="0"/>
        <v>0</v>
      </c>
    </row>
    <row r="54" spans="1:14" s="113" customFormat="1" ht="15">
      <c r="A54" s="57" t="s">
        <v>560</v>
      </c>
      <c r="B54" s="5"/>
      <c r="C54" s="112"/>
      <c r="D54" s="112"/>
      <c r="E54" s="112"/>
      <c r="F54" s="112"/>
      <c r="G54" s="112"/>
      <c r="H54" s="112"/>
      <c r="I54" s="112"/>
      <c r="J54" s="112"/>
      <c r="K54" s="112">
        <v>3117</v>
      </c>
      <c r="L54" s="112">
        <v>3837</v>
      </c>
      <c r="M54" s="89">
        <f t="shared" si="0"/>
        <v>3117</v>
      </c>
      <c r="N54" s="89">
        <f t="shared" si="0"/>
        <v>3837</v>
      </c>
    </row>
    <row r="55" spans="1:14" s="113" customFormat="1" ht="15">
      <c r="A55" s="57" t="s">
        <v>561</v>
      </c>
      <c r="B55" s="5"/>
      <c r="C55" s="112"/>
      <c r="D55" s="112"/>
      <c r="E55" s="112"/>
      <c r="F55" s="112"/>
      <c r="G55" s="112"/>
      <c r="H55" s="112"/>
      <c r="I55" s="112"/>
      <c r="J55" s="112"/>
      <c r="K55" s="112">
        <v>90794</v>
      </c>
      <c r="L55" s="112">
        <v>90794</v>
      </c>
      <c r="M55" s="89">
        <f t="shared" si="0"/>
        <v>90794</v>
      </c>
      <c r="N55" s="89">
        <f t="shared" si="0"/>
        <v>90794</v>
      </c>
    </row>
    <row r="56" spans="1:14" s="113" customFormat="1" ht="15">
      <c r="A56" s="57" t="s">
        <v>562</v>
      </c>
      <c r="B56" s="5"/>
      <c r="C56" s="112"/>
      <c r="D56" s="112"/>
      <c r="E56" s="112"/>
      <c r="F56" s="112"/>
      <c r="G56" s="112"/>
      <c r="H56" s="112"/>
      <c r="I56" s="112"/>
      <c r="J56" s="112"/>
      <c r="K56" s="112">
        <v>117800</v>
      </c>
      <c r="L56" s="112">
        <v>117800</v>
      </c>
      <c r="M56" s="89">
        <f t="shared" si="0"/>
        <v>117800</v>
      </c>
      <c r="N56" s="89">
        <f t="shared" si="0"/>
        <v>117800</v>
      </c>
    </row>
    <row r="57" spans="1:14" s="113" customFormat="1" ht="15">
      <c r="A57" s="57" t="s">
        <v>605</v>
      </c>
      <c r="B57" s="5"/>
      <c r="C57" s="112"/>
      <c r="D57" s="112"/>
      <c r="E57" s="112"/>
      <c r="F57" s="112"/>
      <c r="G57" s="112"/>
      <c r="H57" s="112"/>
      <c r="I57" s="112"/>
      <c r="J57" s="112"/>
      <c r="K57" s="112">
        <v>1575</v>
      </c>
      <c r="L57" s="112">
        <v>704</v>
      </c>
      <c r="M57" s="89">
        <f t="shared" si="0"/>
        <v>1575</v>
      </c>
      <c r="N57" s="89">
        <f t="shared" si="0"/>
        <v>704</v>
      </c>
    </row>
    <row r="58" spans="1:14" s="113" customFormat="1" ht="15">
      <c r="A58" s="57" t="s">
        <v>608</v>
      </c>
      <c r="B58" s="5"/>
      <c r="C58" s="112"/>
      <c r="D58" s="112"/>
      <c r="E58" s="112"/>
      <c r="F58" s="112"/>
      <c r="G58" s="112"/>
      <c r="H58" s="112"/>
      <c r="I58" s="112"/>
      <c r="J58" s="112"/>
      <c r="K58" s="112">
        <v>11940</v>
      </c>
      <c r="L58" s="112">
        <v>11940</v>
      </c>
      <c r="M58" s="89">
        <f t="shared" si="0"/>
        <v>11940</v>
      </c>
      <c r="N58" s="89">
        <f t="shared" si="0"/>
        <v>11940</v>
      </c>
    </row>
    <row r="59" spans="1:14" s="66" customFormat="1" ht="15">
      <c r="A59" s="12" t="s">
        <v>183</v>
      </c>
      <c r="B59" s="7" t="s">
        <v>184</v>
      </c>
      <c r="C59" s="90"/>
      <c r="D59" s="90"/>
      <c r="E59" s="90"/>
      <c r="F59" s="90"/>
      <c r="G59" s="90"/>
      <c r="H59" s="90"/>
      <c r="I59" s="90"/>
      <c r="J59" s="90"/>
      <c r="K59" s="90">
        <f>SUM(K53:K58)</f>
        <v>225226</v>
      </c>
      <c r="L59" s="90">
        <f>SUM(L53:L58)</f>
        <v>225075</v>
      </c>
      <c r="M59" s="90">
        <f t="shared" si="0"/>
        <v>225226</v>
      </c>
      <c r="N59" s="90">
        <f t="shared" si="0"/>
        <v>225075</v>
      </c>
    </row>
    <row r="60" spans="1:14" ht="15" hidden="1">
      <c r="A60" s="10"/>
      <c r="B60" s="5"/>
      <c r="C60" s="89"/>
      <c r="D60" s="89"/>
      <c r="E60" s="89"/>
      <c r="F60" s="89"/>
      <c r="G60" s="89"/>
      <c r="H60" s="89"/>
      <c r="I60" s="89"/>
      <c r="J60" s="89"/>
      <c r="K60" s="90">
        <f>SUM(K53:K59)</f>
        <v>450452</v>
      </c>
      <c r="L60" s="90"/>
      <c r="M60" s="89">
        <f t="shared" si="0"/>
        <v>450452</v>
      </c>
      <c r="N60" s="89">
        <f t="shared" si="0"/>
        <v>0</v>
      </c>
    </row>
    <row r="61" spans="1:14" ht="15" hidden="1">
      <c r="A61" s="10"/>
      <c r="B61" s="5"/>
      <c r="C61" s="89"/>
      <c r="D61" s="89"/>
      <c r="E61" s="89"/>
      <c r="F61" s="89"/>
      <c r="G61" s="89"/>
      <c r="H61" s="89"/>
      <c r="I61" s="89"/>
      <c r="J61" s="89"/>
      <c r="K61" s="90">
        <f>SUM(K54:K60)</f>
        <v>900904</v>
      </c>
      <c r="L61" s="90"/>
      <c r="M61" s="89">
        <f t="shared" si="0"/>
        <v>900904</v>
      </c>
      <c r="N61" s="89">
        <f t="shared" si="0"/>
        <v>0</v>
      </c>
    </row>
    <row r="62" spans="1:14" ht="15" hidden="1">
      <c r="A62" s="10"/>
      <c r="B62" s="5"/>
      <c r="C62" s="89"/>
      <c r="D62" s="89"/>
      <c r="E62" s="89"/>
      <c r="F62" s="89"/>
      <c r="G62" s="89"/>
      <c r="H62" s="89"/>
      <c r="I62" s="89"/>
      <c r="J62" s="89"/>
      <c r="K62" s="90">
        <f>SUM(K59:K61)</f>
        <v>1576582</v>
      </c>
      <c r="L62" s="90"/>
      <c r="M62" s="89">
        <f t="shared" si="0"/>
        <v>1576582</v>
      </c>
      <c r="N62" s="89">
        <f t="shared" si="0"/>
        <v>0</v>
      </c>
    </row>
    <row r="63" spans="1:14" ht="15">
      <c r="A63" s="12" t="s">
        <v>185</v>
      </c>
      <c r="B63" s="7" t="s">
        <v>186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>
        <f t="shared" si="0"/>
        <v>0</v>
      </c>
      <c r="N63" s="89">
        <f t="shared" si="0"/>
        <v>0</v>
      </c>
    </row>
    <row r="64" spans="1:14" ht="15" hidden="1">
      <c r="A64" s="12"/>
      <c r="B64" s="7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>
        <f t="shared" si="0"/>
        <v>0</v>
      </c>
      <c r="N64" s="89">
        <f t="shared" si="0"/>
        <v>0</v>
      </c>
    </row>
    <row r="65" spans="1:14" ht="15" hidden="1">
      <c r="A65" s="12"/>
      <c r="B65" s="7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>
        <f t="shared" si="0"/>
        <v>0</v>
      </c>
      <c r="N65" s="89">
        <f t="shared" si="0"/>
        <v>0</v>
      </c>
    </row>
    <row r="66" spans="1:14" ht="15" hidden="1">
      <c r="A66" s="12"/>
      <c r="B66" s="7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>
        <f t="shared" si="0"/>
        <v>0</v>
      </c>
      <c r="N66" s="89">
        <f t="shared" si="0"/>
        <v>0</v>
      </c>
    </row>
    <row r="67" spans="1:14" ht="15">
      <c r="A67" s="12" t="s">
        <v>187</v>
      </c>
      <c r="B67" s="7" t="s">
        <v>188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>
        <f t="shared" si="0"/>
        <v>0</v>
      </c>
      <c r="N67" s="89">
        <f t="shared" si="0"/>
        <v>0</v>
      </c>
    </row>
    <row r="68" spans="1:14" ht="15">
      <c r="A68" s="12" t="s">
        <v>189</v>
      </c>
      <c r="B68" s="7" t="s">
        <v>190</v>
      </c>
      <c r="C68" s="89"/>
      <c r="D68" s="89"/>
      <c r="E68" s="89"/>
      <c r="F68" s="89"/>
      <c r="G68" s="89"/>
      <c r="H68" s="89"/>
      <c r="I68" s="89"/>
      <c r="J68" s="89"/>
      <c r="K68" s="91">
        <v>60767</v>
      </c>
      <c r="L68" s="91">
        <v>60748</v>
      </c>
      <c r="M68" s="90">
        <f t="shared" si="0"/>
        <v>60767</v>
      </c>
      <c r="N68" s="90">
        <f t="shared" si="0"/>
        <v>60748</v>
      </c>
    </row>
    <row r="69" spans="1:14" s="66" customFormat="1" ht="15.75">
      <c r="A69" s="114" t="s">
        <v>366</v>
      </c>
      <c r="B69" s="115" t="s">
        <v>191</v>
      </c>
      <c r="C69" s="90"/>
      <c r="D69" s="90"/>
      <c r="E69" s="90"/>
      <c r="F69" s="90"/>
      <c r="G69" s="90"/>
      <c r="H69" s="90"/>
      <c r="I69" s="90"/>
      <c r="J69" s="90"/>
      <c r="K69" s="91">
        <f>SUM(K59+K68)</f>
        <v>285993</v>
      </c>
      <c r="L69" s="91">
        <f>SUM(L59+L68)</f>
        <v>285823</v>
      </c>
      <c r="M69" s="90">
        <f t="shared" si="0"/>
        <v>285993</v>
      </c>
      <c r="N69" s="90">
        <f t="shared" si="0"/>
        <v>285823</v>
      </c>
    </row>
    <row r="72" spans="1:14" ht="46.5" customHeight="1">
      <c r="A72" s="268" t="s">
        <v>563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</row>
    <row r="73" spans="1:9" ht="15">
      <c r="A73" s="117" t="s">
        <v>564</v>
      </c>
      <c r="B73" s="117" t="s">
        <v>565</v>
      </c>
      <c r="C73" s="117" t="s">
        <v>566</v>
      </c>
      <c r="D73" s="117" t="s">
        <v>567</v>
      </c>
      <c r="E73" s="117" t="s">
        <v>568</v>
      </c>
      <c r="F73" s="117" t="s">
        <v>569</v>
      </c>
      <c r="G73" s="117" t="s">
        <v>570</v>
      </c>
      <c r="H73" s="117" t="s">
        <v>571</v>
      </c>
      <c r="I73" s="117" t="s">
        <v>572</v>
      </c>
    </row>
    <row r="74" spans="1:9" ht="158.25">
      <c r="A74" s="118" t="s">
        <v>573</v>
      </c>
      <c r="B74" s="119" t="s">
        <v>574</v>
      </c>
      <c r="C74" s="119" t="s">
        <v>575</v>
      </c>
      <c r="D74" s="119" t="s">
        <v>576</v>
      </c>
      <c r="E74" s="119" t="s">
        <v>577</v>
      </c>
      <c r="F74" s="119" t="s">
        <v>578</v>
      </c>
      <c r="G74" s="119" t="s">
        <v>579</v>
      </c>
      <c r="H74" s="120" t="s">
        <v>580</v>
      </c>
      <c r="I74" s="121" t="s">
        <v>46</v>
      </c>
    </row>
    <row r="75" spans="1:9" ht="15">
      <c r="A75" s="4" t="s">
        <v>602</v>
      </c>
      <c r="B75" s="123">
        <v>50000</v>
      </c>
      <c r="C75" s="124"/>
      <c r="D75" s="124"/>
      <c r="E75" s="124"/>
      <c r="F75" s="124"/>
      <c r="G75" s="124"/>
      <c r="H75" s="125"/>
      <c r="I75" s="126">
        <f aca="true" t="shared" si="2" ref="I75:I80">SUM(B75:H75)</f>
        <v>50000</v>
      </c>
    </row>
    <row r="76" spans="1:9" ht="15">
      <c r="A76" s="122"/>
      <c r="B76" s="123"/>
      <c r="C76" s="124"/>
      <c r="D76" s="124"/>
      <c r="E76" s="124"/>
      <c r="F76" s="124"/>
      <c r="G76" s="124"/>
      <c r="H76" s="125"/>
      <c r="I76" s="126">
        <f t="shared" si="2"/>
        <v>0</v>
      </c>
    </row>
    <row r="77" spans="1:9" ht="15">
      <c r="A77" s="127"/>
      <c r="B77" s="123"/>
      <c r="C77" s="124"/>
      <c r="D77" s="124"/>
      <c r="E77" s="124"/>
      <c r="F77" s="124"/>
      <c r="G77" s="124"/>
      <c r="H77" s="125"/>
      <c r="I77" s="126">
        <f t="shared" si="2"/>
        <v>0</v>
      </c>
    </row>
    <row r="78" spans="1:9" ht="15">
      <c r="A78" s="122"/>
      <c r="B78" s="123"/>
      <c r="C78" s="124"/>
      <c r="D78" s="124"/>
      <c r="E78" s="124"/>
      <c r="F78" s="124"/>
      <c r="G78" s="124"/>
      <c r="H78" s="125"/>
      <c r="I78" s="126">
        <f t="shared" si="2"/>
        <v>0</v>
      </c>
    </row>
    <row r="79" spans="1:9" ht="15">
      <c r="A79" s="122"/>
      <c r="B79" s="123"/>
      <c r="C79" s="124"/>
      <c r="D79" s="124"/>
      <c r="E79" s="124"/>
      <c r="F79" s="124"/>
      <c r="G79" s="124"/>
      <c r="H79" s="125"/>
      <c r="I79" s="126">
        <f t="shared" si="2"/>
        <v>0</v>
      </c>
    </row>
    <row r="80" spans="1:9" ht="15.75">
      <c r="A80" s="121" t="s">
        <v>46</v>
      </c>
      <c r="B80" s="128">
        <f>SUM(B75:B79)</f>
        <v>50000</v>
      </c>
      <c r="C80" s="124"/>
      <c r="D80" s="124"/>
      <c r="E80" s="124"/>
      <c r="F80" s="124"/>
      <c r="G80" s="124"/>
      <c r="H80" s="125"/>
      <c r="I80" s="126">
        <f t="shared" si="2"/>
        <v>50000</v>
      </c>
    </row>
    <row r="81" spans="1:12" ht="15">
      <c r="A81" s="129"/>
      <c r="B81" s="130"/>
      <c r="C81" s="131"/>
      <c r="D81" s="131"/>
      <c r="E81" s="131"/>
      <c r="F81" s="131"/>
      <c r="G81" s="59"/>
      <c r="H81" s="59"/>
      <c r="I81" s="59"/>
      <c r="J81" s="59"/>
      <c r="K81" s="59"/>
      <c r="L81" s="59"/>
    </row>
    <row r="82" spans="1:12" ht="15">
      <c r="A82" s="129"/>
      <c r="B82" s="130"/>
      <c r="C82" s="131"/>
      <c r="D82" s="131"/>
      <c r="E82" s="131"/>
      <c r="F82" s="131"/>
      <c r="G82" s="59"/>
      <c r="H82" s="59"/>
      <c r="I82" s="59"/>
      <c r="J82" s="59"/>
      <c r="K82" s="59"/>
      <c r="L82" s="59"/>
    </row>
    <row r="83" spans="1:12" ht="15">
      <c r="A83" s="129"/>
      <c r="B83" s="130"/>
      <c r="C83" s="131"/>
      <c r="D83" s="131"/>
      <c r="E83" s="131"/>
      <c r="F83" s="131"/>
      <c r="G83" s="59"/>
      <c r="H83" s="59"/>
      <c r="I83" s="59"/>
      <c r="J83" s="59"/>
      <c r="K83" s="59"/>
      <c r="L83" s="59"/>
    </row>
    <row r="84" spans="1:12" ht="15">
      <c r="A84" s="129"/>
      <c r="B84" s="130"/>
      <c r="C84" s="131"/>
      <c r="D84" s="131"/>
      <c r="E84" s="131"/>
      <c r="F84" s="131"/>
      <c r="G84" s="59"/>
      <c r="H84" s="59"/>
      <c r="I84" s="59"/>
      <c r="J84" s="59"/>
      <c r="K84" s="59"/>
      <c r="L84" s="59"/>
    </row>
    <row r="85" spans="1:12" ht="15">
      <c r="A85" s="129"/>
      <c r="B85" s="130"/>
      <c r="C85" s="131"/>
      <c r="D85" s="131"/>
      <c r="E85" s="131"/>
      <c r="F85" s="131"/>
      <c r="G85" s="59"/>
      <c r="H85" s="59"/>
      <c r="I85" s="59"/>
      <c r="J85" s="59"/>
      <c r="K85" s="59"/>
      <c r="L85" s="59"/>
    </row>
    <row r="86" spans="1:12" ht="15">
      <c r="A86" s="129"/>
      <c r="B86" s="130"/>
      <c r="C86" s="131"/>
      <c r="D86" s="131"/>
      <c r="E86" s="131"/>
      <c r="F86" s="131"/>
      <c r="G86" s="59"/>
      <c r="H86" s="59"/>
      <c r="I86" s="59"/>
      <c r="J86" s="59"/>
      <c r="K86" s="59"/>
      <c r="L86" s="59"/>
    </row>
    <row r="87" spans="1:12" ht="15">
      <c r="A87" s="129"/>
      <c r="B87" s="130"/>
      <c r="C87" s="131"/>
      <c r="D87" s="131"/>
      <c r="E87" s="131"/>
      <c r="F87" s="131"/>
      <c r="G87" s="59"/>
      <c r="H87" s="59"/>
      <c r="I87" s="59"/>
      <c r="J87" s="59"/>
      <c r="K87" s="59"/>
      <c r="L87" s="59"/>
    </row>
    <row r="88" spans="1:12" ht="15">
      <c r="A88" s="132"/>
      <c r="B88" s="130"/>
      <c r="C88" s="131"/>
      <c r="D88" s="131"/>
      <c r="E88" s="131"/>
      <c r="F88" s="131"/>
      <c r="G88" s="59"/>
      <c r="H88" s="59"/>
      <c r="I88" s="59"/>
      <c r="J88" s="59"/>
      <c r="K88" s="59"/>
      <c r="L88" s="59"/>
    </row>
    <row r="89" spans="1:12" ht="15">
      <c r="A89" s="132"/>
      <c r="B89" s="130"/>
      <c r="C89" s="131"/>
      <c r="D89" s="131"/>
      <c r="E89" s="131"/>
      <c r="F89" s="131"/>
      <c r="G89" s="59"/>
      <c r="H89" s="59"/>
      <c r="I89" s="59"/>
      <c r="J89" s="59"/>
      <c r="K89" s="59"/>
      <c r="L89" s="59"/>
    </row>
    <row r="90" spans="1:12" ht="15">
      <c r="A90" s="132"/>
      <c r="B90" s="130"/>
      <c r="C90" s="131"/>
      <c r="D90" s="131"/>
      <c r="E90" s="131"/>
      <c r="F90" s="131"/>
      <c r="G90" s="59"/>
      <c r="H90" s="59"/>
      <c r="I90" s="59"/>
      <c r="J90" s="59"/>
      <c r="K90" s="59"/>
      <c r="L90" s="59"/>
    </row>
    <row r="91" spans="1:12" ht="15">
      <c r="A91" s="129"/>
      <c r="B91" s="130"/>
      <c r="C91" s="131"/>
      <c r="D91" s="131"/>
      <c r="E91" s="131"/>
      <c r="F91" s="131"/>
      <c r="G91" s="59"/>
      <c r="H91" s="59"/>
      <c r="I91" s="59"/>
      <c r="J91" s="59"/>
      <c r="K91" s="59"/>
      <c r="L91" s="59"/>
    </row>
    <row r="92" spans="1:12" ht="15.75">
      <c r="A92" s="133"/>
      <c r="B92" s="134"/>
      <c r="C92" s="131"/>
      <c r="D92" s="131"/>
      <c r="E92" s="131"/>
      <c r="F92" s="131"/>
      <c r="G92" s="59"/>
      <c r="H92" s="59"/>
      <c r="I92" s="59"/>
      <c r="J92" s="59"/>
      <c r="K92" s="59"/>
      <c r="L92" s="59"/>
    </row>
    <row r="93" spans="1:12" ht="15.75">
      <c r="A93" s="135"/>
      <c r="B93" s="136"/>
      <c r="C93" s="131"/>
      <c r="D93" s="131"/>
      <c r="E93" s="131"/>
      <c r="F93" s="131"/>
      <c r="G93" s="59"/>
      <c r="H93" s="59"/>
      <c r="I93" s="59"/>
      <c r="J93" s="59"/>
      <c r="K93" s="59"/>
      <c r="L93" s="59"/>
    </row>
    <row r="94" spans="1:12" ht="15.75">
      <c r="A94" s="135"/>
      <c r="B94" s="136"/>
      <c r="C94" s="131"/>
      <c r="D94" s="131"/>
      <c r="E94" s="131"/>
      <c r="F94" s="131"/>
      <c r="G94" s="59"/>
      <c r="H94" s="59"/>
      <c r="I94" s="59"/>
      <c r="J94" s="59"/>
      <c r="K94" s="59"/>
      <c r="L94" s="59"/>
    </row>
    <row r="95" spans="1:12" ht="15.75">
      <c r="A95" s="135"/>
      <c r="B95" s="136"/>
      <c r="C95" s="131"/>
      <c r="D95" s="131"/>
      <c r="E95" s="131"/>
      <c r="F95" s="131"/>
      <c r="G95" s="59"/>
      <c r="H95" s="59"/>
      <c r="I95" s="59"/>
      <c r="J95" s="59"/>
      <c r="K95" s="59"/>
      <c r="L95" s="59"/>
    </row>
    <row r="96" spans="1:12" ht="15.75">
      <c r="A96" s="135"/>
      <c r="B96" s="136"/>
      <c r="C96" s="131"/>
      <c r="D96" s="131"/>
      <c r="E96" s="131"/>
      <c r="F96" s="131"/>
      <c r="G96" s="59"/>
      <c r="H96" s="59"/>
      <c r="I96" s="59"/>
      <c r="J96" s="59"/>
      <c r="K96" s="59"/>
      <c r="L96" s="59"/>
    </row>
    <row r="97" spans="1:12" ht="15">
      <c r="A97" s="129"/>
      <c r="B97" s="130"/>
      <c r="C97" s="131"/>
      <c r="D97" s="131"/>
      <c r="E97" s="131"/>
      <c r="F97" s="131"/>
      <c r="G97" s="59"/>
      <c r="H97" s="59"/>
      <c r="I97" s="59"/>
      <c r="J97" s="59"/>
      <c r="K97" s="59"/>
      <c r="L97" s="59"/>
    </row>
    <row r="98" spans="1:12" ht="15">
      <c r="A98" s="129"/>
      <c r="B98" s="130"/>
      <c r="C98" s="131"/>
      <c r="D98" s="131"/>
      <c r="E98" s="131"/>
      <c r="F98" s="131"/>
      <c r="G98" s="59"/>
      <c r="H98" s="59"/>
      <c r="I98" s="59"/>
      <c r="J98" s="59"/>
      <c r="K98" s="59"/>
      <c r="L98" s="59"/>
    </row>
    <row r="99" spans="1:12" ht="15">
      <c r="A99" s="129"/>
      <c r="B99" s="130"/>
      <c r="C99" s="131"/>
      <c r="D99" s="131"/>
      <c r="E99" s="131"/>
      <c r="F99" s="131"/>
      <c r="G99" s="59"/>
      <c r="H99" s="59"/>
      <c r="I99" s="59"/>
      <c r="J99" s="59"/>
      <c r="K99" s="59"/>
      <c r="L99" s="59"/>
    </row>
    <row r="100" spans="1:12" ht="15">
      <c r="A100" s="129"/>
      <c r="B100" s="130"/>
      <c r="C100" s="131"/>
      <c r="D100" s="131"/>
      <c r="E100" s="131"/>
      <c r="F100" s="131"/>
      <c r="G100" s="59"/>
      <c r="H100" s="59"/>
      <c r="I100" s="59"/>
      <c r="J100" s="59"/>
      <c r="K100" s="59"/>
      <c r="L100" s="59"/>
    </row>
    <row r="101" spans="1:12" ht="15">
      <c r="A101" s="129"/>
      <c r="B101" s="130"/>
      <c r="C101" s="131"/>
      <c r="D101" s="131"/>
      <c r="E101" s="131"/>
      <c r="F101" s="131"/>
      <c r="G101" s="59"/>
      <c r="H101" s="59"/>
      <c r="I101" s="59"/>
      <c r="J101" s="59"/>
      <c r="K101" s="59"/>
      <c r="L101" s="59"/>
    </row>
    <row r="102" spans="1:12" ht="15">
      <c r="A102" s="129"/>
      <c r="B102" s="130"/>
      <c r="C102" s="131"/>
      <c r="D102" s="131"/>
      <c r="E102" s="131"/>
      <c r="F102" s="131"/>
      <c r="G102" s="59"/>
      <c r="H102" s="59"/>
      <c r="I102" s="59"/>
      <c r="J102" s="59"/>
      <c r="K102" s="59"/>
      <c r="L102" s="59"/>
    </row>
    <row r="103" spans="1:12" ht="15">
      <c r="A103" s="129"/>
      <c r="B103" s="130"/>
      <c r="C103" s="131"/>
      <c r="D103" s="131"/>
      <c r="E103" s="131"/>
      <c r="F103" s="131"/>
      <c r="G103" s="59"/>
      <c r="H103" s="59"/>
      <c r="I103" s="59"/>
      <c r="J103" s="59"/>
      <c r="K103" s="59"/>
      <c r="L103" s="59"/>
    </row>
    <row r="104" spans="1:12" ht="15">
      <c r="A104" s="129"/>
      <c r="B104" s="130"/>
      <c r="C104" s="131"/>
      <c r="D104" s="131"/>
      <c r="E104" s="131"/>
      <c r="F104" s="131"/>
      <c r="G104" s="59"/>
      <c r="H104" s="59"/>
      <c r="I104" s="59"/>
      <c r="J104" s="59"/>
      <c r="K104" s="59"/>
      <c r="L104" s="59"/>
    </row>
    <row r="105" spans="1:12" ht="15">
      <c r="A105" s="129"/>
      <c r="B105" s="130"/>
      <c r="C105" s="131"/>
      <c r="D105" s="131"/>
      <c r="E105" s="131"/>
      <c r="F105" s="131"/>
      <c r="G105" s="59"/>
      <c r="H105" s="59"/>
      <c r="I105" s="59"/>
      <c r="J105" s="59"/>
      <c r="K105" s="59"/>
      <c r="L105" s="59"/>
    </row>
    <row r="106" spans="1:12" ht="15">
      <c r="A106" s="129"/>
      <c r="B106" s="130"/>
      <c r="C106" s="131"/>
      <c r="D106" s="131"/>
      <c r="E106" s="131"/>
      <c r="F106" s="131"/>
      <c r="G106" s="59"/>
      <c r="H106" s="59"/>
      <c r="I106" s="59"/>
      <c r="J106" s="59"/>
      <c r="K106" s="59"/>
      <c r="L106" s="59"/>
    </row>
    <row r="107" spans="1:12" ht="15">
      <c r="A107" s="129"/>
      <c r="B107" s="130"/>
      <c r="C107" s="131"/>
      <c r="D107" s="131"/>
      <c r="E107" s="131"/>
      <c r="F107" s="131"/>
      <c r="G107" s="59"/>
      <c r="H107" s="59"/>
      <c r="I107" s="59"/>
      <c r="J107" s="59"/>
      <c r="K107" s="59"/>
      <c r="L107" s="59"/>
    </row>
    <row r="108" spans="1:12" ht="15.75">
      <c r="A108" s="133"/>
      <c r="B108" s="134"/>
      <c r="C108" s="131"/>
      <c r="D108" s="131"/>
      <c r="E108" s="131"/>
      <c r="F108" s="131"/>
      <c r="G108" s="59"/>
      <c r="H108" s="59"/>
      <c r="I108" s="59"/>
      <c r="J108" s="59"/>
      <c r="K108" s="59"/>
      <c r="L108" s="59"/>
    </row>
    <row r="109" spans="1:12" ht="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1:12" ht="1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</row>
    <row r="111" spans="1:12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1:12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1:12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1:12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</sheetData>
  <mergeCells count="9">
    <mergeCell ref="A1:N1"/>
    <mergeCell ref="A72:N72"/>
    <mergeCell ref="C4:D4"/>
    <mergeCell ref="E4:F4"/>
    <mergeCell ref="G4:H4"/>
    <mergeCell ref="I4:J4"/>
    <mergeCell ref="K4:L4"/>
    <mergeCell ref="M4:N4"/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5" r:id="rId1"/>
  <headerFooter alignWithMargins="0">
    <oddHeader>&amp;R1/12. melléklet a 11/2016.(V. 25.) önkormányzati rendelethez</oddHeader>
  </headerFooter>
  <rowBreaks count="1" manualBreakCount="1">
    <brk id="72" max="13" man="1"/>
  </rowBreaks>
  <colBreaks count="1" manualBreakCount="1">
    <brk id="6" max="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60" workbookViewId="0" topLeftCell="A1">
      <selection activeCell="F7" sqref="F7"/>
    </sheetView>
  </sheetViews>
  <sheetFormatPr defaultColWidth="9.140625" defaultRowHeight="15"/>
  <cols>
    <col min="1" max="1" width="59.140625" style="0" customWidth="1"/>
    <col min="2" max="2" width="10.00390625" style="0" customWidth="1"/>
    <col min="3" max="3" width="14.140625" style="0" customWidth="1"/>
    <col min="4" max="4" width="14.28125" style="0" customWidth="1"/>
  </cols>
  <sheetData>
    <row r="1" spans="1:4" ht="23.25" customHeight="1">
      <c r="A1" s="279" t="s">
        <v>664</v>
      </c>
      <c r="B1" s="282"/>
      <c r="C1" s="282"/>
      <c r="D1" s="271"/>
    </row>
    <row r="2" spans="1:4" ht="25.5" customHeight="1">
      <c r="A2" s="281" t="s">
        <v>666</v>
      </c>
      <c r="B2" s="282"/>
      <c r="C2" s="282"/>
      <c r="D2" s="271"/>
    </row>
    <row r="4" spans="1:4" ht="30">
      <c r="A4" s="55" t="s">
        <v>31</v>
      </c>
      <c r="B4" s="2" t="s">
        <v>67</v>
      </c>
      <c r="C4" s="60" t="s">
        <v>648</v>
      </c>
      <c r="D4" s="60" t="s">
        <v>649</v>
      </c>
    </row>
    <row r="5" spans="1:4" ht="15">
      <c r="A5" s="4" t="s">
        <v>667</v>
      </c>
      <c r="B5" s="4" t="s">
        <v>272</v>
      </c>
      <c r="C5" s="178"/>
      <c r="D5" s="178"/>
    </row>
    <row r="6" spans="1:4" ht="15">
      <c r="A6" s="4" t="s">
        <v>668</v>
      </c>
      <c r="B6" s="4" t="s">
        <v>272</v>
      </c>
      <c r="C6" s="178"/>
      <c r="D6" s="178"/>
    </row>
    <row r="7" spans="1:4" ht="15">
      <c r="A7" s="4" t="s">
        <v>669</v>
      </c>
      <c r="B7" s="4" t="s">
        <v>272</v>
      </c>
      <c r="C7" s="178"/>
      <c r="D7" s="178"/>
    </row>
    <row r="8" spans="1:4" ht="15">
      <c r="A8" s="4" t="s">
        <v>670</v>
      </c>
      <c r="B8" s="4" t="s">
        <v>272</v>
      </c>
      <c r="C8" s="178"/>
      <c r="D8" s="178"/>
    </row>
    <row r="9" spans="1:4" ht="15">
      <c r="A9" s="6" t="s">
        <v>418</v>
      </c>
      <c r="B9" s="7" t="s">
        <v>272</v>
      </c>
      <c r="C9" s="178"/>
      <c r="D9" s="178"/>
    </row>
    <row r="10" spans="1:4" ht="15">
      <c r="A10" s="4" t="s">
        <v>419</v>
      </c>
      <c r="B10" s="5" t="s">
        <v>273</v>
      </c>
      <c r="C10" s="178">
        <v>237000</v>
      </c>
      <c r="D10" s="178">
        <v>243075</v>
      </c>
    </row>
    <row r="11" spans="1:4" ht="27">
      <c r="A11" s="184" t="s">
        <v>671</v>
      </c>
      <c r="B11" s="184" t="s">
        <v>273</v>
      </c>
      <c r="C11" s="178">
        <v>237000</v>
      </c>
      <c r="D11" s="178">
        <v>243075</v>
      </c>
    </row>
    <row r="12" spans="1:4" ht="27">
      <c r="A12" s="184" t="s">
        <v>672</v>
      </c>
      <c r="B12" s="184" t="s">
        <v>273</v>
      </c>
      <c r="C12" s="178"/>
      <c r="D12" s="178"/>
    </row>
    <row r="13" spans="1:4" ht="15">
      <c r="A13" s="4" t="s">
        <v>421</v>
      </c>
      <c r="B13" s="5" t="s">
        <v>277</v>
      </c>
      <c r="C13" s="178">
        <v>37400</v>
      </c>
      <c r="D13" s="178">
        <v>36038</v>
      </c>
    </row>
    <row r="14" spans="1:4" ht="27">
      <c r="A14" s="184" t="s">
        <v>673</v>
      </c>
      <c r="B14" s="184" t="s">
        <v>277</v>
      </c>
      <c r="C14" s="178"/>
      <c r="D14" s="178"/>
    </row>
    <row r="15" spans="1:4" ht="27">
      <c r="A15" s="184" t="s">
        <v>674</v>
      </c>
      <c r="B15" s="184" t="s">
        <v>277</v>
      </c>
      <c r="C15" s="178"/>
      <c r="D15" s="178"/>
    </row>
    <row r="16" spans="1:4" ht="15">
      <c r="A16" s="184" t="s">
        <v>675</v>
      </c>
      <c r="B16" s="184" t="s">
        <v>277</v>
      </c>
      <c r="C16" s="178"/>
      <c r="D16" s="178"/>
    </row>
    <row r="17" spans="1:4" ht="15">
      <c r="A17" s="184" t="s">
        <v>676</v>
      </c>
      <c r="B17" s="184" t="s">
        <v>277</v>
      </c>
      <c r="C17" s="178"/>
      <c r="D17" s="178"/>
    </row>
    <row r="18" spans="1:4" ht="15">
      <c r="A18" s="4" t="s">
        <v>677</v>
      </c>
      <c r="B18" s="5" t="s">
        <v>278</v>
      </c>
      <c r="C18" s="178">
        <v>3080</v>
      </c>
      <c r="D18" s="178">
        <v>2279</v>
      </c>
    </row>
    <row r="19" spans="1:4" ht="15">
      <c r="A19" s="184" t="s">
        <v>678</v>
      </c>
      <c r="B19" s="184" t="s">
        <v>278</v>
      </c>
      <c r="C19" s="178"/>
      <c r="D19" s="178"/>
    </row>
    <row r="20" spans="1:4" ht="15">
      <c r="A20" s="184" t="s">
        <v>679</v>
      </c>
      <c r="B20" s="184" t="s">
        <v>278</v>
      </c>
      <c r="C20" s="178"/>
      <c r="D20" s="178"/>
    </row>
    <row r="21" spans="1:4" ht="15">
      <c r="A21" s="6" t="s">
        <v>2</v>
      </c>
      <c r="B21" s="7" t="s">
        <v>279</v>
      </c>
      <c r="C21" s="179">
        <f>SUM(C10+C13+C18)</f>
        <v>277480</v>
      </c>
      <c r="D21" s="179">
        <f>SUM(D10+D13+D18)</f>
        <v>281392</v>
      </c>
    </row>
    <row r="22" spans="1:4" ht="15">
      <c r="A22" s="4" t="s">
        <v>680</v>
      </c>
      <c r="B22" s="4" t="s">
        <v>280</v>
      </c>
      <c r="C22" s="178"/>
      <c r="D22" s="178"/>
    </row>
    <row r="23" spans="1:4" ht="15">
      <c r="A23" s="4" t="s">
        <v>681</v>
      </c>
      <c r="B23" s="4" t="s">
        <v>280</v>
      </c>
      <c r="C23" s="178">
        <v>405</v>
      </c>
      <c r="D23" s="178">
        <v>1336</v>
      </c>
    </row>
    <row r="24" spans="1:4" ht="15">
      <c r="A24" s="4" t="s">
        <v>682</v>
      </c>
      <c r="B24" s="4" t="s">
        <v>280</v>
      </c>
      <c r="C24" s="178"/>
      <c r="D24" s="178"/>
    </row>
    <row r="25" spans="1:4" ht="15">
      <c r="A25" s="4" t="s">
        <v>683</v>
      </c>
      <c r="B25" s="4" t="s">
        <v>280</v>
      </c>
      <c r="C25" s="178"/>
      <c r="D25" s="178"/>
    </row>
    <row r="26" spans="1:4" ht="15">
      <c r="A26" s="4" t="s">
        <v>684</v>
      </c>
      <c r="B26" s="4" t="s">
        <v>280</v>
      </c>
      <c r="C26" s="178"/>
      <c r="D26" s="178"/>
    </row>
    <row r="27" spans="1:4" ht="15">
      <c r="A27" s="4" t="s">
        <v>685</v>
      </c>
      <c r="B27" s="4" t="s">
        <v>280</v>
      </c>
      <c r="C27" s="178"/>
      <c r="D27" s="178"/>
    </row>
    <row r="28" spans="1:4" ht="15">
      <c r="A28" s="4" t="s">
        <v>686</v>
      </c>
      <c r="B28" s="4" t="s">
        <v>280</v>
      </c>
      <c r="C28" s="178"/>
      <c r="D28" s="178"/>
    </row>
    <row r="29" spans="1:4" ht="15">
      <c r="A29" s="4" t="s">
        <v>687</v>
      </c>
      <c r="B29" s="4" t="s">
        <v>280</v>
      </c>
      <c r="C29" s="178"/>
      <c r="D29" s="178"/>
    </row>
    <row r="30" spans="1:4" ht="45">
      <c r="A30" s="4" t="s">
        <v>688</v>
      </c>
      <c r="B30" s="4" t="s">
        <v>280</v>
      </c>
      <c r="C30" s="178"/>
      <c r="D30" s="178"/>
    </row>
    <row r="31" spans="1:4" ht="15">
      <c r="A31" s="4" t="s">
        <v>689</v>
      </c>
      <c r="B31" s="4" t="s">
        <v>280</v>
      </c>
      <c r="C31" s="178">
        <v>5170</v>
      </c>
      <c r="D31" s="178">
        <v>4884</v>
      </c>
    </row>
    <row r="32" spans="1:4" ht="15">
      <c r="A32" s="6" t="s">
        <v>423</v>
      </c>
      <c r="B32" s="7" t="s">
        <v>280</v>
      </c>
      <c r="C32" s="179">
        <f>SUM(C22:C31)</f>
        <v>5575</v>
      </c>
      <c r="D32" s="179">
        <f>SUM(D22:D31)</f>
        <v>6220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&amp;R1/10.melléklet a 11/2016(V. 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1">
      <selection activeCell="D4" sqref="D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79" t="s">
        <v>660</v>
      </c>
      <c r="B1" s="280"/>
      <c r="C1" s="280"/>
      <c r="D1" s="280"/>
    </row>
    <row r="2" spans="1:4" ht="23.25" customHeight="1">
      <c r="A2" s="281" t="s">
        <v>15</v>
      </c>
      <c r="B2" s="282"/>
      <c r="C2" s="282"/>
      <c r="D2" s="282"/>
    </row>
    <row r="3" ht="18">
      <c r="A3" s="58"/>
    </row>
    <row r="4" spans="1:4" ht="15">
      <c r="A4" t="s">
        <v>451</v>
      </c>
      <c r="D4" s="56"/>
    </row>
    <row r="5" spans="1:4" ht="30.75">
      <c r="A5" s="1" t="s">
        <v>66</v>
      </c>
      <c r="B5" s="2" t="s">
        <v>45</v>
      </c>
      <c r="C5" s="60" t="s">
        <v>648</v>
      </c>
      <c r="D5" s="173" t="s">
        <v>649</v>
      </c>
    </row>
    <row r="6" spans="1:4" ht="15" customHeight="1" hidden="1">
      <c r="A6" s="24" t="s">
        <v>238</v>
      </c>
      <c r="B6" s="5" t="s">
        <v>239</v>
      </c>
      <c r="C6" s="20"/>
      <c r="D6" s="20"/>
    </row>
    <row r="7" spans="1:4" ht="15" customHeight="1" hidden="1">
      <c r="A7" s="4" t="s">
        <v>240</v>
      </c>
      <c r="B7" s="5" t="s">
        <v>241</v>
      </c>
      <c r="C7" s="20"/>
      <c r="D7" s="20"/>
    </row>
    <row r="8" spans="1:4" ht="15" customHeight="1" hidden="1">
      <c r="A8" s="4" t="s">
        <v>242</v>
      </c>
      <c r="B8" s="5" t="s">
        <v>243</v>
      </c>
      <c r="C8" s="20"/>
      <c r="D8" s="20"/>
    </row>
    <row r="9" spans="1:4" ht="15" customHeight="1" hidden="1">
      <c r="A9" s="4" t="s">
        <v>244</v>
      </c>
      <c r="B9" s="5" t="s">
        <v>245</v>
      </c>
      <c r="C9" s="20"/>
      <c r="D9" s="20"/>
    </row>
    <row r="10" spans="1:4" ht="15" customHeight="1" hidden="1">
      <c r="A10" s="4" t="s">
        <v>246</v>
      </c>
      <c r="B10" s="5" t="s">
        <v>247</v>
      </c>
      <c r="C10" s="20"/>
      <c r="D10" s="20"/>
    </row>
    <row r="11" spans="1:4" ht="15" customHeight="1" hidden="1">
      <c r="A11" s="4" t="s">
        <v>248</v>
      </c>
      <c r="B11" s="5" t="s">
        <v>249</v>
      </c>
      <c r="C11" s="20"/>
      <c r="D11" s="20"/>
    </row>
    <row r="12" spans="1:4" ht="15" customHeight="1">
      <c r="A12" s="6" t="s">
        <v>445</v>
      </c>
      <c r="B12" s="7" t="s">
        <v>250</v>
      </c>
      <c r="C12" s="74"/>
      <c r="D12" s="74"/>
    </row>
    <row r="13" spans="1:4" ht="15" customHeight="1">
      <c r="A13" s="4" t="s">
        <v>251</v>
      </c>
      <c r="B13" s="5" t="s">
        <v>252</v>
      </c>
      <c r="C13" s="78"/>
      <c r="D13" s="78"/>
    </row>
    <row r="14" spans="1:4" ht="15" customHeight="1">
      <c r="A14" s="4" t="s">
        <v>253</v>
      </c>
      <c r="B14" s="5" t="s">
        <v>254</v>
      </c>
      <c r="C14" s="78"/>
      <c r="D14" s="78"/>
    </row>
    <row r="15" spans="1:4" ht="15" customHeight="1">
      <c r="A15" s="4" t="s">
        <v>408</v>
      </c>
      <c r="B15" s="5" t="s">
        <v>255</v>
      </c>
      <c r="C15" s="78"/>
      <c r="D15" s="78"/>
    </row>
    <row r="16" spans="1:4" ht="15" customHeight="1">
      <c r="A16" s="4" t="s">
        <v>409</v>
      </c>
      <c r="B16" s="5" t="s">
        <v>256</v>
      </c>
      <c r="C16" s="78"/>
      <c r="D16" s="78"/>
    </row>
    <row r="17" spans="1:4" ht="15" customHeight="1">
      <c r="A17" s="4" t="s">
        <v>410</v>
      </c>
      <c r="B17" s="5" t="s">
        <v>257</v>
      </c>
      <c r="C17" s="78"/>
      <c r="D17" s="78"/>
    </row>
    <row r="18" spans="1:4" ht="15" customHeight="1">
      <c r="A18" s="32" t="s">
        <v>446</v>
      </c>
      <c r="B18" s="42" t="s">
        <v>258</v>
      </c>
      <c r="C18" s="74"/>
      <c r="D18" s="74"/>
    </row>
    <row r="19" spans="1:4" ht="15" customHeight="1">
      <c r="A19" s="4" t="s">
        <v>414</v>
      </c>
      <c r="B19" s="5" t="s">
        <v>267</v>
      </c>
      <c r="C19" s="78"/>
      <c r="D19" s="78"/>
    </row>
    <row r="20" spans="1:4" ht="15" customHeight="1">
      <c r="A20" s="4" t="s">
        <v>415</v>
      </c>
      <c r="B20" s="5" t="s">
        <v>268</v>
      </c>
      <c r="C20" s="78"/>
      <c r="D20" s="78"/>
    </row>
    <row r="21" spans="1:4" ht="15" customHeight="1">
      <c r="A21" s="6" t="s">
        <v>1</v>
      </c>
      <c r="B21" s="7" t="s">
        <v>269</v>
      </c>
      <c r="C21" s="78"/>
      <c r="D21" s="78"/>
    </row>
    <row r="22" spans="1:4" ht="15" customHeight="1">
      <c r="A22" s="4" t="s">
        <v>416</v>
      </c>
      <c r="B22" s="5" t="s">
        <v>270</v>
      </c>
      <c r="C22" s="78"/>
      <c r="D22" s="78"/>
    </row>
    <row r="23" spans="1:4" ht="15" customHeight="1">
      <c r="A23" s="4" t="s">
        <v>417</v>
      </c>
      <c r="B23" s="5" t="s">
        <v>271</v>
      </c>
      <c r="C23" s="78"/>
      <c r="D23" s="78"/>
    </row>
    <row r="24" spans="1:4" ht="15" customHeight="1">
      <c r="A24" s="4" t="s">
        <v>418</v>
      </c>
      <c r="B24" s="5" t="s">
        <v>272</v>
      </c>
      <c r="C24" s="78"/>
      <c r="D24" s="78"/>
    </row>
    <row r="25" spans="1:4" ht="15" customHeight="1">
      <c r="A25" s="4" t="s">
        <v>419</v>
      </c>
      <c r="B25" s="5" t="s">
        <v>273</v>
      </c>
      <c r="C25" s="78"/>
      <c r="D25" s="78"/>
    </row>
    <row r="26" spans="1:4" ht="15" customHeight="1">
      <c r="A26" s="4" t="s">
        <v>420</v>
      </c>
      <c r="B26" s="5" t="s">
        <v>274</v>
      </c>
      <c r="C26" s="78"/>
      <c r="D26" s="78"/>
    </row>
    <row r="27" spans="1:4" ht="15" customHeight="1">
      <c r="A27" s="4" t="s">
        <v>275</v>
      </c>
      <c r="B27" s="5" t="s">
        <v>276</v>
      </c>
      <c r="C27" s="78"/>
      <c r="D27" s="78"/>
    </row>
    <row r="28" spans="1:4" ht="15" customHeight="1">
      <c r="A28" s="4" t="s">
        <v>421</v>
      </c>
      <c r="B28" s="5" t="s">
        <v>277</v>
      </c>
      <c r="C28" s="78"/>
      <c r="D28" s="78"/>
    </row>
    <row r="29" spans="1:4" ht="15" customHeight="1">
      <c r="A29" s="4" t="s">
        <v>422</v>
      </c>
      <c r="B29" s="5" t="s">
        <v>278</v>
      </c>
      <c r="C29" s="78"/>
      <c r="D29" s="78"/>
    </row>
    <row r="30" spans="1:4" ht="15" customHeight="1">
      <c r="A30" s="6" t="s">
        <v>2</v>
      </c>
      <c r="B30" s="7" t="s">
        <v>279</v>
      </c>
      <c r="C30" s="78"/>
      <c r="D30" s="78"/>
    </row>
    <row r="31" spans="1:4" ht="15" customHeight="1">
      <c r="A31" s="4" t="s">
        <v>423</v>
      </c>
      <c r="B31" s="5" t="s">
        <v>280</v>
      </c>
      <c r="C31" s="78"/>
      <c r="D31" s="78"/>
    </row>
    <row r="32" spans="1:4" ht="15" customHeight="1">
      <c r="A32" s="32" t="s">
        <v>3</v>
      </c>
      <c r="B32" s="42" t="s">
        <v>281</v>
      </c>
      <c r="C32" s="74"/>
      <c r="D32" s="74"/>
    </row>
    <row r="33" spans="1:4" ht="15" customHeight="1" hidden="1">
      <c r="A33" s="10" t="s">
        <v>282</v>
      </c>
      <c r="B33" s="5" t="s">
        <v>283</v>
      </c>
      <c r="C33" s="78"/>
      <c r="D33" s="78"/>
    </row>
    <row r="34" spans="1:4" ht="15" customHeight="1" hidden="1">
      <c r="A34" s="10" t="s">
        <v>424</v>
      </c>
      <c r="B34" s="5" t="s">
        <v>284</v>
      </c>
      <c r="C34" s="78"/>
      <c r="D34" s="78"/>
    </row>
    <row r="35" spans="1:4" ht="15" customHeight="1" hidden="1">
      <c r="A35" s="10" t="s">
        <v>425</v>
      </c>
      <c r="B35" s="5" t="s">
        <v>285</v>
      </c>
      <c r="C35" s="78"/>
      <c r="D35" s="78"/>
    </row>
    <row r="36" spans="1:4" ht="15" customHeight="1" hidden="1">
      <c r="A36" s="10" t="s">
        <v>426</v>
      </c>
      <c r="B36" s="5" t="s">
        <v>286</v>
      </c>
      <c r="C36" s="78"/>
      <c r="D36" s="78"/>
    </row>
    <row r="37" spans="1:4" ht="15" customHeight="1" hidden="1">
      <c r="A37" s="10" t="s">
        <v>287</v>
      </c>
      <c r="B37" s="5" t="s">
        <v>288</v>
      </c>
      <c r="C37" s="78"/>
      <c r="D37" s="78"/>
    </row>
    <row r="38" spans="1:4" ht="15" customHeight="1" hidden="1">
      <c r="A38" s="10" t="s">
        <v>289</v>
      </c>
      <c r="B38" s="5" t="s">
        <v>290</v>
      </c>
      <c r="C38" s="78"/>
      <c r="D38" s="78"/>
    </row>
    <row r="39" spans="1:4" ht="15" customHeight="1" hidden="1">
      <c r="A39" s="10" t="s">
        <v>291</v>
      </c>
      <c r="B39" s="5" t="s">
        <v>292</v>
      </c>
      <c r="C39" s="78"/>
      <c r="D39" s="78"/>
    </row>
    <row r="40" spans="1:4" ht="15" customHeight="1" hidden="1">
      <c r="A40" s="10" t="s">
        <v>427</v>
      </c>
      <c r="B40" s="5" t="s">
        <v>293</v>
      </c>
      <c r="C40" s="78"/>
      <c r="D40" s="78"/>
    </row>
    <row r="41" spans="1:4" ht="15" customHeight="1" hidden="1">
      <c r="A41" s="10" t="s">
        <v>428</v>
      </c>
      <c r="B41" s="5" t="s">
        <v>294</v>
      </c>
      <c r="C41" s="78"/>
      <c r="D41" s="78"/>
    </row>
    <row r="42" spans="1:4" ht="15" customHeight="1" hidden="1">
      <c r="A42" s="10" t="s">
        <v>429</v>
      </c>
      <c r="B42" s="5" t="s">
        <v>295</v>
      </c>
      <c r="C42" s="78"/>
      <c r="D42" s="78"/>
    </row>
    <row r="43" spans="1:4" ht="15" customHeight="1">
      <c r="A43" s="41" t="s">
        <v>4</v>
      </c>
      <c r="B43" s="42" t="s">
        <v>296</v>
      </c>
      <c r="C43" s="74">
        <v>1892</v>
      </c>
      <c r="D43" s="74">
        <v>1930</v>
      </c>
    </row>
    <row r="44" spans="1:4" ht="15" customHeight="1">
      <c r="A44" s="10" t="s">
        <v>305</v>
      </c>
      <c r="B44" s="5" t="s">
        <v>306</v>
      </c>
      <c r="C44" s="78"/>
      <c r="D44" s="78"/>
    </row>
    <row r="45" spans="1:4" ht="15" customHeight="1">
      <c r="A45" s="4" t="s">
        <v>455</v>
      </c>
      <c r="B45" s="5" t="s">
        <v>307</v>
      </c>
      <c r="C45" s="78"/>
      <c r="D45" s="78"/>
    </row>
    <row r="46" spans="1:4" ht="15" customHeight="1">
      <c r="A46" s="10" t="s">
        <v>434</v>
      </c>
      <c r="B46" s="5" t="s">
        <v>456</v>
      </c>
      <c r="C46" s="78"/>
      <c r="D46" s="78"/>
    </row>
    <row r="47" spans="1:4" ht="15" customHeight="1">
      <c r="A47" s="32" t="s">
        <v>6</v>
      </c>
      <c r="B47" s="42" t="s">
        <v>309</v>
      </c>
      <c r="C47" s="74"/>
      <c r="D47" s="74"/>
    </row>
    <row r="48" spans="1:4" ht="15" customHeight="1">
      <c r="A48" s="45" t="s">
        <v>18</v>
      </c>
      <c r="B48" s="69"/>
      <c r="C48" s="74">
        <f>C47+C43+C32+C18</f>
        <v>1892</v>
      </c>
      <c r="D48" s="74">
        <f>D47+D43+D32+D18</f>
        <v>1930</v>
      </c>
    </row>
    <row r="49" spans="1:4" ht="15" customHeight="1">
      <c r="A49" s="4" t="s">
        <v>259</v>
      </c>
      <c r="B49" s="5" t="s">
        <v>260</v>
      </c>
      <c r="C49" s="78"/>
      <c r="D49" s="78"/>
    </row>
    <row r="50" spans="1:4" ht="15" customHeight="1">
      <c r="A50" s="4" t="s">
        <v>261</v>
      </c>
      <c r="B50" s="5" t="s">
        <v>262</v>
      </c>
      <c r="C50" s="78"/>
      <c r="D50" s="78"/>
    </row>
    <row r="51" spans="1:4" ht="15" customHeight="1">
      <c r="A51" s="4" t="s">
        <v>411</v>
      </c>
      <c r="B51" s="5" t="s">
        <v>263</v>
      </c>
      <c r="C51" s="78"/>
      <c r="D51" s="78"/>
    </row>
    <row r="52" spans="1:4" ht="15" customHeight="1">
      <c r="A52" s="4" t="s">
        <v>412</v>
      </c>
      <c r="B52" s="5" t="s">
        <v>264</v>
      </c>
      <c r="C52" s="78"/>
      <c r="D52" s="78"/>
    </row>
    <row r="53" spans="1:4" ht="15" customHeight="1">
      <c r="A53" s="4" t="s">
        <v>413</v>
      </c>
      <c r="B53" s="5" t="s">
        <v>265</v>
      </c>
      <c r="C53" s="78"/>
      <c r="D53" s="78"/>
    </row>
    <row r="54" spans="1:4" ht="15" customHeight="1">
      <c r="A54" s="32" t="s">
        <v>0</v>
      </c>
      <c r="B54" s="42" t="s">
        <v>266</v>
      </c>
      <c r="C54" s="78"/>
      <c r="D54" s="78"/>
    </row>
    <row r="55" spans="1:4" ht="15" customHeight="1">
      <c r="A55" s="32" t="s">
        <v>5</v>
      </c>
      <c r="B55" s="42" t="s">
        <v>304</v>
      </c>
      <c r="C55" s="74"/>
      <c r="D55" s="74"/>
    </row>
    <row r="56" spans="1:4" ht="15" customHeight="1">
      <c r="A56" s="10" t="s">
        <v>310</v>
      </c>
      <c r="B56" s="5" t="s">
        <v>311</v>
      </c>
      <c r="C56" s="78"/>
      <c r="D56" s="78"/>
    </row>
    <row r="57" spans="1:4" ht="15" customHeight="1">
      <c r="A57" s="4" t="s">
        <v>435</v>
      </c>
      <c r="B57" s="5" t="s">
        <v>312</v>
      </c>
      <c r="C57" s="78"/>
      <c r="D57" s="78"/>
    </row>
    <row r="58" spans="1:4" ht="15" customHeight="1">
      <c r="A58" s="10" t="s">
        <v>436</v>
      </c>
      <c r="B58" s="5" t="s">
        <v>313</v>
      </c>
      <c r="C58" s="78"/>
      <c r="D58" s="78"/>
    </row>
    <row r="59" spans="1:4" ht="15" customHeight="1">
      <c r="A59" s="32" t="s">
        <v>8</v>
      </c>
      <c r="B59" s="42" t="s">
        <v>314</v>
      </c>
      <c r="C59" s="74"/>
      <c r="D59" s="74"/>
    </row>
    <row r="60" spans="1:4" ht="15" customHeight="1">
      <c r="A60" s="45" t="s">
        <v>17</v>
      </c>
      <c r="B60" s="69"/>
      <c r="C60" s="74">
        <f>C55+C54+C59</f>
        <v>0</v>
      </c>
      <c r="D60" s="74"/>
    </row>
    <row r="61" spans="1:4" ht="15" customHeight="1">
      <c r="A61" s="39" t="s">
        <v>7</v>
      </c>
      <c r="B61" s="28" t="s">
        <v>315</v>
      </c>
      <c r="C61" s="74">
        <f>C60+C48</f>
        <v>1892</v>
      </c>
      <c r="D61" s="74">
        <f>D60+D48</f>
        <v>1930</v>
      </c>
    </row>
    <row r="62" spans="1:4" ht="15" customHeight="1">
      <c r="A62" s="64" t="s">
        <v>447</v>
      </c>
      <c r="B62" s="68"/>
      <c r="C62" s="78">
        <f>C61-'kiadások működés Bölcsőde'!C75</f>
        <v>-22905</v>
      </c>
      <c r="D62" s="78">
        <f>D61-'kiadások működés Bölcsőde'!D75</f>
        <v>-22474</v>
      </c>
    </row>
    <row r="63" spans="1:4" ht="15.75">
      <c r="A63" s="64" t="s">
        <v>26</v>
      </c>
      <c r="B63" s="47"/>
      <c r="C63" s="78">
        <f>C60-'kiadások működés Bölcsőde'!C98</f>
        <v>-64</v>
      </c>
      <c r="D63" s="78">
        <f>D60-'kiadások működés Bölcsőde'!D98</f>
        <v>-64</v>
      </c>
    </row>
    <row r="64" spans="1:4" ht="15" hidden="1">
      <c r="A64" s="30" t="s">
        <v>437</v>
      </c>
      <c r="B64" s="4" t="s">
        <v>316</v>
      </c>
      <c r="C64" s="78"/>
      <c r="D64" s="78"/>
    </row>
    <row r="65" spans="1:4" ht="15" hidden="1">
      <c r="A65" s="10" t="s">
        <v>317</v>
      </c>
      <c r="B65" s="4" t="s">
        <v>318</v>
      </c>
      <c r="C65" s="78"/>
      <c r="D65" s="78"/>
    </row>
    <row r="66" spans="1:4" ht="15" hidden="1">
      <c r="A66" s="30" t="s">
        <v>438</v>
      </c>
      <c r="B66" s="4" t="s">
        <v>319</v>
      </c>
      <c r="C66" s="78"/>
      <c r="D66" s="78"/>
    </row>
    <row r="67" spans="1:4" ht="15">
      <c r="A67" s="12" t="s">
        <v>9</v>
      </c>
      <c r="B67" s="6" t="s">
        <v>320</v>
      </c>
      <c r="C67" s="78"/>
      <c r="D67" s="78"/>
    </row>
    <row r="68" spans="1:4" ht="15" hidden="1">
      <c r="A68" s="10" t="s">
        <v>439</v>
      </c>
      <c r="B68" s="4" t="s">
        <v>321</v>
      </c>
      <c r="C68" s="78"/>
      <c r="D68" s="78"/>
    </row>
    <row r="69" spans="1:4" ht="15" hidden="1">
      <c r="A69" s="30" t="s">
        <v>322</v>
      </c>
      <c r="B69" s="4" t="s">
        <v>323</v>
      </c>
      <c r="C69" s="78"/>
      <c r="D69" s="78"/>
    </row>
    <row r="70" spans="1:4" ht="15" hidden="1">
      <c r="A70" s="10" t="s">
        <v>440</v>
      </c>
      <c r="B70" s="4" t="s">
        <v>324</v>
      </c>
      <c r="C70" s="78"/>
      <c r="D70" s="78"/>
    </row>
    <row r="71" spans="1:4" ht="15" hidden="1">
      <c r="A71" s="30" t="s">
        <v>325</v>
      </c>
      <c r="B71" s="4" t="s">
        <v>326</v>
      </c>
      <c r="C71" s="78"/>
      <c r="D71" s="78"/>
    </row>
    <row r="72" spans="1:4" ht="15">
      <c r="A72" s="11" t="s">
        <v>10</v>
      </c>
      <c r="B72" s="6" t="s">
        <v>327</v>
      </c>
      <c r="C72" s="78"/>
      <c r="D72" s="78"/>
    </row>
    <row r="73" spans="1:4" ht="15" hidden="1">
      <c r="A73" s="4" t="s">
        <v>23</v>
      </c>
      <c r="B73" s="4" t="s">
        <v>328</v>
      </c>
      <c r="C73" s="78"/>
      <c r="D73" s="78"/>
    </row>
    <row r="74" spans="1:4" ht="15" hidden="1">
      <c r="A74" s="4" t="s">
        <v>24</v>
      </c>
      <c r="B74" s="4" t="s">
        <v>328</v>
      </c>
      <c r="C74" s="78"/>
      <c r="D74" s="78"/>
    </row>
    <row r="75" spans="1:4" ht="15" hidden="1">
      <c r="A75" s="4" t="s">
        <v>21</v>
      </c>
      <c r="B75" s="4" t="s">
        <v>329</v>
      </c>
      <c r="C75" s="78"/>
      <c r="D75" s="78"/>
    </row>
    <row r="76" spans="1:4" ht="15" hidden="1">
      <c r="A76" s="4" t="s">
        <v>22</v>
      </c>
      <c r="B76" s="4" t="s">
        <v>329</v>
      </c>
      <c r="C76" s="78"/>
      <c r="D76" s="78"/>
    </row>
    <row r="77" spans="1:4" ht="15">
      <c r="A77" s="6" t="s">
        <v>11</v>
      </c>
      <c r="B77" s="6" t="s">
        <v>330</v>
      </c>
      <c r="C77" s="78">
        <v>736</v>
      </c>
      <c r="D77" s="78">
        <v>736</v>
      </c>
    </row>
    <row r="78" spans="1:4" ht="15">
      <c r="A78" s="30" t="s">
        <v>331</v>
      </c>
      <c r="B78" s="4" t="s">
        <v>332</v>
      </c>
      <c r="C78" s="78"/>
      <c r="D78" s="78"/>
    </row>
    <row r="79" spans="1:4" ht="15">
      <c r="A79" s="30" t="s">
        <v>333</v>
      </c>
      <c r="B79" s="4" t="s">
        <v>334</v>
      </c>
      <c r="C79" s="78"/>
      <c r="D79" s="78"/>
    </row>
    <row r="80" spans="1:4" ht="15">
      <c r="A80" s="30" t="s">
        <v>335</v>
      </c>
      <c r="B80" s="4" t="s">
        <v>336</v>
      </c>
      <c r="C80" s="78">
        <v>22233</v>
      </c>
      <c r="D80" s="78">
        <v>22233</v>
      </c>
    </row>
    <row r="81" spans="1:4" ht="15">
      <c r="A81" s="30" t="s">
        <v>337</v>
      </c>
      <c r="B81" s="4" t="s">
        <v>338</v>
      </c>
      <c r="C81" s="78"/>
      <c r="D81" s="78"/>
    </row>
    <row r="82" spans="1:4" ht="15">
      <c r="A82" s="10" t="s">
        <v>441</v>
      </c>
      <c r="B82" s="4" t="s">
        <v>339</v>
      </c>
      <c r="C82" s="78"/>
      <c r="D82" s="78"/>
    </row>
    <row r="83" spans="1:4" ht="15">
      <c r="A83" s="12" t="s">
        <v>12</v>
      </c>
      <c r="B83" s="6" t="s">
        <v>340</v>
      </c>
      <c r="C83" s="74">
        <f>SUM(C77:C82)</f>
        <v>22969</v>
      </c>
      <c r="D83" s="74">
        <f>SUM(D77:D82)</f>
        <v>22969</v>
      </c>
    </row>
    <row r="84" spans="1:4" ht="15">
      <c r="A84" s="10" t="s">
        <v>341</v>
      </c>
      <c r="B84" s="4" t="s">
        <v>342</v>
      </c>
      <c r="C84" s="78"/>
      <c r="D84" s="78"/>
    </row>
    <row r="85" spans="1:4" ht="15">
      <c r="A85" s="10" t="s">
        <v>343</v>
      </c>
      <c r="B85" s="4" t="s">
        <v>344</v>
      </c>
      <c r="C85" s="78"/>
      <c r="D85" s="78"/>
    </row>
    <row r="86" spans="1:4" ht="15">
      <c r="A86" s="30" t="s">
        <v>345</v>
      </c>
      <c r="B86" s="4" t="s">
        <v>346</v>
      </c>
      <c r="C86" s="78"/>
      <c r="D86" s="78"/>
    </row>
    <row r="87" spans="1:4" ht="15">
      <c r="A87" s="30" t="s">
        <v>442</v>
      </c>
      <c r="B87" s="4" t="s">
        <v>347</v>
      </c>
      <c r="C87" s="78"/>
      <c r="D87" s="78"/>
    </row>
    <row r="88" spans="1:4" ht="15">
      <c r="A88" s="11" t="s">
        <v>13</v>
      </c>
      <c r="B88" s="6" t="s">
        <v>348</v>
      </c>
      <c r="C88" s="78"/>
      <c r="D88" s="78"/>
    </row>
    <row r="89" spans="1:4" ht="15">
      <c r="A89" s="12" t="s">
        <v>349</v>
      </c>
      <c r="B89" s="6" t="s">
        <v>350</v>
      </c>
      <c r="C89" s="78"/>
      <c r="D89" s="78"/>
    </row>
    <row r="90" spans="1:4" ht="15.75">
      <c r="A90" s="33" t="s">
        <v>14</v>
      </c>
      <c r="B90" s="34" t="s">
        <v>351</v>
      </c>
      <c r="C90" s="74">
        <f>SUM(C83:C89)</f>
        <v>22969</v>
      </c>
      <c r="D90" s="74">
        <f>SUM(D83:D89)</f>
        <v>22969</v>
      </c>
    </row>
    <row r="91" spans="1:4" ht="15.75">
      <c r="A91" s="62" t="s">
        <v>444</v>
      </c>
      <c r="B91" s="63"/>
      <c r="C91" s="74">
        <f>C61+C90</f>
        <v>24861</v>
      </c>
      <c r="D91" s="74">
        <f>D61+D90</f>
        <v>24899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&amp;R1/1. melléklet a 11/2016.(V. 25.)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J1" sqref="J1"/>
    </sheetView>
  </sheetViews>
  <sheetFormatPr defaultColWidth="9.140625" defaultRowHeight="15"/>
  <cols>
    <col min="1" max="1" width="6.28125" style="137" customWidth="1"/>
    <col min="2" max="2" width="52.28125" style="137" customWidth="1"/>
    <col min="3" max="3" width="13.421875" style="137" customWidth="1"/>
    <col min="4" max="4" width="12.140625" style="137" customWidth="1"/>
    <col min="5" max="5" width="11.140625" style="137" customWidth="1"/>
    <col min="6" max="6" width="11.28125" style="137" customWidth="1"/>
    <col min="7" max="7" width="12.28125" style="137" customWidth="1"/>
    <col min="8" max="8" width="11.00390625" style="137" customWidth="1"/>
    <col min="9" max="9" width="12.140625" style="137" customWidth="1"/>
    <col min="10" max="10" width="17.00390625" style="137" customWidth="1"/>
    <col min="11" max="11" width="18.00390625" style="137" customWidth="1"/>
    <col min="12" max="16384" width="9.140625" style="137" customWidth="1"/>
  </cols>
  <sheetData>
    <row r="1" ht="12.75">
      <c r="J1" s="138" t="s">
        <v>817</v>
      </c>
    </row>
    <row r="3" spans="2:11" ht="15.75">
      <c r="B3" s="302" t="s">
        <v>581</v>
      </c>
      <c r="C3" s="302"/>
      <c r="D3" s="302"/>
      <c r="E3" s="302"/>
      <c r="F3" s="302"/>
      <c r="G3" s="302"/>
      <c r="H3" s="302"/>
      <c r="I3" s="302"/>
      <c r="J3" s="302"/>
      <c r="K3" s="139"/>
    </row>
    <row r="4" spans="2:11" ht="15.75">
      <c r="B4" s="302" t="s">
        <v>582</v>
      </c>
      <c r="C4" s="302"/>
      <c r="D4" s="302"/>
      <c r="E4" s="302"/>
      <c r="F4" s="302"/>
      <c r="G4" s="302"/>
      <c r="H4" s="302"/>
      <c r="I4" s="302"/>
      <c r="J4" s="302"/>
      <c r="K4" s="139"/>
    </row>
    <row r="5" spans="2:10" ht="27.75" customHeight="1">
      <c r="B5" s="291"/>
      <c r="C5" s="292"/>
      <c r="D5" s="292"/>
      <c r="E5" s="292"/>
      <c r="F5" s="292"/>
      <c r="G5" s="292"/>
      <c r="H5" s="292"/>
      <c r="I5" s="292"/>
      <c r="J5" s="292"/>
    </row>
    <row r="6" spans="2:10" ht="27.75" customHeight="1">
      <c r="B6" s="140"/>
      <c r="C6" s="141"/>
      <c r="D6" s="141"/>
      <c r="E6" s="141"/>
      <c r="F6" s="141"/>
      <c r="G6" s="141"/>
      <c r="H6" s="141"/>
      <c r="I6" s="141"/>
      <c r="J6" s="142" t="s">
        <v>583</v>
      </c>
    </row>
    <row r="7" spans="1:10" ht="12.75">
      <c r="A7" s="143"/>
      <c r="B7" s="303"/>
      <c r="C7" s="303"/>
      <c r="D7" s="144"/>
      <c r="E7" s="144"/>
      <c r="F7" s="144"/>
      <c r="G7" s="144"/>
      <c r="H7" s="144"/>
      <c r="I7" s="144"/>
      <c r="J7" s="144"/>
    </row>
    <row r="8" spans="1:10" ht="30" customHeight="1">
      <c r="A8" s="143"/>
      <c r="B8" s="293" t="s">
        <v>584</v>
      </c>
      <c r="C8" s="294"/>
      <c r="D8" s="145">
        <v>2015</v>
      </c>
      <c r="E8" s="145">
        <v>2016</v>
      </c>
      <c r="F8" s="145">
        <v>2017</v>
      </c>
      <c r="G8" s="145">
        <v>2018</v>
      </c>
      <c r="H8" s="145">
        <v>2019</v>
      </c>
      <c r="I8" s="145">
        <v>2020</v>
      </c>
      <c r="J8" s="145" t="s">
        <v>585</v>
      </c>
    </row>
    <row r="9" spans="1:10" ht="18" customHeight="1">
      <c r="A9" s="143"/>
      <c r="B9" s="300" t="s">
        <v>586</v>
      </c>
      <c r="C9" s="301"/>
      <c r="D9" s="146">
        <v>240080</v>
      </c>
      <c r="E9" s="146">
        <v>237000</v>
      </c>
      <c r="F9" s="146">
        <v>237000</v>
      </c>
      <c r="G9" s="146">
        <v>237000</v>
      </c>
      <c r="H9" s="146">
        <v>237000</v>
      </c>
      <c r="I9" s="146">
        <v>237000</v>
      </c>
      <c r="J9" s="145"/>
    </row>
    <row r="10" spans="1:10" ht="39" customHeight="1">
      <c r="A10" s="143"/>
      <c r="B10" s="297" t="s">
        <v>587</v>
      </c>
      <c r="C10" s="299"/>
      <c r="D10" s="146"/>
      <c r="E10" s="146"/>
      <c r="F10" s="146"/>
      <c r="G10" s="146"/>
      <c r="H10" s="146"/>
      <c r="I10" s="146"/>
      <c r="J10" s="145"/>
    </row>
    <row r="11" spans="1:10" ht="18" customHeight="1">
      <c r="A11" s="147"/>
      <c r="B11" s="300" t="s">
        <v>588</v>
      </c>
      <c r="C11" s="301"/>
      <c r="D11" s="146">
        <v>37435</v>
      </c>
      <c r="E11" s="146">
        <v>35000</v>
      </c>
      <c r="F11" s="146">
        <v>35000</v>
      </c>
      <c r="G11" s="146">
        <v>35000</v>
      </c>
      <c r="H11" s="146">
        <v>35000</v>
      </c>
      <c r="I11" s="146">
        <v>35000</v>
      </c>
      <c r="J11" s="145"/>
    </row>
    <row r="12" spans="1:10" ht="30.75" customHeight="1">
      <c r="A12" s="143"/>
      <c r="B12" s="297" t="s">
        <v>589</v>
      </c>
      <c r="C12" s="298"/>
      <c r="D12" s="146">
        <v>10808</v>
      </c>
      <c r="E12" s="146">
        <v>8000</v>
      </c>
      <c r="F12" s="146">
        <v>8000</v>
      </c>
      <c r="G12" s="146">
        <v>8000</v>
      </c>
      <c r="H12" s="146">
        <v>8000</v>
      </c>
      <c r="I12" s="146">
        <v>8000</v>
      </c>
      <c r="J12" s="145"/>
    </row>
    <row r="13" spans="1:10" ht="18" customHeight="1">
      <c r="A13" s="143"/>
      <c r="B13" s="297" t="s">
        <v>590</v>
      </c>
      <c r="C13" s="299"/>
      <c r="D13" s="146">
        <v>5575</v>
      </c>
      <c r="E13" s="146">
        <v>5000</v>
      </c>
      <c r="F13" s="146">
        <v>5000</v>
      </c>
      <c r="G13" s="146">
        <v>5000</v>
      </c>
      <c r="H13" s="146">
        <v>5000</v>
      </c>
      <c r="I13" s="146">
        <v>5000</v>
      </c>
      <c r="J13" s="145"/>
    </row>
    <row r="14" spans="1:10" ht="21.75" customHeight="1">
      <c r="A14" s="143"/>
      <c r="B14" s="297" t="s">
        <v>591</v>
      </c>
      <c r="C14" s="299"/>
      <c r="D14" s="146"/>
      <c r="E14" s="146"/>
      <c r="F14" s="146"/>
      <c r="G14" s="146"/>
      <c r="H14" s="146"/>
      <c r="I14" s="146"/>
      <c r="J14" s="145"/>
    </row>
    <row r="15" spans="1:10" ht="18" customHeight="1">
      <c r="A15" s="143"/>
      <c r="B15" s="289" t="s">
        <v>592</v>
      </c>
      <c r="C15" s="290"/>
      <c r="D15" s="146">
        <f aca="true" t="shared" si="0" ref="D15:I15">SUM(D9:D13)</f>
        <v>293898</v>
      </c>
      <c r="E15" s="146">
        <f t="shared" si="0"/>
        <v>285000</v>
      </c>
      <c r="F15" s="146">
        <f t="shared" si="0"/>
        <v>285000</v>
      </c>
      <c r="G15" s="146">
        <f t="shared" si="0"/>
        <v>285000</v>
      </c>
      <c r="H15" s="146">
        <f t="shared" si="0"/>
        <v>285000</v>
      </c>
      <c r="I15" s="146">
        <f t="shared" si="0"/>
        <v>285000</v>
      </c>
      <c r="J15" s="145"/>
    </row>
    <row r="16" spans="1:10" ht="38.25" customHeight="1">
      <c r="A16" s="143"/>
      <c r="B16" s="295" t="s">
        <v>593</v>
      </c>
      <c r="C16" s="296"/>
      <c r="D16" s="148">
        <f aca="true" t="shared" si="1" ref="D16:I16">D15/2</f>
        <v>146949</v>
      </c>
      <c r="E16" s="148">
        <f t="shared" si="1"/>
        <v>142500</v>
      </c>
      <c r="F16" s="148">
        <f t="shared" si="1"/>
        <v>142500</v>
      </c>
      <c r="G16" s="148">
        <f t="shared" si="1"/>
        <v>142500</v>
      </c>
      <c r="H16" s="148">
        <f t="shared" si="1"/>
        <v>142500</v>
      </c>
      <c r="I16" s="148">
        <f t="shared" si="1"/>
        <v>142500</v>
      </c>
      <c r="J16" s="149"/>
    </row>
    <row r="17" spans="1:10" ht="38.25" customHeight="1">
      <c r="A17" s="143"/>
      <c r="B17" s="150"/>
      <c r="C17" s="151"/>
      <c r="D17" s="152" t="s">
        <v>449</v>
      </c>
      <c r="E17" s="152"/>
      <c r="F17" s="152"/>
      <c r="G17" s="152"/>
      <c r="H17" s="152"/>
      <c r="I17" s="152"/>
      <c r="J17" s="152"/>
    </row>
    <row r="18" spans="1:10" ht="15">
      <c r="A18" s="143"/>
      <c r="B18" s="153"/>
      <c r="C18" s="144"/>
      <c r="D18" s="144"/>
      <c r="E18" s="144"/>
      <c r="F18" s="144"/>
      <c r="G18" s="144"/>
      <c r="H18" s="144"/>
      <c r="I18" s="144"/>
      <c r="J18" s="144"/>
    </row>
    <row r="19" spans="1:10" ht="28.5">
      <c r="A19" s="143"/>
      <c r="B19" s="154" t="s">
        <v>594</v>
      </c>
      <c r="C19" s="155" t="s">
        <v>595</v>
      </c>
      <c r="D19" s="145">
        <v>2015</v>
      </c>
      <c r="E19" s="145">
        <v>2016</v>
      </c>
      <c r="F19" s="145">
        <v>2017</v>
      </c>
      <c r="G19" s="145">
        <v>2018</v>
      </c>
      <c r="H19" s="145">
        <v>2019</v>
      </c>
      <c r="I19" s="145">
        <v>2020</v>
      </c>
      <c r="J19" s="145" t="s">
        <v>585</v>
      </c>
    </row>
    <row r="20" spans="1:10" ht="12.75">
      <c r="A20" s="143"/>
      <c r="B20" s="156" t="s">
        <v>601</v>
      </c>
      <c r="C20" s="149">
        <v>2016</v>
      </c>
      <c r="D20" s="157"/>
      <c r="E20" s="157">
        <v>3334</v>
      </c>
      <c r="F20" s="148">
        <v>6668</v>
      </c>
      <c r="G20" s="148">
        <v>6668</v>
      </c>
      <c r="H20" s="148">
        <v>6668</v>
      </c>
      <c r="I20" s="148">
        <v>6668</v>
      </c>
      <c r="J20" s="148">
        <v>19994</v>
      </c>
    </row>
    <row r="21" spans="1:10" ht="12.75">
      <c r="A21" s="143"/>
      <c r="B21" s="156" t="s">
        <v>596</v>
      </c>
      <c r="C21" s="149">
        <v>2014</v>
      </c>
      <c r="D21" s="148"/>
      <c r="E21" s="148">
        <v>1370</v>
      </c>
      <c r="F21" s="148">
        <v>1777</v>
      </c>
      <c r="G21" s="148">
        <v>0</v>
      </c>
      <c r="H21" s="148">
        <v>0</v>
      </c>
      <c r="I21" s="148">
        <v>0</v>
      </c>
      <c r="J21" s="148">
        <v>0</v>
      </c>
    </row>
    <row r="22" spans="1:10" ht="12.75">
      <c r="A22" s="143"/>
      <c r="B22" s="156" t="s">
        <v>597</v>
      </c>
      <c r="C22" s="149">
        <v>2014</v>
      </c>
      <c r="D22" s="148"/>
      <c r="E22" s="148">
        <v>2000</v>
      </c>
      <c r="F22" s="148">
        <v>2000</v>
      </c>
      <c r="G22" s="148">
        <v>2000</v>
      </c>
      <c r="H22" s="148">
        <v>1500</v>
      </c>
      <c r="I22" s="148">
        <v>0</v>
      </c>
      <c r="J22" s="148">
        <v>0</v>
      </c>
    </row>
    <row r="23" spans="1:10" ht="12.75">
      <c r="A23" s="143"/>
      <c r="B23" s="158" t="s">
        <v>598</v>
      </c>
      <c r="C23" s="157"/>
      <c r="D23" s="159">
        <f aca="true" t="shared" si="2" ref="D23:I23">SUM(D20:D22)</f>
        <v>0</v>
      </c>
      <c r="E23" s="159">
        <f t="shared" si="2"/>
        <v>6704</v>
      </c>
      <c r="F23" s="159">
        <f t="shared" si="2"/>
        <v>10445</v>
      </c>
      <c r="G23" s="159">
        <f t="shared" si="2"/>
        <v>8668</v>
      </c>
      <c r="H23" s="159">
        <f t="shared" si="2"/>
        <v>8168</v>
      </c>
      <c r="I23" s="159">
        <f t="shared" si="2"/>
        <v>6668</v>
      </c>
      <c r="J23" s="159">
        <f>SUM(J21:J22)</f>
        <v>0</v>
      </c>
    </row>
    <row r="24" spans="1:10" ht="12.75">
      <c r="A24" s="143"/>
      <c r="B24" s="156" t="s">
        <v>599</v>
      </c>
      <c r="C24" s="157"/>
      <c r="D24" s="148">
        <v>1050</v>
      </c>
      <c r="E24" s="148">
        <v>2657</v>
      </c>
      <c r="F24" s="148">
        <v>2266</v>
      </c>
      <c r="G24" s="148">
        <v>1797</v>
      </c>
      <c r="H24" s="148">
        <v>1411</v>
      </c>
      <c r="I24" s="148">
        <v>1052</v>
      </c>
      <c r="J24" s="148"/>
    </row>
    <row r="25" spans="1:10" ht="12.75">
      <c r="A25" s="143"/>
      <c r="B25" s="157"/>
      <c r="C25" s="157"/>
      <c r="D25" s="148"/>
      <c r="E25" s="148"/>
      <c r="F25" s="148"/>
      <c r="G25" s="148"/>
      <c r="H25" s="148"/>
      <c r="I25" s="148"/>
      <c r="J25" s="148"/>
    </row>
    <row r="26" spans="1:10" ht="24" customHeight="1">
      <c r="A26" s="143"/>
      <c r="B26" s="160" t="s">
        <v>600</v>
      </c>
      <c r="C26" s="157"/>
      <c r="D26" s="161">
        <f aca="true" t="shared" si="3" ref="D26:J26">SUM(D23:D25)</f>
        <v>1050</v>
      </c>
      <c r="E26" s="161">
        <f t="shared" si="3"/>
        <v>9361</v>
      </c>
      <c r="F26" s="161">
        <f t="shared" si="3"/>
        <v>12711</v>
      </c>
      <c r="G26" s="161">
        <f t="shared" si="3"/>
        <v>10465</v>
      </c>
      <c r="H26" s="161">
        <f t="shared" si="3"/>
        <v>9579</v>
      </c>
      <c r="I26" s="161">
        <f t="shared" si="3"/>
        <v>7720</v>
      </c>
      <c r="J26" s="161">
        <f t="shared" si="3"/>
        <v>0</v>
      </c>
    </row>
  </sheetData>
  <mergeCells count="13">
    <mergeCell ref="B3:J3"/>
    <mergeCell ref="B4:J4"/>
    <mergeCell ref="B7:C7"/>
    <mergeCell ref="B10:C10"/>
    <mergeCell ref="B9:C9"/>
    <mergeCell ref="B15:C15"/>
    <mergeCell ref="B5:J5"/>
    <mergeCell ref="B8:C8"/>
    <mergeCell ref="B16:C16"/>
    <mergeCell ref="B12:C12"/>
    <mergeCell ref="B13:C13"/>
    <mergeCell ref="B14:C14"/>
    <mergeCell ref="B11:C11"/>
  </mergeCells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I24"/>
  <sheetViews>
    <sheetView workbookViewId="0" topLeftCell="A1">
      <selection activeCell="H22" sqref="H22"/>
    </sheetView>
  </sheetViews>
  <sheetFormatPr defaultColWidth="9.140625" defaultRowHeight="15"/>
  <cols>
    <col min="1" max="1" width="5.57421875" style="0" customWidth="1"/>
    <col min="2" max="2" width="6.8515625" style="0" customWidth="1"/>
    <col min="3" max="3" width="60.57421875" style="0" customWidth="1"/>
    <col min="4" max="4" width="11.7109375" style="0" customWidth="1"/>
    <col min="5" max="5" width="10.57421875" style="0" customWidth="1"/>
    <col min="6" max="6" width="12.7109375" style="0" customWidth="1"/>
    <col min="7" max="7" width="13.421875" style="0" customWidth="1"/>
    <col min="8" max="8" width="12.28125" style="0" customWidth="1"/>
    <col min="9" max="9" width="14.140625" style="0" customWidth="1"/>
  </cols>
  <sheetData>
    <row r="3" ht="15">
      <c r="E3" s="185" t="s">
        <v>733</v>
      </c>
    </row>
    <row r="4" ht="15">
      <c r="I4" s="56"/>
    </row>
    <row r="5" spans="2:9" ht="30">
      <c r="B5" s="20"/>
      <c r="C5" s="20"/>
      <c r="D5" s="186" t="s">
        <v>690</v>
      </c>
      <c r="E5" s="186" t="s">
        <v>691</v>
      </c>
      <c r="F5" s="186" t="s">
        <v>692</v>
      </c>
      <c r="G5" s="186" t="s">
        <v>693</v>
      </c>
      <c r="H5" s="186" t="s">
        <v>694</v>
      </c>
      <c r="I5" s="187" t="s">
        <v>46</v>
      </c>
    </row>
    <row r="6" spans="2:9" ht="15">
      <c r="B6" s="20" t="s">
        <v>695</v>
      </c>
      <c r="C6" s="20" t="s">
        <v>696</v>
      </c>
      <c r="D6" s="178">
        <v>1930</v>
      </c>
      <c r="E6" s="178">
        <v>3904</v>
      </c>
      <c r="F6" s="178">
        <v>20372</v>
      </c>
      <c r="G6" s="178">
        <v>12528</v>
      </c>
      <c r="H6" s="178">
        <v>1819138</v>
      </c>
      <c r="I6" s="178">
        <f>SUM(D6:H6)</f>
        <v>1857872</v>
      </c>
    </row>
    <row r="7" spans="2:9" ht="15">
      <c r="B7" s="20" t="s">
        <v>697</v>
      </c>
      <c r="C7" s="20" t="s">
        <v>698</v>
      </c>
      <c r="D7" s="178">
        <v>24468</v>
      </c>
      <c r="E7" s="178">
        <v>28262</v>
      </c>
      <c r="F7" s="178">
        <v>308379</v>
      </c>
      <c r="G7" s="178">
        <v>186304</v>
      </c>
      <c r="H7" s="178">
        <v>1281272</v>
      </c>
      <c r="I7" s="178">
        <f aca="true" t="shared" si="0" ref="I7:I12">SUM(D7:H7)</f>
        <v>1828685</v>
      </c>
    </row>
    <row r="8" spans="2:9" ht="15">
      <c r="B8" s="163" t="s">
        <v>699</v>
      </c>
      <c r="C8" s="163" t="s">
        <v>700</v>
      </c>
      <c r="D8" s="188">
        <f>SUM(D6-D7)</f>
        <v>-22538</v>
      </c>
      <c r="E8" s="188">
        <f>SUM(E6-E7)</f>
        <v>-24358</v>
      </c>
      <c r="F8" s="188">
        <f>SUM(F6-F7)</f>
        <v>-288007</v>
      </c>
      <c r="G8" s="188">
        <f>SUM(G6-G7)</f>
        <v>-173776</v>
      </c>
      <c r="H8" s="188">
        <f>SUM(H6-H7)</f>
        <v>537866</v>
      </c>
      <c r="I8" s="188">
        <f t="shared" si="0"/>
        <v>29187</v>
      </c>
    </row>
    <row r="9" spans="2:9" ht="15">
      <c r="B9" s="20" t="s">
        <v>701</v>
      </c>
      <c r="C9" s="20" t="s">
        <v>702</v>
      </c>
      <c r="D9" s="178">
        <v>22969</v>
      </c>
      <c r="E9" s="178">
        <v>25206</v>
      </c>
      <c r="F9" s="178">
        <v>294545</v>
      </c>
      <c r="G9" s="178">
        <v>180160</v>
      </c>
      <c r="H9" s="178">
        <v>147069</v>
      </c>
      <c r="I9" s="178">
        <f t="shared" si="0"/>
        <v>669949</v>
      </c>
    </row>
    <row r="10" spans="2:9" ht="15">
      <c r="B10" s="20" t="s">
        <v>703</v>
      </c>
      <c r="C10" s="20" t="s">
        <v>704</v>
      </c>
      <c r="D10" s="178">
        <v>0</v>
      </c>
      <c r="E10" s="178">
        <v>0</v>
      </c>
      <c r="F10" s="178">
        <v>0</v>
      </c>
      <c r="G10" s="178">
        <v>0</v>
      </c>
      <c r="H10" s="178">
        <v>534889</v>
      </c>
      <c r="I10" s="178">
        <f t="shared" si="0"/>
        <v>534889</v>
      </c>
    </row>
    <row r="11" spans="2:9" ht="15">
      <c r="B11" s="163" t="s">
        <v>705</v>
      </c>
      <c r="C11" s="163" t="s">
        <v>706</v>
      </c>
      <c r="D11" s="188">
        <f>SUM(D9-D10)</f>
        <v>22969</v>
      </c>
      <c r="E11" s="188">
        <f>SUM(E9-E10)</f>
        <v>25206</v>
      </c>
      <c r="F11" s="188">
        <f>SUM(F9-F10)</f>
        <v>294545</v>
      </c>
      <c r="G11" s="188">
        <f>SUM(G9-G10)</f>
        <v>180160</v>
      </c>
      <c r="H11" s="188">
        <f>SUM(H9-H10)</f>
        <v>-387820</v>
      </c>
      <c r="I11" s="188">
        <f t="shared" si="0"/>
        <v>135060</v>
      </c>
    </row>
    <row r="12" spans="2:9" ht="15">
      <c r="B12" s="163" t="s">
        <v>707</v>
      </c>
      <c r="C12" s="163" t="s">
        <v>708</v>
      </c>
      <c r="D12" s="188">
        <f>SUM(D11,D8)</f>
        <v>431</v>
      </c>
      <c r="E12" s="188">
        <f>SUM(E11,E8)</f>
        <v>848</v>
      </c>
      <c r="F12" s="188">
        <f>SUM(F11,F8)</f>
        <v>6538</v>
      </c>
      <c r="G12" s="188">
        <f>SUM(G11,G8)</f>
        <v>6384</v>
      </c>
      <c r="H12" s="188">
        <f>SUM(H11,H8)</f>
        <v>150046</v>
      </c>
      <c r="I12" s="188">
        <f t="shared" si="0"/>
        <v>164247</v>
      </c>
    </row>
    <row r="13" spans="2:9" ht="15">
      <c r="B13" s="162" t="s">
        <v>709</v>
      </c>
      <c r="C13" s="162" t="s">
        <v>710</v>
      </c>
      <c r="D13" s="178"/>
      <c r="E13" s="178"/>
      <c r="F13" s="178"/>
      <c r="G13" s="178"/>
      <c r="H13" s="178"/>
      <c r="I13" s="178"/>
    </row>
    <row r="14" spans="2:9" ht="15">
      <c r="B14" s="162" t="s">
        <v>711</v>
      </c>
      <c r="C14" s="162" t="s">
        <v>712</v>
      </c>
      <c r="D14" s="178"/>
      <c r="E14" s="178"/>
      <c r="F14" s="178"/>
      <c r="G14" s="178"/>
      <c r="H14" s="178"/>
      <c r="I14" s="178"/>
    </row>
    <row r="15" spans="2:9" ht="15">
      <c r="B15" s="163" t="s">
        <v>713</v>
      </c>
      <c r="C15" s="163" t="s">
        <v>714</v>
      </c>
      <c r="D15" s="178"/>
      <c r="E15" s="178"/>
      <c r="F15" s="178"/>
      <c r="G15" s="178"/>
      <c r="H15" s="178"/>
      <c r="I15" s="178"/>
    </row>
    <row r="16" spans="2:9" ht="15">
      <c r="B16" s="162" t="s">
        <v>715</v>
      </c>
      <c r="C16" s="162" t="s">
        <v>716</v>
      </c>
      <c r="D16" s="178"/>
      <c r="E16" s="178"/>
      <c r="F16" s="178"/>
      <c r="G16" s="178"/>
      <c r="H16" s="178"/>
      <c r="I16" s="178"/>
    </row>
    <row r="17" spans="2:9" ht="15">
      <c r="B17" s="162" t="s">
        <v>717</v>
      </c>
      <c r="C17" s="162" t="s">
        <v>718</v>
      </c>
      <c r="D17" s="178"/>
      <c r="E17" s="178"/>
      <c r="F17" s="178"/>
      <c r="G17" s="178"/>
      <c r="H17" s="178"/>
      <c r="I17" s="178"/>
    </row>
    <row r="18" spans="2:9" ht="15">
      <c r="B18" s="163" t="s">
        <v>719</v>
      </c>
      <c r="C18" s="163" t="s">
        <v>720</v>
      </c>
      <c r="D18" s="178"/>
      <c r="E18" s="178"/>
      <c r="F18" s="178"/>
      <c r="G18" s="178"/>
      <c r="H18" s="178"/>
      <c r="I18" s="178"/>
    </row>
    <row r="19" spans="2:9" ht="15">
      <c r="B19" s="163" t="s">
        <v>721</v>
      </c>
      <c r="C19" s="163" t="s">
        <v>722</v>
      </c>
      <c r="D19" s="178"/>
      <c r="E19" s="178"/>
      <c r="F19" s="178"/>
      <c r="G19" s="178"/>
      <c r="H19" s="178"/>
      <c r="I19" s="178"/>
    </row>
    <row r="20" spans="2:9" ht="15">
      <c r="B20" s="163" t="s">
        <v>723</v>
      </c>
      <c r="C20" s="163" t="s">
        <v>724</v>
      </c>
      <c r="D20" s="188">
        <f aca="true" t="shared" si="1" ref="D20:I20">SUM(D12+D19)</f>
        <v>431</v>
      </c>
      <c r="E20" s="188">
        <f t="shared" si="1"/>
        <v>848</v>
      </c>
      <c r="F20" s="188">
        <f t="shared" si="1"/>
        <v>6538</v>
      </c>
      <c r="G20" s="188">
        <f t="shared" si="1"/>
        <v>6384</v>
      </c>
      <c r="H20" s="188">
        <f t="shared" si="1"/>
        <v>150046</v>
      </c>
      <c r="I20" s="188">
        <f t="shared" si="1"/>
        <v>164247</v>
      </c>
    </row>
    <row r="21" spans="2:9" ht="15">
      <c r="B21" s="162" t="s">
        <v>725</v>
      </c>
      <c r="C21" s="162" t="s">
        <v>726</v>
      </c>
      <c r="D21" s="178"/>
      <c r="E21" s="178">
        <v>0</v>
      </c>
      <c r="F21" s="178">
        <v>0</v>
      </c>
      <c r="G21" s="178">
        <v>0</v>
      </c>
      <c r="H21" s="178">
        <v>60994</v>
      </c>
      <c r="I21" s="178">
        <f>SUM(D21:H21)</f>
        <v>60994</v>
      </c>
    </row>
    <row r="22" spans="2:9" ht="15">
      <c r="B22" s="162" t="s">
        <v>727</v>
      </c>
      <c r="C22" s="162" t="s">
        <v>728</v>
      </c>
      <c r="D22" s="178">
        <v>431</v>
      </c>
      <c r="E22" s="178">
        <v>848</v>
      </c>
      <c r="F22" s="178">
        <v>6538</v>
      </c>
      <c r="G22" s="178">
        <v>6384</v>
      </c>
      <c r="H22" s="178">
        <f>SUM(H20-H21)</f>
        <v>89052</v>
      </c>
      <c r="I22" s="178">
        <f>SUM(D22:H22)</f>
        <v>103253</v>
      </c>
    </row>
    <row r="23" spans="2:9" ht="15">
      <c r="B23" s="162" t="s">
        <v>729</v>
      </c>
      <c r="C23" s="162" t="s">
        <v>730</v>
      </c>
      <c r="D23" s="178"/>
      <c r="E23" s="178"/>
      <c r="F23" s="178"/>
      <c r="G23" s="178"/>
      <c r="H23" s="178"/>
      <c r="I23" s="178"/>
    </row>
    <row r="24" spans="2:9" ht="15">
      <c r="B24" s="162" t="s">
        <v>731</v>
      </c>
      <c r="C24" s="162" t="s">
        <v>732</v>
      </c>
      <c r="D24" s="178"/>
      <c r="E24" s="178"/>
      <c r="F24" s="178"/>
      <c r="G24" s="178"/>
      <c r="H24" s="178"/>
      <c r="I24" s="178"/>
    </row>
  </sheetData>
  <printOptions/>
  <pageMargins left="0.75" right="0.75" top="1" bottom="1" header="0.5" footer="0.5"/>
  <pageSetup horizontalDpi="600" verticalDpi="600" orientation="landscape" paperSize="9" scale="87" r:id="rId1"/>
  <headerFooter alignWithMargins="0">
    <oddHeader>&amp;R1/14.melléklet a 11/2016(V.25. )önkormányzati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H30"/>
  <sheetViews>
    <sheetView workbookViewId="0" topLeftCell="C1">
      <selection activeCell="U11" sqref="U11"/>
    </sheetView>
  </sheetViews>
  <sheetFormatPr defaultColWidth="9.140625" defaultRowHeight="15"/>
  <cols>
    <col min="2" max="2" width="36.7109375" style="0" customWidth="1"/>
    <col min="3" max="3" width="11.140625" style="0" customWidth="1"/>
    <col min="4" max="4" width="14.57421875" style="0" customWidth="1"/>
    <col min="5" max="5" width="15.421875" style="0" customWidth="1"/>
    <col min="6" max="6" width="13.7109375" style="0" customWidth="1"/>
    <col min="7" max="7" width="16.421875" style="0" customWidth="1"/>
    <col min="8" max="8" width="19.00390625" style="0" customWidth="1"/>
  </cols>
  <sheetData>
    <row r="2" spans="2:8" ht="15">
      <c r="B2" s="279" t="s">
        <v>761</v>
      </c>
      <c r="C2" s="280"/>
      <c r="D2" s="280"/>
      <c r="E2" s="280"/>
      <c r="F2" s="280"/>
      <c r="G2" s="280"/>
      <c r="H2" s="280"/>
    </row>
    <row r="3" spans="2:8" ht="15">
      <c r="B3" s="281" t="s">
        <v>734</v>
      </c>
      <c r="C3" s="304"/>
      <c r="D3" s="304"/>
      <c r="E3" s="304"/>
      <c r="F3" s="304"/>
      <c r="G3" s="304"/>
      <c r="H3" s="304"/>
    </row>
    <row r="4" ht="15">
      <c r="B4" s="182"/>
    </row>
    <row r="5" spans="2:8" ht="15">
      <c r="B5" s="182"/>
      <c r="H5" s="56" t="s">
        <v>735</v>
      </c>
    </row>
    <row r="6" spans="2:8" ht="45">
      <c r="B6" s="189" t="s">
        <v>736</v>
      </c>
      <c r="C6" s="190" t="s">
        <v>450</v>
      </c>
      <c r="D6" s="190" t="s">
        <v>37</v>
      </c>
      <c r="E6" s="190" t="s">
        <v>38</v>
      </c>
      <c r="F6" s="190" t="s">
        <v>32</v>
      </c>
      <c r="G6" s="190" t="s">
        <v>33</v>
      </c>
      <c r="H6" s="191" t="s">
        <v>35</v>
      </c>
    </row>
    <row r="7" spans="2:8" ht="30">
      <c r="B7" s="190" t="s">
        <v>737</v>
      </c>
      <c r="C7" s="192"/>
      <c r="D7" s="192"/>
      <c r="E7" s="192"/>
      <c r="F7" s="192">
        <v>2</v>
      </c>
      <c r="G7" s="192"/>
      <c r="H7" s="183">
        <f>SUM(C7:G7)</f>
        <v>2</v>
      </c>
    </row>
    <row r="8" spans="2:8" ht="15">
      <c r="B8" s="190" t="s">
        <v>738</v>
      </c>
      <c r="C8" s="192"/>
      <c r="D8" s="192"/>
      <c r="E8" s="192"/>
      <c r="F8" s="192">
        <v>16.5</v>
      </c>
      <c r="G8" s="192"/>
      <c r="H8" s="183">
        <f aca="true" t="shared" si="0" ref="H8:H29">SUM(C8:G8)</f>
        <v>16.5</v>
      </c>
    </row>
    <row r="9" spans="2:8" ht="15">
      <c r="B9" s="190" t="s">
        <v>739</v>
      </c>
      <c r="C9" s="192"/>
      <c r="D9" s="192"/>
      <c r="E9" s="192"/>
      <c r="F9" s="192">
        <v>13</v>
      </c>
      <c r="G9" s="192"/>
      <c r="H9" s="183">
        <f t="shared" si="0"/>
        <v>13</v>
      </c>
    </row>
    <row r="10" spans="2:8" ht="15">
      <c r="B10" s="190" t="s">
        <v>740</v>
      </c>
      <c r="C10" s="192"/>
      <c r="D10" s="192"/>
      <c r="E10" s="192"/>
      <c r="F10" s="192">
        <v>5</v>
      </c>
      <c r="G10" s="192"/>
      <c r="H10" s="183">
        <f t="shared" si="0"/>
        <v>5</v>
      </c>
    </row>
    <row r="11" spans="2:8" ht="46.5" customHeight="1">
      <c r="B11" s="189" t="s">
        <v>741</v>
      </c>
      <c r="C11" s="192"/>
      <c r="D11" s="192"/>
      <c r="E11" s="192"/>
      <c r="F11" s="193">
        <f>SUM(F7:F10)</f>
        <v>36.5</v>
      </c>
      <c r="G11" s="192"/>
      <c r="H11" s="194">
        <f t="shared" si="0"/>
        <v>36.5</v>
      </c>
    </row>
    <row r="12" spans="2:8" ht="45">
      <c r="B12" s="190" t="s">
        <v>742</v>
      </c>
      <c r="C12" s="192">
        <v>1</v>
      </c>
      <c r="D12" s="192">
        <v>1</v>
      </c>
      <c r="E12" s="192"/>
      <c r="F12" s="192"/>
      <c r="G12" s="192"/>
      <c r="H12" s="183">
        <f t="shared" si="0"/>
        <v>2</v>
      </c>
    </row>
    <row r="13" spans="2:8" ht="30">
      <c r="B13" s="190" t="s">
        <v>743</v>
      </c>
      <c r="C13" s="192"/>
      <c r="D13" s="192"/>
      <c r="E13" s="192"/>
      <c r="F13" s="192"/>
      <c r="G13" s="192"/>
      <c r="H13" s="183">
        <f t="shared" si="0"/>
        <v>0</v>
      </c>
    </row>
    <row r="14" spans="2:8" ht="15">
      <c r="B14" s="190" t="s">
        <v>744</v>
      </c>
      <c r="C14" s="192"/>
      <c r="D14" s="192">
        <v>1</v>
      </c>
      <c r="E14" s="192">
        <v>16</v>
      </c>
      <c r="F14" s="192"/>
      <c r="G14" s="192">
        <v>1.5</v>
      </c>
      <c r="H14" s="183">
        <f t="shared" si="0"/>
        <v>18.5</v>
      </c>
    </row>
    <row r="15" spans="2:8" ht="15">
      <c r="B15" s="190" t="s">
        <v>745</v>
      </c>
      <c r="C15" s="192">
        <v>3.5</v>
      </c>
      <c r="D15" s="192">
        <v>1</v>
      </c>
      <c r="E15" s="192">
        <v>7</v>
      </c>
      <c r="F15" s="192"/>
      <c r="G15" s="192">
        <v>1</v>
      </c>
      <c r="H15" s="183">
        <f t="shared" si="0"/>
        <v>12.5</v>
      </c>
    </row>
    <row r="16" spans="2:8" ht="15">
      <c r="B16" s="190" t="s">
        <v>746</v>
      </c>
      <c r="C16" s="192">
        <v>3</v>
      </c>
      <c r="D16" s="192">
        <v>2</v>
      </c>
      <c r="E16" s="192">
        <v>3</v>
      </c>
      <c r="F16" s="192"/>
      <c r="G16" s="192">
        <v>8</v>
      </c>
      <c r="H16" s="183">
        <f t="shared" si="0"/>
        <v>16</v>
      </c>
    </row>
    <row r="17" spans="2:8" ht="15">
      <c r="B17" s="190" t="s">
        <v>747</v>
      </c>
      <c r="C17" s="192"/>
      <c r="D17" s="192"/>
      <c r="E17" s="192">
        <v>1</v>
      </c>
      <c r="F17" s="192"/>
      <c r="G17" s="192"/>
      <c r="H17" s="183"/>
    </row>
    <row r="18" spans="2:8" ht="15">
      <c r="B18" s="190" t="s">
        <v>748</v>
      </c>
      <c r="C18" s="192"/>
      <c r="D18" s="192"/>
      <c r="E18" s="192">
        <v>28</v>
      </c>
      <c r="F18" s="192"/>
      <c r="G18" s="192"/>
      <c r="H18" s="183"/>
    </row>
    <row r="19" spans="2:8" ht="15">
      <c r="B19" s="190" t="s">
        <v>749</v>
      </c>
      <c r="C19" s="192"/>
      <c r="D19" s="192"/>
      <c r="E19" s="192">
        <v>3</v>
      </c>
      <c r="F19" s="192"/>
      <c r="G19" s="192"/>
      <c r="H19" s="183">
        <f t="shared" si="0"/>
        <v>3</v>
      </c>
    </row>
    <row r="20" spans="2:8" ht="30">
      <c r="B20" s="190" t="s">
        <v>750</v>
      </c>
      <c r="C20" s="192"/>
      <c r="D20" s="192"/>
      <c r="E20" s="192">
        <v>3</v>
      </c>
      <c r="F20" s="192"/>
      <c r="G20" s="192"/>
      <c r="H20" s="183">
        <f t="shared" si="0"/>
        <v>3</v>
      </c>
    </row>
    <row r="21" spans="2:8" ht="15">
      <c r="B21" s="189" t="s">
        <v>751</v>
      </c>
      <c r="C21" s="193">
        <f>SUM(C12:C20)</f>
        <v>7.5</v>
      </c>
      <c r="D21" s="193">
        <f>SUM(D12:D20)</f>
        <v>5</v>
      </c>
      <c r="E21" s="193">
        <f>SUM(E14:E20)</f>
        <v>61</v>
      </c>
      <c r="F21" s="192"/>
      <c r="G21" s="193">
        <f>SUM(G14:G20)</f>
        <v>10.5</v>
      </c>
      <c r="H21" s="194">
        <f t="shared" si="0"/>
        <v>84</v>
      </c>
    </row>
    <row r="22" spans="2:8" ht="15">
      <c r="B22" s="195" t="s">
        <v>752</v>
      </c>
      <c r="C22" s="192"/>
      <c r="D22" s="192"/>
      <c r="E22" s="192"/>
      <c r="F22" s="192">
        <v>1</v>
      </c>
      <c r="G22" s="192"/>
      <c r="H22" s="183">
        <f t="shared" si="0"/>
        <v>1</v>
      </c>
    </row>
    <row r="23" spans="2:8" ht="15">
      <c r="B23" s="190" t="s">
        <v>753</v>
      </c>
      <c r="C23" s="192"/>
      <c r="D23" s="192"/>
      <c r="E23" s="192"/>
      <c r="F23" s="192"/>
      <c r="G23" s="192"/>
      <c r="H23" s="183">
        <f t="shared" si="0"/>
        <v>0</v>
      </c>
    </row>
    <row r="24" spans="2:8" ht="15">
      <c r="B24" s="190" t="s">
        <v>754</v>
      </c>
      <c r="C24" s="192"/>
      <c r="D24" s="192"/>
      <c r="E24" s="192"/>
      <c r="F24" s="192"/>
      <c r="G24" s="192">
        <v>64</v>
      </c>
      <c r="H24" s="183">
        <f t="shared" si="0"/>
        <v>64</v>
      </c>
    </row>
    <row r="25" spans="2:8" ht="15">
      <c r="B25" s="189" t="s">
        <v>755</v>
      </c>
      <c r="C25" s="192"/>
      <c r="D25" s="192"/>
      <c r="E25" s="192"/>
      <c r="F25" s="193">
        <f>SUM(F22:F24)</f>
        <v>1</v>
      </c>
      <c r="G25" s="193">
        <f>SUM(G22:G24)</f>
        <v>64</v>
      </c>
      <c r="H25" s="194">
        <f t="shared" si="0"/>
        <v>65</v>
      </c>
    </row>
    <row r="26" spans="2:8" ht="15">
      <c r="B26" s="190" t="s">
        <v>756</v>
      </c>
      <c r="C26" s="192"/>
      <c r="D26" s="192"/>
      <c r="E26" s="192"/>
      <c r="F26" s="192"/>
      <c r="G26" s="192">
        <v>1</v>
      </c>
      <c r="H26" s="183">
        <f t="shared" si="0"/>
        <v>1</v>
      </c>
    </row>
    <row r="27" spans="2:8" ht="45">
      <c r="B27" s="190" t="s">
        <v>757</v>
      </c>
      <c r="C27" s="192"/>
      <c r="D27" s="192"/>
      <c r="E27" s="192"/>
      <c r="F27" s="192"/>
      <c r="G27" s="192">
        <v>9</v>
      </c>
      <c r="H27" s="183">
        <f t="shared" si="0"/>
        <v>9</v>
      </c>
    </row>
    <row r="28" spans="2:8" ht="15">
      <c r="B28" s="195" t="s">
        <v>758</v>
      </c>
      <c r="C28" s="192"/>
      <c r="D28" s="192"/>
      <c r="E28" s="192"/>
      <c r="F28" s="192"/>
      <c r="G28" s="192">
        <v>1</v>
      </c>
      <c r="H28" s="183">
        <f t="shared" si="0"/>
        <v>1</v>
      </c>
    </row>
    <row r="29" spans="2:8" ht="25.5">
      <c r="B29" s="189" t="s">
        <v>759</v>
      </c>
      <c r="C29" s="192"/>
      <c r="D29" s="192"/>
      <c r="E29" s="192"/>
      <c r="F29" s="192"/>
      <c r="G29" s="193">
        <v>11</v>
      </c>
      <c r="H29" s="194">
        <f t="shared" si="0"/>
        <v>11</v>
      </c>
    </row>
    <row r="30" spans="2:8" ht="63.75">
      <c r="B30" s="189" t="s">
        <v>760</v>
      </c>
      <c r="C30" s="196">
        <f aca="true" t="shared" si="1" ref="C30:H30">SUM(C21)+C11+C25+C29</f>
        <v>7.5</v>
      </c>
      <c r="D30" s="196">
        <f t="shared" si="1"/>
        <v>5</v>
      </c>
      <c r="E30" s="196">
        <f t="shared" si="1"/>
        <v>61</v>
      </c>
      <c r="F30" s="196">
        <f t="shared" si="1"/>
        <v>37.5</v>
      </c>
      <c r="G30" s="196">
        <f t="shared" si="1"/>
        <v>85.5</v>
      </c>
      <c r="H30" s="196">
        <f t="shared" si="1"/>
        <v>196.5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scale="69" r:id="rId1"/>
  <headerFooter alignWithMargins="0">
    <oddHeader>&amp;R2.melléklet a 11/2016(V. 25.)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4:I11"/>
  <sheetViews>
    <sheetView workbookViewId="0" topLeftCell="A1">
      <selection activeCell="I11" sqref="I11"/>
    </sheetView>
  </sheetViews>
  <sheetFormatPr defaultColWidth="9.140625" defaultRowHeight="15"/>
  <cols>
    <col min="2" max="2" width="13.28125" style="0" customWidth="1"/>
    <col min="3" max="4" width="15.7109375" style="0" customWidth="1"/>
    <col min="5" max="5" width="14.140625" style="0" customWidth="1"/>
    <col min="6" max="6" width="12.00390625" style="0" customWidth="1"/>
    <col min="7" max="7" width="11.7109375" style="0" customWidth="1"/>
    <col min="8" max="8" width="12.421875" style="0" customWidth="1"/>
    <col min="9" max="9" width="13.140625" style="0" customWidth="1"/>
  </cols>
  <sheetData>
    <row r="4" spans="2:9" ht="15.75">
      <c r="B4" s="305" t="s">
        <v>771</v>
      </c>
      <c r="C4" s="306"/>
      <c r="D4" s="306"/>
      <c r="E4" s="306"/>
      <c r="F4" s="306"/>
      <c r="G4" s="306"/>
      <c r="H4" s="306"/>
      <c r="I4" s="306"/>
    </row>
    <row r="5" spans="2:8" ht="15">
      <c r="B5" s="197"/>
      <c r="C5" s="197"/>
      <c r="D5" s="197"/>
      <c r="E5" s="197"/>
      <c r="F5" s="197"/>
      <c r="G5" s="197"/>
      <c r="H5" s="197"/>
    </row>
    <row r="6" spans="2:9" ht="15">
      <c r="B6" s="198" t="s">
        <v>762</v>
      </c>
      <c r="C6" s="197"/>
      <c r="D6" s="197"/>
      <c r="E6" s="197"/>
      <c r="F6" s="197"/>
      <c r="G6" s="197"/>
      <c r="I6" s="199" t="s">
        <v>763</v>
      </c>
    </row>
    <row r="7" spans="2:9" ht="45">
      <c r="B7" s="124"/>
      <c r="C7" s="124" t="s">
        <v>764</v>
      </c>
      <c r="D7" s="200" t="s">
        <v>775</v>
      </c>
      <c r="E7" s="200" t="s">
        <v>773</v>
      </c>
      <c r="F7" s="200" t="s">
        <v>765</v>
      </c>
      <c r="G7" s="201" t="s">
        <v>766</v>
      </c>
      <c r="H7" s="202" t="s">
        <v>774</v>
      </c>
      <c r="I7" s="20" t="s">
        <v>767</v>
      </c>
    </row>
    <row r="8" spans="2:9" ht="15">
      <c r="B8" s="124" t="s">
        <v>768</v>
      </c>
      <c r="C8" s="205" t="s">
        <v>769</v>
      </c>
      <c r="D8" s="216">
        <v>27620312</v>
      </c>
      <c r="E8" s="203">
        <v>3147212</v>
      </c>
      <c r="F8" s="203"/>
      <c r="G8" s="203"/>
      <c r="H8" s="204">
        <v>3147212</v>
      </c>
      <c r="I8" s="206">
        <v>43008</v>
      </c>
    </row>
    <row r="9" spans="2:9" ht="15">
      <c r="B9" s="124" t="s">
        <v>768</v>
      </c>
      <c r="C9" s="205" t="s">
        <v>770</v>
      </c>
      <c r="D9" s="216">
        <v>7500000</v>
      </c>
      <c r="E9" s="203">
        <v>7500000</v>
      </c>
      <c r="F9" s="203"/>
      <c r="G9" s="203"/>
      <c r="H9" s="203">
        <v>7500000</v>
      </c>
      <c r="I9" s="206">
        <v>43738</v>
      </c>
    </row>
    <row r="10" spans="2:9" ht="15.75" thickBot="1">
      <c r="B10" s="207" t="s">
        <v>768</v>
      </c>
      <c r="C10" s="208" t="s">
        <v>772</v>
      </c>
      <c r="D10" s="217">
        <v>50000000</v>
      </c>
      <c r="E10" s="209">
        <v>0</v>
      </c>
      <c r="F10" s="209"/>
      <c r="G10" s="209"/>
      <c r="H10" s="209">
        <v>0</v>
      </c>
      <c r="I10" s="210">
        <v>45291</v>
      </c>
    </row>
    <row r="11" spans="2:9" ht="15.75" thickBot="1">
      <c r="B11" s="211" t="s">
        <v>46</v>
      </c>
      <c r="C11" s="212"/>
      <c r="D11" s="213">
        <f>SUM(D8:D10)</f>
        <v>85120312</v>
      </c>
      <c r="E11" s="213">
        <f>SUM(E8:E9)</f>
        <v>10647212</v>
      </c>
      <c r="F11" s="213">
        <f>SUM(F8:F8)</f>
        <v>0</v>
      </c>
      <c r="G11" s="213">
        <f>SUM(G8:G9)</f>
        <v>0</v>
      </c>
      <c r="H11" s="214">
        <f>SUM(H8:H9)</f>
        <v>10647212</v>
      </c>
      <c r="I11" s="215"/>
    </row>
  </sheetData>
  <mergeCells count="1">
    <mergeCell ref="B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&amp;R3.melléklet a 11/2016.(V. 25.)önkormányzati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4:E21"/>
  <sheetViews>
    <sheetView workbookViewId="0" topLeftCell="A1">
      <selection activeCell="J16" sqref="J16"/>
    </sheetView>
  </sheetViews>
  <sheetFormatPr defaultColWidth="9.140625" defaultRowHeight="15"/>
  <cols>
    <col min="2" max="2" width="29.28125" style="0" customWidth="1"/>
    <col min="3" max="3" width="15.421875" style="0" customWidth="1"/>
    <col min="4" max="4" width="18.7109375" style="0" customWidth="1"/>
    <col min="5" max="5" width="26.140625" style="0" customWidth="1"/>
  </cols>
  <sheetData>
    <row r="4" spans="1:5" ht="15">
      <c r="A4" s="197"/>
      <c r="B4" s="197"/>
      <c r="C4" s="197"/>
      <c r="D4" s="197"/>
      <c r="E4" s="197"/>
    </row>
    <row r="5" spans="1:5" ht="15">
      <c r="A5" s="197"/>
      <c r="B5" s="197"/>
      <c r="C5" s="197"/>
      <c r="D5" s="197"/>
      <c r="E5" s="197"/>
    </row>
    <row r="6" spans="1:5" ht="15">
      <c r="A6" s="307" t="s">
        <v>795</v>
      </c>
      <c r="B6" s="308"/>
      <c r="C6" s="308"/>
      <c r="D6" s="308"/>
      <c r="E6" s="308"/>
    </row>
    <row r="7" spans="1:5" ht="15">
      <c r="A7" s="307" t="s">
        <v>796</v>
      </c>
      <c r="B7" s="308"/>
      <c r="C7" s="308"/>
      <c r="D7" s="308"/>
      <c r="E7" s="308"/>
    </row>
    <row r="8" spans="1:5" ht="15">
      <c r="A8" s="197"/>
      <c r="B8" s="197"/>
      <c r="C8" s="197"/>
      <c r="D8" s="197"/>
      <c r="E8" s="197"/>
    </row>
    <row r="9" spans="1:5" ht="15">
      <c r="A9" s="197"/>
      <c r="B9" s="197"/>
      <c r="C9" s="197"/>
      <c r="D9" s="197"/>
      <c r="E9" s="197"/>
    </row>
    <row r="10" spans="1:5" ht="15">
      <c r="A10" s="197"/>
      <c r="B10" s="197"/>
      <c r="C10" s="197"/>
      <c r="D10" s="197"/>
      <c r="E10" s="197"/>
    </row>
    <row r="11" spans="1:5" ht="15.75" thickBot="1">
      <c r="A11" s="197"/>
      <c r="B11" s="197"/>
      <c r="C11" s="197"/>
      <c r="D11" s="197"/>
      <c r="E11" s="218"/>
    </row>
    <row r="12" spans="1:5" ht="45" customHeight="1" thickBot="1">
      <c r="A12" s="197"/>
      <c r="B12" s="219" t="s">
        <v>776</v>
      </c>
      <c r="C12" s="220" t="s">
        <v>777</v>
      </c>
      <c r="D12" s="221" t="s">
        <v>778</v>
      </c>
      <c r="E12" s="222" t="s">
        <v>779</v>
      </c>
    </row>
    <row r="13" spans="1:5" ht="51.75" customHeight="1">
      <c r="A13" s="197"/>
      <c r="B13" s="223" t="s">
        <v>780</v>
      </c>
      <c r="C13" s="224">
        <v>125</v>
      </c>
      <c r="D13" s="225">
        <v>125</v>
      </c>
      <c r="E13" s="226" t="s">
        <v>781</v>
      </c>
    </row>
    <row r="14" spans="1:5" ht="37.5" customHeight="1">
      <c r="A14" s="197"/>
      <c r="B14" s="227" t="s">
        <v>782</v>
      </c>
      <c r="C14" s="228">
        <v>411</v>
      </c>
      <c r="D14" s="124">
        <v>411</v>
      </c>
      <c r="E14" s="229" t="s">
        <v>783</v>
      </c>
    </row>
    <row r="15" spans="1:5" ht="35.25" customHeight="1">
      <c r="A15" s="197"/>
      <c r="B15" s="227" t="s">
        <v>784</v>
      </c>
      <c r="C15" s="228">
        <v>60</v>
      </c>
      <c r="D15" s="124">
        <v>60</v>
      </c>
      <c r="E15" s="229" t="s">
        <v>785</v>
      </c>
    </row>
    <row r="16" spans="1:5" ht="44.25" customHeight="1">
      <c r="A16" s="197"/>
      <c r="B16" s="227" t="s">
        <v>786</v>
      </c>
      <c r="C16" s="228">
        <v>411</v>
      </c>
      <c r="D16" s="124">
        <v>411</v>
      </c>
      <c r="E16" s="229" t="s">
        <v>787</v>
      </c>
    </row>
    <row r="17" spans="1:5" ht="15">
      <c r="A17" s="197"/>
      <c r="B17" s="227" t="s">
        <v>788</v>
      </c>
      <c r="C17" s="230"/>
      <c r="D17" s="203">
        <v>860</v>
      </c>
      <c r="E17" s="229" t="s">
        <v>789</v>
      </c>
    </row>
    <row r="18" spans="1:5" ht="30" customHeight="1" thickBot="1">
      <c r="A18" s="197"/>
      <c r="B18" s="231" t="s">
        <v>790</v>
      </c>
      <c r="C18" s="232"/>
      <c r="D18" s="233">
        <v>1066</v>
      </c>
      <c r="E18" s="234" t="s">
        <v>789</v>
      </c>
    </row>
    <row r="19" spans="1:5" ht="47.25" customHeight="1" thickBot="1">
      <c r="A19" s="197"/>
      <c r="B19" s="235" t="s">
        <v>791</v>
      </c>
      <c r="C19" s="236"/>
      <c r="D19" s="237">
        <v>2200</v>
      </c>
      <c r="E19" s="238" t="s">
        <v>792</v>
      </c>
    </row>
    <row r="20" spans="1:5" ht="54.75" customHeight="1" thickBot="1">
      <c r="A20" s="197"/>
      <c r="B20" s="235" t="s">
        <v>793</v>
      </c>
      <c r="C20" s="236"/>
      <c r="D20" s="237">
        <v>40</v>
      </c>
      <c r="E20" s="238" t="s">
        <v>792</v>
      </c>
    </row>
    <row r="21" spans="1:5" ht="15.75" thickBot="1">
      <c r="A21" s="197"/>
      <c r="B21" s="239" t="s">
        <v>794</v>
      </c>
      <c r="C21" s="240">
        <f>SUM(C13:C18)</f>
        <v>1007</v>
      </c>
      <c r="D21" s="241">
        <f>SUM(D13:D20)</f>
        <v>5173</v>
      </c>
      <c r="E21" s="242"/>
    </row>
  </sheetData>
  <mergeCells count="2">
    <mergeCell ref="A6:E6"/>
    <mergeCell ref="A7:E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&amp;R4.melléklet a 11/2016(V. 25.)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L17" sqref="L17"/>
    </sheetView>
  </sheetViews>
  <sheetFormatPr defaultColWidth="9.140625" defaultRowHeight="15"/>
  <cols>
    <col min="1" max="1" width="73.57421875" style="0" customWidth="1"/>
    <col min="2" max="2" width="12.7109375" style="0" customWidth="1"/>
    <col min="3" max="3" width="14.140625" style="0" customWidth="1"/>
  </cols>
  <sheetData>
    <row r="1" spans="1:3" ht="33.75" customHeight="1">
      <c r="A1" s="279" t="s">
        <v>664</v>
      </c>
      <c r="B1" s="280"/>
      <c r="C1" s="271"/>
    </row>
    <row r="2" spans="1:3" ht="83.25" customHeight="1">
      <c r="A2" s="281" t="s">
        <v>797</v>
      </c>
      <c r="B2" s="281"/>
      <c r="C2" s="306"/>
    </row>
    <row r="3" spans="1:3" ht="18">
      <c r="A3" s="106"/>
      <c r="B3" s="106"/>
      <c r="C3" s="243"/>
    </row>
    <row r="4" ht="15">
      <c r="A4" s="59"/>
    </row>
    <row r="5" spans="1:3" ht="30.75">
      <c r="A5" s="249" t="s">
        <v>807</v>
      </c>
      <c r="B5" s="60" t="s">
        <v>648</v>
      </c>
      <c r="C5" s="60" t="s">
        <v>649</v>
      </c>
    </row>
    <row r="6" spans="1:3" ht="15">
      <c r="A6" s="61" t="s">
        <v>48</v>
      </c>
      <c r="B6" s="61"/>
      <c r="C6" s="61"/>
    </row>
    <row r="7" spans="1:3" ht="15">
      <c r="A7" s="244" t="s">
        <v>49</v>
      </c>
      <c r="B7" s="61"/>
      <c r="C7" s="61"/>
    </row>
    <row r="8" spans="1:3" ht="15">
      <c r="A8" s="61" t="s">
        <v>50</v>
      </c>
      <c r="B8" s="61"/>
      <c r="C8" s="61"/>
    </row>
    <row r="9" spans="1:3" ht="15">
      <c r="A9" s="61" t="s">
        <v>51</v>
      </c>
      <c r="B9" s="61"/>
      <c r="C9" s="20"/>
    </row>
    <row r="10" spans="1:3" ht="15">
      <c r="A10" s="61" t="s">
        <v>52</v>
      </c>
      <c r="B10" s="61"/>
      <c r="C10" s="20"/>
    </row>
    <row r="11" spans="1:3" ht="15">
      <c r="A11" s="61" t="s">
        <v>53</v>
      </c>
      <c r="B11" s="250"/>
      <c r="C11" s="250"/>
    </row>
    <row r="12" spans="1:3" ht="15">
      <c r="A12" s="61" t="s">
        <v>54</v>
      </c>
      <c r="B12" s="250">
        <v>265132</v>
      </c>
      <c r="C12" s="250">
        <v>265132</v>
      </c>
    </row>
    <row r="13" spans="1:3" ht="15">
      <c r="A13" s="61" t="s">
        <v>55</v>
      </c>
      <c r="B13" s="61"/>
      <c r="C13" s="20"/>
    </row>
    <row r="14" spans="1:3" ht="15">
      <c r="A14" s="245" t="s">
        <v>798</v>
      </c>
      <c r="B14" s="251">
        <f>SUM(B6:B13)</f>
        <v>265132</v>
      </c>
      <c r="C14" s="251">
        <f>SUM(C6:C13)</f>
        <v>265132</v>
      </c>
    </row>
    <row r="15" spans="1:3" ht="30">
      <c r="A15" s="246" t="s">
        <v>799</v>
      </c>
      <c r="B15" s="250"/>
      <c r="C15" s="250"/>
    </row>
    <row r="16" spans="1:3" ht="45">
      <c r="A16" s="246" t="s">
        <v>800</v>
      </c>
      <c r="B16" s="250">
        <v>265132</v>
      </c>
      <c r="C16" s="250">
        <v>265132</v>
      </c>
    </row>
    <row r="17" spans="1:3" ht="15">
      <c r="A17" s="247" t="s">
        <v>801</v>
      </c>
      <c r="B17" s="250"/>
      <c r="C17" s="178"/>
    </row>
    <row r="18" spans="1:3" ht="15">
      <c r="A18" s="247" t="s">
        <v>802</v>
      </c>
      <c r="B18" s="250"/>
      <c r="C18" s="178"/>
    </row>
    <row r="19" spans="1:3" ht="15">
      <c r="A19" s="61" t="s">
        <v>803</v>
      </c>
      <c r="B19" s="250"/>
      <c r="C19" s="178"/>
    </row>
    <row r="20" spans="1:3" ht="15">
      <c r="A20" s="41" t="s">
        <v>804</v>
      </c>
      <c r="B20" s="250">
        <f>SUM(B15:B19)</f>
        <v>265132</v>
      </c>
      <c r="C20" s="250">
        <f>SUM(C15:C19)</f>
        <v>265132</v>
      </c>
    </row>
    <row r="21" spans="1:3" ht="31.5">
      <c r="A21" s="248" t="s">
        <v>805</v>
      </c>
      <c r="B21" s="252"/>
      <c r="C21" s="250"/>
    </row>
    <row r="22" spans="1:3" ht="15.75">
      <c r="A22" s="62" t="s">
        <v>806</v>
      </c>
      <c r="B22" s="253">
        <f>B20+B21</f>
        <v>265132</v>
      </c>
      <c r="C22" s="253">
        <f>C20+C21</f>
        <v>265132</v>
      </c>
    </row>
    <row r="23" spans="1:3" s="266" customFormat="1" ht="15.75">
      <c r="A23" s="264"/>
      <c r="B23" s="265"/>
      <c r="C23" s="265"/>
    </row>
    <row r="25" spans="1:3" ht="30">
      <c r="A25" s="259" t="s">
        <v>812</v>
      </c>
      <c r="B25" s="60" t="s">
        <v>648</v>
      </c>
      <c r="C25" s="60" t="s">
        <v>815</v>
      </c>
    </row>
    <row r="26" spans="1:3" ht="15">
      <c r="A26" s="61" t="s">
        <v>48</v>
      </c>
      <c r="B26" s="61"/>
      <c r="C26" s="61"/>
    </row>
    <row r="27" spans="1:3" ht="15">
      <c r="A27" s="244" t="s">
        <v>49</v>
      </c>
      <c r="B27" s="61"/>
      <c r="C27" s="61"/>
    </row>
    <row r="28" spans="1:3" ht="15">
      <c r="A28" s="61" t="s">
        <v>50</v>
      </c>
      <c r="B28" s="61"/>
      <c r="C28" s="61"/>
    </row>
    <row r="29" spans="1:3" ht="15">
      <c r="A29" s="61" t="s">
        <v>51</v>
      </c>
      <c r="B29" s="61"/>
      <c r="C29" s="20"/>
    </row>
    <row r="30" spans="1:3" ht="15">
      <c r="A30" s="61" t="s">
        <v>52</v>
      </c>
      <c r="B30" s="61"/>
      <c r="C30" s="20"/>
    </row>
    <row r="31" spans="1:3" ht="15">
      <c r="A31" s="61" t="s">
        <v>53</v>
      </c>
      <c r="B31" s="61"/>
      <c r="C31" s="20"/>
    </row>
    <row r="32" spans="1:3" ht="15">
      <c r="A32" s="61" t="s">
        <v>54</v>
      </c>
      <c r="B32" s="61"/>
      <c r="C32" s="20"/>
    </row>
    <row r="33" spans="1:3" ht="15">
      <c r="A33" s="61" t="s">
        <v>55</v>
      </c>
      <c r="B33" s="61"/>
      <c r="C33" s="20"/>
    </row>
    <row r="34" spans="1:3" ht="15">
      <c r="A34" s="245" t="s">
        <v>798</v>
      </c>
      <c r="B34" s="260">
        <f>SUM(B26:B33)</f>
        <v>0</v>
      </c>
      <c r="C34" s="260">
        <f>SUM(C26:C33)</f>
        <v>0</v>
      </c>
    </row>
    <row r="35" spans="1:3" ht="30">
      <c r="A35" s="246" t="s">
        <v>799</v>
      </c>
      <c r="B35" s="61"/>
      <c r="C35" s="61">
        <v>485</v>
      </c>
    </row>
    <row r="36" spans="1:3" ht="45">
      <c r="A36" s="246" t="s">
        <v>800</v>
      </c>
      <c r="B36" s="61"/>
      <c r="C36" s="20"/>
    </row>
    <row r="37" spans="1:3" ht="15">
      <c r="A37" s="247" t="s">
        <v>801</v>
      </c>
      <c r="B37" s="61"/>
      <c r="C37" s="20"/>
    </row>
    <row r="38" spans="1:3" ht="15">
      <c r="A38" s="247" t="s">
        <v>802</v>
      </c>
      <c r="B38" s="61"/>
      <c r="C38" s="20"/>
    </row>
    <row r="39" spans="1:3" ht="15">
      <c r="A39" s="61" t="s">
        <v>803</v>
      </c>
      <c r="B39" s="61"/>
      <c r="C39" s="20"/>
    </row>
    <row r="40" spans="1:3" ht="15">
      <c r="A40" s="41" t="s">
        <v>804</v>
      </c>
      <c r="B40" s="61"/>
      <c r="C40" s="61">
        <f>SUM(C35:C39)</f>
        <v>485</v>
      </c>
    </row>
    <row r="41" spans="1:3" ht="31.5">
      <c r="A41" s="248" t="s">
        <v>805</v>
      </c>
      <c r="B41" s="261"/>
      <c r="C41" s="61"/>
    </row>
    <row r="42" spans="1:3" ht="15.75">
      <c r="A42" s="62" t="s">
        <v>806</v>
      </c>
      <c r="B42" s="262">
        <f>B40+B41</f>
        <v>0</v>
      </c>
      <c r="C42" s="262">
        <f>C40+C41</f>
        <v>485</v>
      </c>
    </row>
    <row r="45" spans="1:3" ht="30">
      <c r="A45" s="259" t="s">
        <v>813</v>
      </c>
      <c r="B45" s="60" t="s">
        <v>648</v>
      </c>
      <c r="C45" s="60" t="s">
        <v>649</v>
      </c>
    </row>
    <row r="46" spans="1:3" ht="15">
      <c r="A46" s="61" t="s">
        <v>48</v>
      </c>
      <c r="B46" s="61"/>
      <c r="C46" s="61"/>
    </row>
    <row r="47" spans="1:3" ht="15">
      <c r="A47" s="244" t="s">
        <v>49</v>
      </c>
      <c r="B47" s="61"/>
      <c r="C47" s="61"/>
    </row>
    <row r="48" spans="1:3" ht="15">
      <c r="A48" s="61" t="s">
        <v>50</v>
      </c>
      <c r="B48" s="61"/>
      <c r="C48" s="61"/>
    </row>
    <row r="49" spans="1:3" ht="15">
      <c r="A49" s="61" t="s">
        <v>51</v>
      </c>
      <c r="B49" s="61"/>
      <c r="C49" s="20"/>
    </row>
    <row r="50" spans="1:3" ht="15">
      <c r="A50" s="61" t="s">
        <v>52</v>
      </c>
      <c r="B50" s="61"/>
      <c r="C50" s="20"/>
    </row>
    <row r="51" spans="1:3" ht="15">
      <c r="A51" s="61" t="s">
        <v>53</v>
      </c>
      <c r="B51" s="61"/>
      <c r="C51" s="20"/>
    </row>
    <row r="52" spans="1:3" ht="15">
      <c r="A52" s="61" t="s">
        <v>54</v>
      </c>
      <c r="B52" s="61"/>
      <c r="C52" s="20"/>
    </row>
    <row r="53" spans="1:3" ht="15">
      <c r="A53" s="61" t="s">
        <v>55</v>
      </c>
      <c r="B53" s="61"/>
      <c r="C53" s="20"/>
    </row>
    <row r="54" spans="1:3" ht="15">
      <c r="A54" s="245" t="s">
        <v>814</v>
      </c>
      <c r="B54" s="260">
        <f>SUM(B46:B53)</f>
        <v>0</v>
      </c>
      <c r="C54" s="260">
        <f>SUM(C46:C53)</f>
        <v>0</v>
      </c>
    </row>
    <row r="55" spans="1:3" ht="30">
      <c r="A55" s="246" t="s">
        <v>799</v>
      </c>
      <c r="B55" s="61"/>
      <c r="C55" s="61">
        <v>3041</v>
      </c>
    </row>
    <row r="56" spans="1:3" ht="45">
      <c r="A56" s="246" t="s">
        <v>800</v>
      </c>
      <c r="B56" s="61"/>
      <c r="C56" s="20"/>
    </row>
    <row r="57" spans="1:3" ht="15">
      <c r="A57" s="247" t="s">
        <v>801</v>
      </c>
      <c r="B57" s="61"/>
      <c r="C57" s="20"/>
    </row>
    <row r="58" spans="1:3" ht="15">
      <c r="A58" s="247" t="s">
        <v>802</v>
      </c>
      <c r="B58" s="61"/>
      <c r="C58" s="20"/>
    </row>
    <row r="59" spans="1:3" ht="15">
      <c r="A59" s="61" t="s">
        <v>803</v>
      </c>
      <c r="B59" s="61"/>
      <c r="C59" s="20"/>
    </row>
    <row r="60" spans="1:3" ht="15">
      <c r="A60" s="41" t="s">
        <v>804</v>
      </c>
      <c r="B60" s="259">
        <f>SUM(B55:B59)</f>
        <v>0</v>
      </c>
      <c r="C60" s="259">
        <f>SUM(C55:C59)</f>
        <v>3041</v>
      </c>
    </row>
    <row r="61" spans="1:3" ht="31.5">
      <c r="A61" s="248" t="s">
        <v>805</v>
      </c>
      <c r="B61" s="261"/>
      <c r="C61" s="61"/>
    </row>
    <row r="62" spans="1:3" ht="15.75">
      <c r="A62" s="62" t="s">
        <v>806</v>
      </c>
      <c r="B62" s="262">
        <f>B60+B61</f>
        <v>0</v>
      </c>
      <c r="C62" s="262">
        <f>C60+C61</f>
        <v>3041</v>
      </c>
    </row>
    <row r="65" spans="1:3" ht="30">
      <c r="A65" s="259" t="s">
        <v>816</v>
      </c>
      <c r="B65" s="60" t="s">
        <v>648</v>
      </c>
      <c r="C65" s="60" t="s">
        <v>649</v>
      </c>
    </row>
    <row r="66" spans="1:3" ht="15">
      <c r="A66" s="61" t="s">
        <v>48</v>
      </c>
      <c r="B66" s="61"/>
      <c r="C66" s="61"/>
    </row>
    <row r="67" spans="1:3" ht="15">
      <c r="A67" s="244" t="s">
        <v>49</v>
      </c>
      <c r="B67" s="61"/>
      <c r="C67" s="61"/>
    </row>
    <row r="68" spans="1:3" ht="15">
      <c r="A68" s="61" t="s">
        <v>50</v>
      </c>
      <c r="B68" s="61"/>
      <c r="C68" s="61"/>
    </row>
    <row r="69" spans="1:3" ht="15">
      <c r="A69" s="61" t="s">
        <v>51</v>
      </c>
      <c r="B69" s="61"/>
      <c r="C69" s="20"/>
    </row>
    <row r="70" spans="1:3" ht="15">
      <c r="A70" s="61" t="s">
        <v>52</v>
      </c>
      <c r="B70" s="61"/>
      <c r="C70" s="20"/>
    </row>
    <row r="71" spans="1:3" ht="15">
      <c r="A71" s="61" t="s">
        <v>53</v>
      </c>
      <c r="B71" s="61"/>
      <c r="C71" s="61"/>
    </row>
    <row r="72" spans="1:3" ht="15">
      <c r="A72" s="61" t="s">
        <v>54</v>
      </c>
      <c r="B72" s="61"/>
      <c r="C72" s="20"/>
    </row>
    <row r="73" spans="1:3" ht="15">
      <c r="A73" s="61" t="s">
        <v>55</v>
      </c>
      <c r="B73" s="61"/>
      <c r="C73" s="20"/>
    </row>
    <row r="74" spans="1:3" ht="15">
      <c r="A74" s="245" t="s">
        <v>798</v>
      </c>
      <c r="B74" s="260">
        <f>SUM(B66:B73)</f>
        <v>0</v>
      </c>
      <c r="C74" s="260">
        <f>SUM(C66:C73)</f>
        <v>0</v>
      </c>
    </row>
    <row r="75" spans="1:3" ht="30">
      <c r="A75" s="246" t="s">
        <v>799</v>
      </c>
      <c r="B75" s="61">
        <v>14918</v>
      </c>
      <c r="C75" s="61">
        <v>14918</v>
      </c>
    </row>
    <row r="76" spans="1:3" ht="45">
      <c r="A76" s="246" t="s">
        <v>800</v>
      </c>
      <c r="B76" s="61"/>
      <c r="C76" s="20"/>
    </row>
    <row r="77" spans="1:3" ht="15">
      <c r="A77" s="247" t="s">
        <v>801</v>
      </c>
      <c r="B77" s="61"/>
      <c r="C77" s="20"/>
    </row>
    <row r="78" spans="1:3" ht="15">
      <c r="A78" s="247" t="s">
        <v>802</v>
      </c>
      <c r="B78" s="61"/>
      <c r="C78" s="20"/>
    </row>
    <row r="79" spans="1:3" ht="15">
      <c r="A79" s="61" t="s">
        <v>803</v>
      </c>
      <c r="B79" s="61"/>
      <c r="C79" s="20"/>
    </row>
    <row r="80" spans="1:3" ht="15">
      <c r="A80" s="41" t="s">
        <v>804</v>
      </c>
      <c r="B80" s="55">
        <f>SUM(B75:B79)</f>
        <v>14918</v>
      </c>
      <c r="C80" s="55">
        <f>SUM(C75:C79)</f>
        <v>14918</v>
      </c>
    </row>
    <row r="81" spans="1:3" ht="31.5">
      <c r="A81" s="248" t="s">
        <v>805</v>
      </c>
      <c r="B81" s="263"/>
      <c r="C81" s="263"/>
    </row>
    <row r="82" spans="1:3" ht="15.75">
      <c r="A82" s="62" t="s">
        <v>806</v>
      </c>
      <c r="B82" s="262">
        <f>B80+B81</f>
        <v>14918</v>
      </c>
      <c r="C82" s="262">
        <f>C80+C81</f>
        <v>14918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&amp;R5.melléklet a 11/2016(V. 25.) önkormányzati  rendelethez</oddHeader>
  </headerFooter>
  <rowBreaks count="1" manualBreakCount="1">
    <brk id="4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5:C18"/>
  <sheetViews>
    <sheetView workbookViewId="0" topLeftCell="A1">
      <selection activeCell="D49" sqref="D49"/>
    </sheetView>
  </sheetViews>
  <sheetFormatPr defaultColWidth="9.140625" defaultRowHeight="15"/>
  <cols>
    <col min="1" max="1" width="7.421875" style="197" customWidth="1"/>
    <col min="2" max="2" width="38.421875" style="197" customWidth="1"/>
    <col min="3" max="3" width="21.7109375" style="197" customWidth="1"/>
  </cols>
  <sheetData>
    <row r="5" spans="2:3" ht="15">
      <c r="B5" s="309" t="s">
        <v>33</v>
      </c>
      <c r="C5" s="309"/>
    </row>
    <row r="6" spans="2:3" ht="15">
      <c r="B6" s="309" t="s">
        <v>808</v>
      </c>
      <c r="C6" s="309"/>
    </row>
    <row r="7" ht="15">
      <c r="B7" s="254">
        <v>42369</v>
      </c>
    </row>
    <row r="9" ht="15">
      <c r="C9" s="199" t="s">
        <v>809</v>
      </c>
    </row>
    <row r="10" spans="2:3" ht="15">
      <c r="B10" s="124" t="s">
        <v>810</v>
      </c>
      <c r="C10" s="203">
        <v>4298621720</v>
      </c>
    </row>
    <row r="11" spans="2:3" ht="15">
      <c r="B11" s="124"/>
      <c r="C11" s="203"/>
    </row>
    <row r="12" spans="2:3" ht="15">
      <c r="B12" s="124" t="s">
        <v>692</v>
      </c>
      <c r="C12" s="203">
        <v>65688690</v>
      </c>
    </row>
    <row r="13" spans="2:3" ht="15">
      <c r="B13" s="124"/>
      <c r="C13" s="203"/>
    </row>
    <row r="14" spans="2:3" ht="15">
      <c r="B14" s="124" t="s">
        <v>811</v>
      </c>
      <c r="C14" s="203">
        <v>1385587</v>
      </c>
    </row>
    <row r="15" spans="2:3" ht="15">
      <c r="B15" s="124"/>
      <c r="C15" s="203"/>
    </row>
    <row r="16" spans="2:3" ht="15">
      <c r="B16" s="124" t="s">
        <v>691</v>
      </c>
      <c r="C16" s="203">
        <v>7685739</v>
      </c>
    </row>
    <row r="17" spans="2:3" ht="15">
      <c r="B17" s="124"/>
      <c r="C17" s="203"/>
    </row>
    <row r="18" spans="2:3" ht="15">
      <c r="B18" s="255" t="s">
        <v>46</v>
      </c>
      <c r="C18" s="256">
        <f>SUM(C10:C17)</f>
        <v>4373381736</v>
      </c>
    </row>
  </sheetData>
  <mergeCells count="2">
    <mergeCell ref="B6:C6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&amp;R7.melléklet a 11/2016(V. 25.)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C37" sqref="C37"/>
    </sheetView>
  </sheetViews>
  <sheetFormatPr defaultColWidth="9.140625" defaultRowHeight="15"/>
  <cols>
    <col min="1" max="1" width="100.00390625" style="0" customWidth="1"/>
    <col min="3" max="3" width="13.421875" style="0" customWidth="1"/>
    <col min="4" max="4" width="13.00390625" style="0" customWidth="1"/>
  </cols>
  <sheetData>
    <row r="1" spans="1:4" ht="28.5" customHeight="1">
      <c r="A1" s="279" t="s">
        <v>664</v>
      </c>
      <c r="B1" s="280"/>
      <c r="C1" s="280"/>
      <c r="D1" s="271"/>
    </row>
    <row r="2" spans="1:4" ht="26.25" customHeight="1">
      <c r="A2" s="281" t="s">
        <v>609</v>
      </c>
      <c r="B2" s="281"/>
      <c r="C2" s="281"/>
      <c r="D2" s="271"/>
    </row>
    <row r="3" spans="1:3" ht="18.75" customHeight="1">
      <c r="A3" s="53"/>
      <c r="B3" s="164"/>
      <c r="C3" s="164"/>
    </row>
    <row r="4" ht="23.25" customHeight="1">
      <c r="A4" s="59" t="s">
        <v>34</v>
      </c>
    </row>
    <row r="5" spans="1:4" ht="30.75">
      <c r="A5" s="55" t="s">
        <v>31</v>
      </c>
      <c r="B5" s="2" t="s">
        <v>67</v>
      </c>
      <c r="C5" s="60" t="s">
        <v>648</v>
      </c>
      <c r="D5" s="173" t="s">
        <v>649</v>
      </c>
    </row>
    <row r="6" spans="1:4" ht="15">
      <c r="A6" s="10" t="s">
        <v>610</v>
      </c>
      <c r="B6" s="5" t="s">
        <v>144</v>
      </c>
      <c r="C6" s="165">
        <v>9000</v>
      </c>
      <c r="D6" s="178">
        <v>6827</v>
      </c>
    </row>
    <row r="7" spans="1:4" ht="30">
      <c r="A7" s="10" t="s">
        <v>611</v>
      </c>
      <c r="B7" s="5" t="s">
        <v>144</v>
      </c>
      <c r="C7" s="165"/>
      <c r="D7" s="20"/>
    </row>
    <row r="8" spans="1:4" ht="15">
      <c r="A8" s="10" t="s">
        <v>612</v>
      </c>
      <c r="B8" s="5" t="s">
        <v>144</v>
      </c>
      <c r="C8" s="165">
        <v>400</v>
      </c>
      <c r="D8" s="20">
        <v>260</v>
      </c>
    </row>
    <row r="9" spans="1:4" ht="15">
      <c r="A9" s="10" t="s">
        <v>613</v>
      </c>
      <c r="B9" s="5" t="s">
        <v>144</v>
      </c>
      <c r="C9" s="165"/>
      <c r="D9" s="20"/>
    </row>
    <row r="10" spans="1:4" ht="15">
      <c r="A10" s="10" t="s">
        <v>614</v>
      </c>
      <c r="B10" s="5" t="s">
        <v>144</v>
      </c>
      <c r="C10" s="165"/>
      <c r="D10" s="20"/>
    </row>
    <row r="11" spans="1:4" ht="15">
      <c r="A11" s="10" t="s">
        <v>615</v>
      </c>
      <c r="B11" s="5" t="s">
        <v>144</v>
      </c>
      <c r="C11" s="165"/>
      <c r="D11" s="20"/>
    </row>
    <row r="12" spans="1:4" ht="15">
      <c r="A12" s="107" t="s">
        <v>359</v>
      </c>
      <c r="B12" s="11" t="s">
        <v>144</v>
      </c>
      <c r="C12" s="166">
        <f>SUM(C6:C11)</f>
        <v>9400</v>
      </c>
      <c r="D12" s="166">
        <f>SUM(D6:D11)</f>
        <v>7087</v>
      </c>
    </row>
    <row r="13" spans="1:4" ht="15">
      <c r="A13" s="9" t="s">
        <v>616</v>
      </c>
      <c r="B13" s="5" t="s">
        <v>146</v>
      </c>
      <c r="C13" s="165"/>
      <c r="D13" s="20"/>
    </row>
    <row r="14" spans="1:4" ht="15">
      <c r="A14" s="9" t="s">
        <v>617</v>
      </c>
      <c r="B14" s="5" t="s">
        <v>146</v>
      </c>
      <c r="C14" s="165"/>
      <c r="D14" s="20"/>
    </row>
    <row r="15" spans="1:4" ht="15">
      <c r="A15" s="9" t="s">
        <v>618</v>
      </c>
      <c r="B15" s="5" t="s">
        <v>146</v>
      </c>
      <c r="C15" s="165"/>
      <c r="D15" s="20"/>
    </row>
    <row r="16" spans="1:4" ht="15">
      <c r="A16" s="9" t="s">
        <v>619</v>
      </c>
      <c r="B16" s="5" t="s">
        <v>146</v>
      </c>
      <c r="C16" s="165"/>
      <c r="D16" s="20"/>
    </row>
    <row r="17" spans="1:4" ht="15">
      <c r="A17" s="10" t="s">
        <v>620</v>
      </c>
      <c r="B17" s="5" t="s">
        <v>146</v>
      </c>
      <c r="C17" s="165"/>
      <c r="D17" s="20"/>
    </row>
    <row r="18" spans="1:4" ht="15">
      <c r="A18" s="10" t="s">
        <v>621</v>
      </c>
      <c r="B18" s="5" t="s">
        <v>146</v>
      </c>
      <c r="C18" s="165"/>
      <c r="D18" s="20"/>
    </row>
    <row r="19" spans="1:4" ht="15">
      <c r="A19" s="12" t="s">
        <v>622</v>
      </c>
      <c r="B19" s="11" t="s">
        <v>146</v>
      </c>
      <c r="C19" s="165">
        <f>SUM(C17:C18)</f>
        <v>0</v>
      </c>
      <c r="D19" s="20"/>
    </row>
    <row r="20" spans="1:4" ht="15">
      <c r="A20" s="9" t="s">
        <v>623</v>
      </c>
      <c r="B20" s="5" t="s">
        <v>147</v>
      </c>
      <c r="C20" s="167">
        <v>24600</v>
      </c>
      <c r="D20" s="178">
        <v>21866</v>
      </c>
    </row>
    <row r="21" spans="1:4" ht="15">
      <c r="A21" s="168" t="s">
        <v>624</v>
      </c>
      <c r="B21" s="11" t="s">
        <v>147</v>
      </c>
      <c r="C21" s="169">
        <f>SUM(C20)</f>
        <v>24600</v>
      </c>
      <c r="D21" s="169">
        <f>SUM(D20)</f>
        <v>21866</v>
      </c>
    </row>
    <row r="22" spans="1:4" ht="15">
      <c r="A22" s="9" t="s">
        <v>625</v>
      </c>
      <c r="B22" s="5" t="s">
        <v>148</v>
      </c>
      <c r="C22" s="167"/>
      <c r="D22" s="20"/>
    </row>
    <row r="23" spans="1:4" ht="15">
      <c r="A23" s="9" t="s">
        <v>626</v>
      </c>
      <c r="B23" s="5" t="s">
        <v>148</v>
      </c>
      <c r="C23" s="167"/>
      <c r="D23" s="20"/>
    </row>
    <row r="24" spans="1:4" ht="15">
      <c r="A24" s="10" t="s">
        <v>627</v>
      </c>
      <c r="B24" s="5" t="s">
        <v>148</v>
      </c>
      <c r="C24" s="167">
        <v>8675</v>
      </c>
      <c r="D24" s="178">
        <v>8675</v>
      </c>
    </row>
    <row r="25" spans="1:4" ht="15">
      <c r="A25" s="10" t="s">
        <v>628</v>
      </c>
      <c r="B25" s="5" t="s">
        <v>148</v>
      </c>
      <c r="C25" s="167">
        <v>2325</v>
      </c>
      <c r="D25" s="178">
        <v>1843</v>
      </c>
    </row>
    <row r="26" spans="1:4" ht="15">
      <c r="A26" s="10" t="s">
        <v>629</v>
      </c>
      <c r="B26" s="5" t="s">
        <v>148</v>
      </c>
      <c r="C26" s="167"/>
      <c r="D26" s="20"/>
    </row>
    <row r="27" spans="1:4" ht="30">
      <c r="A27" s="13" t="s">
        <v>630</v>
      </c>
      <c r="B27" s="5" t="s">
        <v>148</v>
      </c>
      <c r="C27" s="167"/>
      <c r="D27" s="20"/>
    </row>
    <row r="28" spans="1:4" ht="15">
      <c r="A28" s="107" t="s">
        <v>631</v>
      </c>
      <c r="B28" s="11" t="s">
        <v>148</v>
      </c>
      <c r="C28" s="169">
        <f>SUM(C24:C27)</f>
        <v>11000</v>
      </c>
      <c r="D28" s="169">
        <f>SUM(D24:D27)</f>
        <v>10518</v>
      </c>
    </row>
    <row r="29" spans="1:4" ht="15">
      <c r="A29" s="9" t="s">
        <v>632</v>
      </c>
      <c r="B29" s="5" t="s">
        <v>149</v>
      </c>
      <c r="C29" s="167"/>
      <c r="D29" s="20"/>
    </row>
    <row r="30" spans="1:4" ht="15">
      <c r="A30" s="9" t="s">
        <v>633</v>
      </c>
      <c r="B30" s="5" t="s">
        <v>149</v>
      </c>
      <c r="C30" s="167"/>
      <c r="D30" s="20"/>
    </row>
    <row r="31" spans="1:4" ht="15">
      <c r="A31" s="107" t="s">
        <v>634</v>
      </c>
      <c r="B31" s="7" t="s">
        <v>149</v>
      </c>
      <c r="C31" s="167"/>
      <c r="D31" s="20"/>
    </row>
    <row r="32" spans="1:4" ht="15">
      <c r="A32" s="9" t="s">
        <v>635</v>
      </c>
      <c r="B32" s="5" t="s">
        <v>150</v>
      </c>
      <c r="C32" s="167"/>
      <c r="D32" s="20"/>
    </row>
    <row r="33" spans="1:4" ht="15">
      <c r="A33" s="9" t="s">
        <v>636</v>
      </c>
      <c r="B33" s="5" t="s">
        <v>150</v>
      </c>
      <c r="C33" s="167">
        <v>2185</v>
      </c>
      <c r="D33" s="178">
        <v>1495</v>
      </c>
    </row>
    <row r="34" spans="1:4" ht="15">
      <c r="A34" s="10" t="s">
        <v>637</v>
      </c>
      <c r="B34" s="5" t="s">
        <v>150</v>
      </c>
      <c r="C34" s="167">
        <v>1075</v>
      </c>
      <c r="D34" s="178">
        <v>1075</v>
      </c>
    </row>
    <row r="35" spans="1:4" ht="15">
      <c r="A35" s="10" t="s">
        <v>638</v>
      </c>
      <c r="B35" s="5" t="s">
        <v>150</v>
      </c>
      <c r="C35" s="167"/>
      <c r="D35" s="178"/>
    </row>
    <row r="36" spans="1:4" ht="15">
      <c r="A36" s="10" t="s">
        <v>639</v>
      </c>
      <c r="B36" s="5" t="s">
        <v>150</v>
      </c>
      <c r="C36" s="167">
        <v>35963</v>
      </c>
      <c r="D36" s="178">
        <v>31643</v>
      </c>
    </row>
    <row r="37" spans="1:4" ht="15">
      <c r="A37" s="10" t="s">
        <v>640</v>
      </c>
      <c r="B37" s="5" t="s">
        <v>150</v>
      </c>
      <c r="C37" s="167"/>
      <c r="D37" s="20"/>
    </row>
    <row r="38" spans="1:4" ht="15">
      <c r="A38" s="10" t="s">
        <v>641</v>
      </c>
      <c r="B38" s="5" t="s">
        <v>150</v>
      </c>
      <c r="C38" s="167"/>
      <c r="D38" s="20"/>
    </row>
    <row r="39" spans="1:4" ht="15">
      <c r="A39" s="10" t="s">
        <v>642</v>
      </c>
      <c r="B39" s="5" t="s">
        <v>150</v>
      </c>
      <c r="C39" s="167"/>
      <c r="D39" s="20"/>
    </row>
    <row r="40" spans="1:4" ht="15">
      <c r="A40" s="10" t="s">
        <v>643</v>
      </c>
      <c r="B40" s="5" t="s">
        <v>150</v>
      </c>
      <c r="C40" s="167"/>
      <c r="D40" s="20"/>
    </row>
    <row r="41" spans="1:4" ht="15">
      <c r="A41" s="10" t="s">
        <v>644</v>
      </c>
      <c r="B41" s="5" t="s">
        <v>150</v>
      </c>
      <c r="C41" s="167"/>
      <c r="D41" s="20"/>
    </row>
    <row r="42" spans="1:4" ht="30">
      <c r="A42" s="10" t="s">
        <v>645</v>
      </c>
      <c r="B42" s="5" t="s">
        <v>150</v>
      </c>
      <c r="C42" s="167"/>
      <c r="D42" s="20"/>
    </row>
    <row r="43" spans="1:4" ht="30">
      <c r="A43" s="10" t="s">
        <v>646</v>
      </c>
      <c r="B43" s="5" t="s">
        <v>150</v>
      </c>
      <c r="C43" s="167"/>
      <c r="D43" s="20"/>
    </row>
    <row r="44" spans="1:4" ht="15">
      <c r="A44" s="107" t="s">
        <v>647</v>
      </c>
      <c r="B44" s="11" t="s">
        <v>150</v>
      </c>
      <c r="C44" s="169">
        <f>SUM(C32:C43)</f>
        <v>39223</v>
      </c>
      <c r="D44" s="169">
        <f>SUM(D32:D43)</f>
        <v>34213</v>
      </c>
    </row>
    <row r="45" spans="1:4" ht="15.75">
      <c r="A45" s="170" t="s">
        <v>361</v>
      </c>
      <c r="B45" s="115" t="s">
        <v>151</v>
      </c>
      <c r="C45" s="169">
        <f>C19+C21+C28+C44+C12</f>
        <v>84223</v>
      </c>
      <c r="D45" s="169">
        <f>D19+D21+D28+D44+D12</f>
        <v>73684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  <headerFooter alignWithMargins="0">
    <oddHeader>&amp;R1/9. melléklet a 11/2016. (V.25.)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zoomScalePageLayoutView="0" workbookViewId="0" topLeftCell="A1">
      <selection activeCell="A3" sqref="A1:A16384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18.00390625" style="0" customWidth="1"/>
  </cols>
  <sheetData>
    <row r="1" spans="1:4" ht="20.25" customHeight="1">
      <c r="A1" s="279" t="s">
        <v>660</v>
      </c>
      <c r="B1" s="282"/>
      <c r="C1" s="282"/>
      <c r="D1" s="282"/>
    </row>
    <row r="2" spans="1:4" ht="19.5" customHeight="1">
      <c r="A2" s="278" t="s">
        <v>16</v>
      </c>
      <c r="B2" s="282"/>
      <c r="C2" s="282"/>
      <c r="D2" s="282"/>
    </row>
    <row r="3" ht="18">
      <c r="A3" s="40"/>
    </row>
    <row r="4" spans="1:4" ht="15">
      <c r="A4" s="3" t="s">
        <v>451</v>
      </c>
      <c r="D4" s="56"/>
    </row>
    <row r="5" spans="1:4" ht="30.75">
      <c r="A5" s="1" t="s">
        <v>66</v>
      </c>
      <c r="B5" s="2" t="s">
        <v>67</v>
      </c>
      <c r="C5" s="60" t="s">
        <v>648</v>
      </c>
      <c r="D5" s="173" t="s">
        <v>649</v>
      </c>
    </row>
    <row r="6" spans="1:4" ht="15" hidden="1">
      <c r="A6" s="21" t="s">
        <v>68</v>
      </c>
      <c r="B6" s="22" t="s">
        <v>69</v>
      </c>
      <c r="C6" s="35"/>
      <c r="D6" s="35"/>
    </row>
    <row r="7" spans="1:4" ht="15" hidden="1">
      <c r="A7" s="21" t="s">
        <v>70</v>
      </c>
      <c r="B7" s="23" t="s">
        <v>71</v>
      </c>
      <c r="C7" s="35"/>
      <c r="D7" s="35"/>
    </row>
    <row r="8" spans="1:4" ht="15" hidden="1">
      <c r="A8" s="21" t="s">
        <v>72</v>
      </c>
      <c r="B8" s="23" t="s">
        <v>73</v>
      </c>
      <c r="C8" s="35"/>
      <c r="D8" s="35"/>
    </row>
    <row r="9" spans="1:4" ht="15" hidden="1">
      <c r="A9" s="24" t="s">
        <v>74</v>
      </c>
      <c r="B9" s="23" t="s">
        <v>75</v>
      </c>
      <c r="C9" s="35"/>
      <c r="D9" s="35"/>
    </row>
    <row r="10" spans="1:4" ht="15" hidden="1">
      <c r="A10" s="24" t="s">
        <v>76</v>
      </c>
      <c r="B10" s="23" t="s">
        <v>77</v>
      </c>
      <c r="C10" s="35"/>
      <c r="D10" s="35"/>
    </row>
    <row r="11" spans="1:4" ht="15" hidden="1">
      <c r="A11" s="24" t="s">
        <v>78</v>
      </c>
      <c r="B11" s="23" t="s">
        <v>79</v>
      </c>
      <c r="C11" s="35"/>
      <c r="D11" s="35"/>
    </row>
    <row r="12" spans="1:4" ht="15" hidden="1">
      <c r="A12" s="24" t="s">
        <v>80</v>
      </c>
      <c r="B12" s="23" t="s">
        <v>81</v>
      </c>
      <c r="C12" s="35"/>
      <c r="D12" s="35"/>
    </row>
    <row r="13" spans="1:4" ht="15" hidden="1">
      <c r="A13" s="24" t="s">
        <v>82</v>
      </c>
      <c r="B13" s="23" t="s">
        <v>83</v>
      </c>
      <c r="C13" s="35"/>
      <c r="D13" s="35"/>
    </row>
    <row r="14" spans="1:4" ht="15" hidden="1">
      <c r="A14" s="4" t="s">
        <v>84</v>
      </c>
      <c r="B14" s="23" t="s">
        <v>85</v>
      </c>
      <c r="C14" s="35"/>
      <c r="D14" s="35"/>
    </row>
    <row r="15" spans="1:4" ht="15" hidden="1">
      <c r="A15" s="4" t="s">
        <v>86</v>
      </c>
      <c r="B15" s="23" t="s">
        <v>87</v>
      </c>
      <c r="C15" s="35"/>
      <c r="D15" s="35"/>
    </row>
    <row r="16" spans="1:4" ht="15" hidden="1">
      <c r="A16" s="4" t="s">
        <v>88</v>
      </c>
      <c r="B16" s="23" t="s">
        <v>89</v>
      </c>
      <c r="C16" s="35"/>
      <c r="D16" s="35"/>
    </row>
    <row r="17" spans="1:4" ht="15" hidden="1">
      <c r="A17" s="4" t="s">
        <v>90</v>
      </c>
      <c r="B17" s="23" t="s">
        <v>91</v>
      </c>
      <c r="C17" s="35"/>
      <c r="D17" s="35"/>
    </row>
    <row r="18" spans="1:4" ht="15" hidden="1">
      <c r="A18" s="4" t="s">
        <v>374</v>
      </c>
      <c r="B18" s="23" t="s">
        <v>92</v>
      </c>
      <c r="C18" s="35"/>
      <c r="D18" s="35"/>
    </row>
    <row r="19" spans="1:4" ht="15">
      <c r="A19" s="25" t="s">
        <v>352</v>
      </c>
      <c r="B19" s="26" t="s">
        <v>93</v>
      </c>
      <c r="C19" s="83">
        <v>14516</v>
      </c>
      <c r="D19" s="83">
        <v>14183</v>
      </c>
    </row>
    <row r="20" spans="1:4" ht="15" hidden="1">
      <c r="A20" s="4" t="s">
        <v>94</v>
      </c>
      <c r="B20" s="23" t="s">
        <v>95</v>
      </c>
      <c r="C20" s="83"/>
      <c r="D20" s="83"/>
    </row>
    <row r="21" spans="1:4" ht="30" hidden="1">
      <c r="A21" s="4" t="s">
        <v>96</v>
      </c>
      <c r="B21" s="23" t="s">
        <v>97</v>
      </c>
      <c r="C21" s="83"/>
      <c r="D21" s="83"/>
    </row>
    <row r="22" spans="1:4" ht="15" hidden="1">
      <c r="A22" s="5" t="s">
        <v>98</v>
      </c>
      <c r="B22" s="23" t="s">
        <v>99</v>
      </c>
      <c r="C22" s="83"/>
      <c r="D22" s="83"/>
    </row>
    <row r="23" spans="1:4" ht="15">
      <c r="A23" s="6" t="s">
        <v>353</v>
      </c>
      <c r="B23" s="26" t="s">
        <v>100</v>
      </c>
      <c r="C23" s="83">
        <v>340</v>
      </c>
      <c r="D23" s="83">
        <v>332</v>
      </c>
    </row>
    <row r="24" spans="1:4" ht="15">
      <c r="A24" s="43" t="s">
        <v>404</v>
      </c>
      <c r="B24" s="44" t="s">
        <v>101</v>
      </c>
      <c r="C24" s="84">
        <f>SUM(C19:C23)</f>
        <v>14856</v>
      </c>
      <c r="D24" s="84">
        <f>SUM(D19:D23)</f>
        <v>14515</v>
      </c>
    </row>
    <row r="25" spans="1:4" ht="15">
      <c r="A25" s="32" t="s">
        <v>375</v>
      </c>
      <c r="B25" s="44" t="s">
        <v>102</v>
      </c>
      <c r="C25" s="84">
        <v>3980</v>
      </c>
      <c r="D25" s="84">
        <v>3930</v>
      </c>
    </row>
    <row r="26" spans="1:4" ht="15" hidden="1">
      <c r="A26" s="4" t="s">
        <v>103</v>
      </c>
      <c r="B26" s="23" t="s">
        <v>104</v>
      </c>
      <c r="C26" s="83"/>
      <c r="D26" s="83"/>
    </row>
    <row r="27" spans="1:4" ht="15" hidden="1">
      <c r="A27" s="4" t="s">
        <v>105</v>
      </c>
      <c r="B27" s="23" t="s">
        <v>106</v>
      </c>
      <c r="C27" s="83"/>
      <c r="D27" s="83"/>
    </row>
    <row r="28" spans="1:4" ht="15" hidden="1">
      <c r="A28" s="4" t="s">
        <v>107</v>
      </c>
      <c r="B28" s="23" t="s">
        <v>108</v>
      </c>
      <c r="C28" s="83"/>
      <c r="D28" s="83"/>
    </row>
    <row r="29" spans="1:4" ht="15">
      <c r="A29" s="6" t="s">
        <v>354</v>
      </c>
      <c r="B29" s="26" t="s">
        <v>109</v>
      </c>
      <c r="C29" s="83">
        <v>2215</v>
      </c>
      <c r="D29" s="83">
        <v>2214</v>
      </c>
    </row>
    <row r="30" spans="1:4" ht="15" hidden="1">
      <c r="A30" s="4" t="s">
        <v>110</v>
      </c>
      <c r="B30" s="23" t="s">
        <v>111</v>
      </c>
      <c r="C30" s="83"/>
      <c r="D30" s="83"/>
    </row>
    <row r="31" spans="1:4" ht="15" hidden="1">
      <c r="A31" s="4" t="s">
        <v>112</v>
      </c>
      <c r="B31" s="23" t="s">
        <v>113</v>
      </c>
      <c r="C31" s="83"/>
      <c r="D31" s="83"/>
    </row>
    <row r="32" spans="1:4" ht="15" customHeight="1">
      <c r="A32" s="6" t="s">
        <v>405</v>
      </c>
      <c r="B32" s="26" t="s">
        <v>114</v>
      </c>
      <c r="C32" s="83">
        <v>64</v>
      </c>
      <c r="D32" s="83">
        <v>64</v>
      </c>
    </row>
    <row r="33" spans="1:4" ht="15" hidden="1">
      <c r="A33" s="4" t="s">
        <v>115</v>
      </c>
      <c r="B33" s="23" t="s">
        <v>116</v>
      </c>
      <c r="C33" s="83"/>
      <c r="D33" s="83"/>
    </row>
    <row r="34" spans="1:4" ht="15" hidden="1">
      <c r="A34" s="4" t="s">
        <v>117</v>
      </c>
      <c r="B34" s="23" t="s">
        <v>118</v>
      </c>
      <c r="C34" s="83"/>
      <c r="D34" s="83"/>
    </row>
    <row r="35" spans="1:4" ht="15" hidden="1">
      <c r="A35" s="4" t="s">
        <v>376</v>
      </c>
      <c r="B35" s="23" t="s">
        <v>119</v>
      </c>
      <c r="C35" s="83"/>
      <c r="D35" s="83"/>
    </row>
    <row r="36" spans="1:4" ht="15" hidden="1">
      <c r="A36" s="4" t="s">
        <v>120</v>
      </c>
      <c r="B36" s="23" t="s">
        <v>121</v>
      </c>
      <c r="C36" s="83"/>
      <c r="D36" s="83"/>
    </row>
    <row r="37" spans="1:4" ht="15" hidden="1">
      <c r="A37" s="8" t="s">
        <v>377</v>
      </c>
      <c r="B37" s="23" t="s">
        <v>122</v>
      </c>
      <c r="C37" s="83"/>
      <c r="D37" s="83"/>
    </row>
    <row r="38" spans="1:4" ht="15" hidden="1">
      <c r="A38" s="5" t="s">
        <v>123</v>
      </c>
      <c r="B38" s="23" t="s">
        <v>124</v>
      </c>
      <c r="C38" s="83"/>
      <c r="D38" s="83"/>
    </row>
    <row r="39" spans="1:4" ht="15" hidden="1">
      <c r="A39" s="4" t="s">
        <v>378</v>
      </c>
      <c r="B39" s="23" t="s">
        <v>125</v>
      </c>
      <c r="C39" s="83"/>
      <c r="D39" s="83"/>
    </row>
    <row r="40" spans="1:4" ht="15">
      <c r="A40" s="6" t="s">
        <v>355</v>
      </c>
      <c r="B40" s="26" t="s">
        <v>126</v>
      </c>
      <c r="C40" s="83">
        <v>2522</v>
      </c>
      <c r="D40" s="83">
        <v>2522</v>
      </c>
    </row>
    <row r="41" spans="1:4" ht="15" hidden="1">
      <c r="A41" s="4" t="s">
        <v>127</v>
      </c>
      <c r="B41" s="23" t="s">
        <v>128</v>
      </c>
      <c r="C41" s="83"/>
      <c r="D41" s="83"/>
    </row>
    <row r="42" spans="1:4" ht="15" hidden="1">
      <c r="A42" s="4" t="s">
        <v>129</v>
      </c>
      <c r="B42" s="23" t="s">
        <v>130</v>
      </c>
      <c r="C42" s="83"/>
      <c r="D42" s="83"/>
    </row>
    <row r="43" spans="1:4" ht="15">
      <c r="A43" s="6" t="s">
        <v>356</v>
      </c>
      <c r="B43" s="26" t="s">
        <v>131</v>
      </c>
      <c r="C43" s="83">
        <v>17</v>
      </c>
      <c r="D43" s="83">
        <v>16</v>
      </c>
    </row>
    <row r="44" spans="1:4" ht="15" hidden="1">
      <c r="A44" s="4" t="s">
        <v>132</v>
      </c>
      <c r="B44" s="23" t="s">
        <v>133</v>
      </c>
      <c r="C44" s="83"/>
      <c r="D44" s="83"/>
    </row>
    <row r="45" spans="1:4" ht="15" hidden="1">
      <c r="A45" s="4" t="s">
        <v>134</v>
      </c>
      <c r="B45" s="23" t="s">
        <v>135</v>
      </c>
      <c r="C45" s="83"/>
      <c r="D45" s="83"/>
    </row>
    <row r="46" spans="1:4" ht="15" hidden="1">
      <c r="A46" s="4" t="s">
        <v>379</v>
      </c>
      <c r="B46" s="23" t="s">
        <v>136</v>
      </c>
      <c r="C46" s="83"/>
      <c r="D46" s="83"/>
    </row>
    <row r="47" spans="1:4" ht="15" hidden="1">
      <c r="A47" s="4" t="s">
        <v>380</v>
      </c>
      <c r="B47" s="23" t="s">
        <v>137</v>
      </c>
      <c r="C47" s="83"/>
      <c r="D47" s="83"/>
    </row>
    <row r="48" spans="1:4" ht="15" hidden="1">
      <c r="A48" s="4" t="s">
        <v>138</v>
      </c>
      <c r="B48" s="23" t="s">
        <v>139</v>
      </c>
      <c r="C48" s="83"/>
      <c r="D48" s="83"/>
    </row>
    <row r="49" spans="1:4" ht="15">
      <c r="A49" s="6" t="s">
        <v>357</v>
      </c>
      <c r="B49" s="26" t="s">
        <v>140</v>
      </c>
      <c r="C49" s="83">
        <v>1128</v>
      </c>
      <c r="D49" s="83">
        <v>1128</v>
      </c>
    </row>
    <row r="50" spans="1:4" ht="15">
      <c r="A50" s="32" t="s">
        <v>358</v>
      </c>
      <c r="B50" s="44" t="s">
        <v>141</v>
      </c>
      <c r="C50" s="84">
        <f>SUM(C29:C49)</f>
        <v>5946</v>
      </c>
      <c r="D50" s="84">
        <f>SUM(D29:D49)</f>
        <v>5944</v>
      </c>
    </row>
    <row r="51" spans="1:4" ht="15">
      <c r="A51" s="10" t="s">
        <v>142</v>
      </c>
      <c r="B51" s="23" t="s">
        <v>143</v>
      </c>
      <c r="C51" s="83"/>
      <c r="D51" s="83"/>
    </row>
    <row r="52" spans="1:4" ht="15">
      <c r="A52" s="10" t="s">
        <v>359</v>
      </c>
      <c r="B52" s="23" t="s">
        <v>144</v>
      </c>
      <c r="C52" s="83"/>
      <c r="D52" s="83"/>
    </row>
    <row r="53" spans="1:4" ht="15">
      <c r="A53" s="13" t="s">
        <v>381</v>
      </c>
      <c r="B53" s="23" t="s">
        <v>145</v>
      </c>
      <c r="C53" s="83"/>
      <c r="D53" s="83"/>
    </row>
    <row r="54" spans="1:4" ht="15">
      <c r="A54" s="13" t="s">
        <v>382</v>
      </c>
      <c r="B54" s="23" t="s">
        <v>146</v>
      </c>
      <c r="C54" s="83"/>
      <c r="D54" s="83"/>
    </row>
    <row r="55" spans="1:4" ht="15">
      <c r="A55" s="13" t="s">
        <v>383</v>
      </c>
      <c r="B55" s="23" t="s">
        <v>147</v>
      </c>
      <c r="C55" s="83"/>
      <c r="D55" s="83"/>
    </row>
    <row r="56" spans="1:4" ht="15">
      <c r="A56" s="10" t="s">
        <v>384</v>
      </c>
      <c r="B56" s="23" t="s">
        <v>148</v>
      </c>
      <c r="C56" s="83"/>
      <c r="D56" s="83"/>
    </row>
    <row r="57" spans="1:4" ht="15">
      <c r="A57" s="10" t="s">
        <v>385</v>
      </c>
      <c r="B57" s="23" t="s">
        <v>149</v>
      </c>
      <c r="C57" s="83"/>
      <c r="D57" s="83"/>
    </row>
    <row r="58" spans="1:4" ht="15">
      <c r="A58" s="10" t="s">
        <v>386</v>
      </c>
      <c r="B58" s="23" t="s">
        <v>150</v>
      </c>
      <c r="C58" s="83"/>
      <c r="D58" s="83"/>
    </row>
    <row r="59" spans="1:4" ht="15">
      <c r="A59" s="41" t="s">
        <v>361</v>
      </c>
      <c r="B59" s="44" t="s">
        <v>151</v>
      </c>
      <c r="C59" s="84"/>
      <c r="D59" s="84"/>
    </row>
    <row r="60" spans="1:4" ht="15">
      <c r="A60" s="9" t="s">
        <v>387</v>
      </c>
      <c r="B60" s="23" t="s">
        <v>152</v>
      </c>
      <c r="C60" s="83"/>
      <c r="D60" s="83"/>
    </row>
    <row r="61" spans="1:4" ht="15">
      <c r="A61" s="9" t="s">
        <v>153</v>
      </c>
      <c r="B61" s="23" t="s">
        <v>154</v>
      </c>
      <c r="C61" s="83">
        <v>15</v>
      </c>
      <c r="D61" s="83">
        <v>15</v>
      </c>
    </row>
    <row r="62" spans="1:4" ht="30">
      <c r="A62" s="9" t="s">
        <v>155</v>
      </c>
      <c r="B62" s="23" t="s">
        <v>156</v>
      </c>
      <c r="C62" s="83"/>
      <c r="D62" s="83"/>
    </row>
    <row r="63" spans="1:4" ht="15">
      <c r="A63" s="9" t="s">
        <v>362</v>
      </c>
      <c r="B63" s="23" t="s">
        <v>157</v>
      </c>
      <c r="C63" s="83"/>
      <c r="D63" s="83"/>
    </row>
    <row r="64" spans="1:4" ht="30">
      <c r="A64" s="9" t="s">
        <v>388</v>
      </c>
      <c r="B64" s="23" t="s">
        <v>158</v>
      </c>
      <c r="C64" s="83"/>
      <c r="D64" s="83"/>
    </row>
    <row r="65" spans="1:4" ht="15">
      <c r="A65" s="9" t="s">
        <v>363</v>
      </c>
      <c r="B65" s="23" t="s">
        <v>159</v>
      </c>
      <c r="C65" s="83"/>
      <c r="D65" s="83"/>
    </row>
    <row r="66" spans="1:4" ht="30">
      <c r="A66" s="9" t="s">
        <v>389</v>
      </c>
      <c r="B66" s="23" t="s">
        <v>160</v>
      </c>
      <c r="C66" s="83"/>
      <c r="D66" s="83"/>
    </row>
    <row r="67" spans="1:4" ht="15">
      <c r="A67" s="9" t="s">
        <v>390</v>
      </c>
      <c r="B67" s="23" t="s">
        <v>161</v>
      </c>
      <c r="C67" s="83"/>
      <c r="D67" s="83"/>
    </row>
    <row r="68" spans="1:4" ht="15">
      <c r="A68" s="9" t="s">
        <v>162</v>
      </c>
      <c r="B68" s="23" t="s">
        <v>163</v>
      </c>
      <c r="C68" s="83"/>
      <c r="D68" s="83"/>
    </row>
    <row r="69" spans="1:4" ht="15">
      <c r="A69" s="14" t="s">
        <v>164</v>
      </c>
      <c r="B69" s="23" t="s">
        <v>165</v>
      </c>
      <c r="C69" s="83"/>
      <c r="D69" s="83"/>
    </row>
    <row r="70" spans="1:4" ht="15">
      <c r="A70" s="9" t="s">
        <v>458</v>
      </c>
      <c r="B70" s="23" t="s">
        <v>166</v>
      </c>
      <c r="C70" s="83"/>
      <c r="D70" s="83"/>
    </row>
    <row r="71" spans="1:4" ht="15">
      <c r="A71" s="9" t="s">
        <v>391</v>
      </c>
      <c r="B71" s="23" t="s">
        <v>167</v>
      </c>
      <c r="C71" s="83"/>
      <c r="D71" s="83"/>
    </row>
    <row r="72" spans="1:4" ht="15">
      <c r="A72" s="14" t="s">
        <v>27</v>
      </c>
      <c r="B72" s="23" t="s">
        <v>457</v>
      </c>
      <c r="C72" s="83"/>
      <c r="D72" s="83"/>
    </row>
    <row r="73" spans="1:4" ht="15">
      <c r="A73" s="14" t="s">
        <v>28</v>
      </c>
      <c r="B73" s="23" t="s">
        <v>457</v>
      </c>
      <c r="C73" s="83"/>
      <c r="D73" s="83"/>
    </row>
    <row r="74" spans="1:4" ht="15">
      <c r="A74" s="41" t="s">
        <v>364</v>
      </c>
      <c r="B74" s="44" t="s">
        <v>168</v>
      </c>
      <c r="C74" s="84">
        <f>SUM(C61:C73)</f>
        <v>15</v>
      </c>
      <c r="D74" s="84">
        <f>SUM(D61:D73)</f>
        <v>15</v>
      </c>
    </row>
    <row r="75" spans="1:4" ht="15.75">
      <c r="A75" s="45" t="s">
        <v>18</v>
      </c>
      <c r="B75" s="44"/>
      <c r="C75" s="84">
        <f>C24+C25+C50+C59+C74</f>
        <v>24797</v>
      </c>
      <c r="D75" s="84">
        <f>D24+D25+D50+D59+D74</f>
        <v>24404</v>
      </c>
    </row>
    <row r="76" spans="1:4" ht="15">
      <c r="A76" s="27" t="s">
        <v>169</v>
      </c>
      <c r="B76" s="23" t="s">
        <v>170</v>
      </c>
      <c r="C76" s="83">
        <v>50</v>
      </c>
      <c r="D76" s="83">
        <v>50</v>
      </c>
    </row>
    <row r="77" spans="1:4" ht="15">
      <c r="A77" s="27" t="s">
        <v>392</v>
      </c>
      <c r="B77" s="23" t="s">
        <v>171</v>
      </c>
      <c r="C77" s="83"/>
      <c r="D77" s="83"/>
    </row>
    <row r="78" spans="1:4" ht="15">
      <c r="A78" s="27" t="s">
        <v>172</v>
      </c>
      <c r="B78" s="23" t="s">
        <v>173</v>
      </c>
      <c r="C78" s="83"/>
      <c r="D78" s="83"/>
    </row>
    <row r="79" spans="1:4" ht="15">
      <c r="A79" s="27" t="s">
        <v>174</v>
      </c>
      <c r="B79" s="23" t="s">
        <v>175</v>
      </c>
      <c r="C79" s="83"/>
      <c r="D79" s="83"/>
    </row>
    <row r="80" spans="1:4" ht="15">
      <c r="A80" s="5" t="s">
        <v>176</v>
      </c>
      <c r="B80" s="23" t="s">
        <v>177</v>
      </c>
      <c r="C80" s="83"/>
      <c r="D80" s="83"/>
    </row>
    <row r="81" spans="1:4" ht="15">
      <c r="A81" s="5" t="s">
        <v>178</v>
      </c>
      <c r="B81" s="23" t="s">
        <v>179</v>
      </c>
      <c r="C81" s="83"/>
      <c r="D81" s="83"/>
    </row>
    <row r="82" spans="1:4" ht="15">
      <c r="A82" s="5" t="s">
        <v>180</v>
      </c>
      <c r="B82" s="23" t="s">
        <v>181</v>
      </c>
      <c r="C82" s="83">
        <v>14</v>
      </c>
      <c r="D82" s="83">
        <v>14</v>
      </c>
    </row>
    <row r="83" spans="1:4" ht="15">
      <c r="A83" s="42" t="s">
        <v>365</v>
      </c>
      <c r="B83" s="44" t="s">
        <v>182</v>
      </c>
      <c r="C83" s="84">
        <f>SUM(C76:C82)</f>
        <v>64</v>
      </c>
      <c r="D83" s="84">
        <f>SUM(D76:D82)</f>
        <v>64</v>
      </c>
    </row>
    <row r="84" spans="1:4" ht="15">
      <c r="A84" s="10" t="s">
        <v>183</v>
      </c>
      <c r="B84" s="23" t="s">
        <v>184</v>
      </c>
      <c r="C84" s="83"/>
      <c r="D84" s="83"/>
    </row>
    <row r="85" spans="1:4" ht="15">
      <c r="A85" s="10" t="s">
        <v>185</v>
      </c>
      <c r="B85" s="23" t="s">
        <v>186</v>
      </c>
      <c r="C85" s="83"/>
      <c r="D85" s="83"/>
    </row>
    <row r="86" spans="1:4" ht="15">
      <c r="A86" s="10" t="s">
        <v>187</v>
      </c>
      <c r="B86" s="23" t="s">
        <v>188</v>
      </c>
      <c r="C86" s="83"/>
      <c r="D86" s="83"/>
    </row>
    <row r="87" spans="1:4" ht="15">
      <c r="A87" s="10" t="s">
        <v>189</v>
      </c>
      <c r="B87" s="23" t="s">
        <v>190</v>
      </c>
      <c r="C87" s="83"/>
      <c r="D87" s="83"/>
    </row>
    <row r="88" spans="1:4" ht="15">
      <c r="A88" s="41" t="s">
        <v>366</v>
      </c>
      <c r="B88" s="44" t="s">
        <v>191</v>
      </c>
      <c r="C88" s="84"/>
      <c r="D88" s="84"/>
    </row>
    <row r="89" spans="1:4" ht="30">
      <c r="A89" s="10" t="s">
        <v>192</v>
      </c>
      <c r="B89" s="23" t="s">
        <v>193</v>
      </c>
      <c r="C89" s="83"/>
      <c r="D89" s="83"/>
    </row>
    <row r="90" spans="1:4" ht="30">
      <c r="A90" s="10" t="s">
        <v>393</v>
      </c>
      <c r="B90" s="23" t="s">
        <v>194</v>
      </c>
      <c r="C90" s="83"/>
      <c r="D90" s="83"/>
    </row>
    <row r="91" spans="1:4" ht="30">
      <c r="A91" s="10" t="s">
        <v>394</v>
      </c>
      <c r="B91" s="23" t="s">
        <v>195</v>
      </c>
      <c r="C91" s="83"/>
      <c r="D91" s="83"/>
    </row>
    <row r="92" spans="1:4" ht="15">
      <c r="A92" s="10" t="s">
        <v>395</v>
      </c>
      <c r="B92" s="23" t="s">
        <v>196</v>
      </c>
      <c r="C92" s="83"/>
      <c r="D92" s="83"/>
    </row>
    <row r="93" spans="1:4" ht="30">
      <c r="A93" s="10" t="s">
        <v>396</v>
      </c>
      <c r="B93" s="23" t="s">
        <v>197</v>
      </c>
      <c r="C93" s="83"/>
      <c r="D93" s="83"/>
    </row>
    <row r="94" spans="1:4" ht="30">
      <c r="A94" s="10" t="s">
        <v>397</v>
      </c>
      <c r="B94" s="23" t="s">
        <v>198</v>
      </c>
      <c r="C94" s="83"/>
      <c r="D94" s="83"/>
    </row>
    <row r="95" spans="1:4" ht="15">
      <c r="A95" s="10" t="s">
        <v>199</v>
      </c>
      <c r="B95" s="23" t="s">
        <v>200</v>
      </c>
      <c r="C95" s="83"/>
      <c r="D95" s="83"/>
    </row>
    <row r="96" spans="1:4" ht="15">
      <c r="A96" s="10" t="s">
        <v>398</v>
      </c>
      <c r="B96" s="23" t="s">
        <v>459</v>
      </c>
      <c r="C96" s="83"/>
      <c r="D96" s="83"/>
    </row>
    <row r="97" spans="1:4" ht="15">
      <c r="A97" s="41" t="s">
        <v>367</v>
      </c>
      <c r="B97" s="44" t="s">
        <v>202</v>
      </c>
      <c r="C97" s="83"/>
      <c r="D97" s="83"/>
    </row>
    <row r="98" spans="1:4" ht="15.75">
      <c r="A98" s="45" t="s">
        <v>17</v>
      </c>
      <c r="B98" s="44"/>
      <c r="C98" s="84">
        <f>C97+C88+C83</f>
        <v>64</v>
      </c>
      <c r="D98" s="84">
        <f>D97+D88+D83</f>
        <v>64</v>
      </c>
    </row>
    <row r="99" spans="1:4" ht="15.75">
      <c r="A99" s="28" t="s">
        <v>406</v>
      </c>
      <c r="B99" s="29" t="s">
        <v>203</v>
      </c>
      <c r="C99" s="84">
        <f>C97+C88+C83+C74+C59+C50+C25+C24</f>
        <v>24861</v>
      </c>
      <c r="D99" s="84">
        <f>D97+D88+D83+D74+D59+D50+D25+D24</f>
        <v>24468</v>
      </c>
    </row>
    <row r="100" spans="1:23" ht="15">
      <c r="A100" s="10" t="s">
        <v>399</v>
      </c>
      <c r="B100" s="4" t="s">
        <v>204</v>
      </c>
      <c r="C100" s="85"/>
      <c r="D100" s="8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205</v>
      </c>
      <c r="B101" s="4" t="s">
        <v>206</v>
      </c>
      <c r="C101" s="85"/>
      <c r="D101" s="8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0" t="s">
        <v>400</v>
      </c>
      <c r="B102" s="4" t="s">
        <v>207</v>
      </c>
      <c r="C102" s="85"/>
      <c r="D102" s="8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6"/>
      <c r="W102" s="16"/>
    </row>
    <row r="103" spans="1:23" ht="15">
      <c r="A103" s="12" t="s">
        <v>368</v>
      </c>
      <c r="B103" s="6" t="s">
        <v>208</v>
      </c>
      <c r="C103" s="86"/>
      <c r="D103" s="8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6"/>
      <c r="W103" s="16"/>
    </row>
    <row r="104" spans="1:23" ht="15">
      <c r="A104" s="30" t="s">
        <v>401</v>
      </c>
      <c r="B104" s="4" t="s">
        <v>209</v>
      </c>
      <c r="C104" s="87"/>
      <c r="D104" s="87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30" t="s">
        <v>371</v>
      </c>
      <c r="B105" s="4" t="s">
        <v>210</v>
      </c>
      <c r="C105" s="87"/>
      <c r="D105" s="87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6"/>
      <c r="W105" s="16"/>
    </row>
    <row r="106" spans="1:23" ht="15">
      <c r="A106" s="10" t="s">
        <v>211</v>
      </c>
      <c r="B106" s="4" t="s">
        <v>212</v>
      </c>
      <c r="C106" s="85"/>
      <c r="D106" s="8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0" t="s">
        <v>402</v>
      </c>
      <c r="B107" s="4" t="s">
        <v>213</v>
      </c>
      <c r="C107" s="85"/>
      <c r="D107" s="8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6"/>
      <c r="W107" s="16"/>
    </row>
    <row r="108" spans="1:23" ht="15">
      <c r="A108" s="11" t="s">
        <v>369</v>
      </c>
      <c r="B108" s="6" t="s">
        <v>214</v>
      </c>
      <c r="C108" s="88"/>
      <c r="D108" s="8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6"/>
      <c r="W108" s="16"/>
    </row>
    <row r="109" spans="1:23" ht="15">
      <c r="A109" s="30" t="s">
        <v>215</v>
      </c>
      <c r="B109" s="4" t="s">
        <v>216</v>
      </c>
      <c r="C109" s="87"/>
      <c r="D109" s="8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30" t="s">
        <v>217</v>
      </c>
      <c r="B110" s="4" t="s">
        <v>218</v>
      </c>
      <c r="C110" s="87"/>
      <c r="D110" s="8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11" t="s">
        <v>219</v>
      </c>
      <c r="B111" s="6" t="s">
        <v>220</v>
      </c>
      <c r="C111" s="87"/>
      <c r="D111" s="87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30" t="s">
        <v>221</v>
      </c>
      <c r="B112" s="4" t="s">
        <v>222</v>
      </c>
      <c r="C112" s="87"/>
      <c r="D112" s="87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30" t="s">
        <v>223</v>
      </c>
      <c r="B113" s="4" t="s">
        <v>224</v>
      </c>
      <c r="C113" s="87"/>
      <c r="D113" s="87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225</v>
      </c>
      <c r="B114" s="4" t="s">
        <v>226</v>
      </c>
      <c r="C114" s="87"/>
      <c r="D114" s="87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6"/>
      <c r="W114" s="16"/>
    </row>
    <row r="115" spans="1:23" ht="15">
      <c r="A115" s="31" t="s">
        <v>370</v>
      </c>
      <c r="B115" s="32" t="s">
        <v>227</v>
      </c>
      <c r="C115" s="88"/>
      <c r="D115" s="88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6"/>
      <c r="W115" s="16"/>
    </row>
    <row r="116" spans="1:23" ht="15">
      <c r="A116" s="30" t="s">
        <v>228</v>
      </c>
      <c r="B116" s="4" t="s">
        <v>229</v>
      </c>
      <c r="C116" s="87"/>
      <c r="D116" s="87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6"/>
      <c r="W116" s="16"/>
    </row>
    <row r="117" spans="1:23" ht="15">
      <c r="A117" s="10" t="s">
        <v>230</v>
      </c>
      <c r="B117" s="4" t="s">
        <v>231</v>
      </c>
      <c r="C117" s="85"/>
      <c r="D117" s="8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6"/>
      <c r="W117" s="16"/>
    </row>
    <row r="118" spans="1:23" ht="15">
      <c r="A118" s="30" t="s">
        <v>403</v>
      </c>
      <c r="B118" s="4" t="s">
        <v>232</v>
      </c>
      <c r="C118" s="87"/>
      <c r="D118" s="87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372</v>
      </c>
      <c r="B119" s="4" t="s">
        <v>233</v>
      </c>
      <c r="C119" s="87"/>
      <c r="D119" s="87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6"/>
      <c r="W119" s="16"/>
    </row>
    <row r="120" spans="1:23" ht="15">
      <c r="A120" s="31" t="s">
        <v>373</v>
      </c>
      <c r="B120" s="32" t="s">
        <v>234</v>
      </c>
      <c r="C120" s="88"/>
      <c r="D120" s="88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6"/>
      <c r="W120" s="16"/>
    </row>
    <row r="121" spans="1:23" ht="15">
      <c r="A121" s="10" t="s">
        <v>235</v>
      </c>
      <c r="B121" s="4" t="s">
        <v>236</v>
      </c>
      <c r="C121" s="85"/>
      <c r="D121" s="8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6"/>
      <c r="W121" s="16"/>
    </row>
    <row r="122" spans="1:23" ht="15.75">
      <c r="A122" s="33" t="s">
        <v>407</v>
      </c>
      <c r="B122" s="34" t="s">
        <v>237</v>
      </c>
      <c r="C122" s="88"/>
      <c r="D122" s="88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6"/>
      <c r="W122" s="16"/>
    </row>
    <row r="123" spans="1:23" ht="15.75">
      <c r="A123" s="37" t="s">
        <v>443</v>
      </c>
      <c r="B123" s="38"/>
      <c r="C123" s="84">
        <f>C122+C99</f>
        <v>24861</v>
      </c>
      <c r="D123" s="84">
        <f>D122+D99</f>
        <v>24468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2:23" ht="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11/2016(V.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1">
      <selection activeCell="D4" sqref="D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79" t="s">
        <v>661</v>
      </c>
      <c r="B1" s="280"/>
      <c r="C1" s="280"/>
      <c r="D1" s="280"/>
    </row>
    <row r="2" spans="1:4" ht="23.25" customHeight="1">
      <c r="A2" s="281" t="s">
        <v>15</v>
      </c>
      <c r="B2" s="282"/>
      <c r="C2" s="282"/>
      <c r="D2" s="282"/>
    </row>
    <row r="3" ht="18">
      <c r="A3" s="58"/>
    </row>
    <row r="4" spans="1:4" ht="15">
      <c r="A4" t="s">
        <v>19</v>
      </c>
      <c r="D4" s="56"/>
    </row>
    <row r="5" spans="1:4" ht="30.75">
      <c r="A5" s="1" t="s">
        <v>66</v>
      </c>
      <c r="B5" s="2" t="s">
        <v>45</v>
      </c>
      <c r="C5" s="60" t="s">
        <v>648</v>
      </c>
      <c r="D5" s="173" t="s">
        <v>649</v>
      </c>
    </row>
    <row r="6" spans="1:4" ht="15" customHeight="1" hidden="1">
      <c r="A6" s="24" t="s">
        <v>238</v>
      </c>
      <c r="B6" s="5" t="s">
        <v>239</v>
      </c>
      <c r="C6" s="20"/>
      <c r="D6" s="20"/>
    </row>
    <row r="7" spans="1:4" ht="15" customHeight="1" hidden="1">
      <c r="A7" s="4" t="s">
        <v>240</v>
      </c>
      <c r="B7" s="5" t="s">
        <v>241</v>
      </c>
      <c r="C7" s="20"/>
      <c r="D7" s="20"/>
    </row>
    <row r="8" spans="1:4" ht="15" customHeight="1" hidden="1">
      <c r="A8" s="4" t="s">
        <v>242</v>
      </c>
      <c r="B8" s="5" t="s">
        <v>243</v>
      </c>
      <c r="C8" s="20"/>
      <c r="D8" s="20"/>
    </row>
    <row r="9" spans="1:4" ht="15" customHeight="1" hidden="1">
      <c r="A9" s="4" t="s">
        <v>244</v>
      </c>
      <c r="B9" s="5" t="s">
        <v>245</v>
      </c>
      <c r="C9" s="20"/>
      <c r="D9" s="20"/>
    </row>
    <row r="10" spans="1:4" ht="15" customHeight="1" hidden="1">
      <c r="A10" s="4" t="s">
        <v>246</v>
      </c>
      <c r="B10" s="5" t="s">
        <v>247</v>
      </c>
      <c r="C10" s="20"/>
      <c r="D10" s="20"/>
    </row>
    <row r="11" spans="1:4" ht="15" customHeight="1" hidden="1">
      <c r="A11" s="4" t="s">
        <v>248</v>
      </c>
      <c r="B11" s="5" t="s">
        <v>249</v>
      </c>
      <c r="C11" s="20"/>
      <c r="D11" s="20"/>
    </row>
    <row r="12" spans="1:4" ht="15" customHeight="1">
      <c r="A12" s="6" t="s">
        <v>445</v>
      </c>
      <c r="B12" s="7" t="s">
        <v>250</v>
      </c>
      <c r="C12" s="175"/>
      <c r="D12" s="175"/>
    </row>
    <row r="13" spans="1:4" ht="15" customHeight="1">
      <c r="A13" s="4" t="s">
        <v>251</v>
      </c>
      <c r="B13" s="5" t="s">
        <v>252</v>
      </c>
      <c r="C13" s="176"/>
      <c r="D13" s="176"/>
    </row>
    <row r="14" spans="1:4" ht="15" customHeight="1">
      <c r="A14" s="4" t="s">
        <v>253</v>
      </c>
      <c r="B14" s="5" t="s">
        <v>254</v>
      </c>
      <c r="C14" s="176"/>
      <c r="D14" s="176"/>
    </row>
    <row r="15" spans="1:4" ht="15" customHeight="1">
      <c r="A15" s="4" t="s">
        <v>408</v>
      </c>
      <c r="B15" s="5" t="s">
        <v>255</v>
      </c>
      <c r="C15" s="176"/>
      <c r="D15" s="176"/>
    </row>
    <row r="16" spans="1:4" ht="15" customHeight="1">
      <c r="A16" s="4" t="s">
        <v>409</v>
      </c>
      <c r="B16" s="5" t="s">
        <v>256</v>
      </c>
      <c r="C16" s="176"/>
      <c r="D16" s="176"/>
    </row>
    <row r="17" spans="1:4" ht="15" customHeight="1">
      <c r="A17" s="4" t="s">
        <v>410</v>
      </c>
      <c r="B17" s="5" t="s">
        <v>257</v>
      </c>
      <c r="C17" s="176"/>
      <c r="D17" s="176"/>
    </row>
    <row r="18" spans="1:4" ht="15" customHeight="1">
      <c r="A18" s="32" t="s">
        <v>446</v>
      </c>
      <c r="B18" s="42" t="s">
        <v>258</v>
      </c>
      <c r="C18" s="175"/>
      <c r="D18" s="175"/>
    </row>
    <row r="19" spans="1:4" ht="15" customHeight="1">
      <c r="A19" s="4" t="s">
        <v>414</v>
      </c>
      <c r="B19" s="5" t="s">
        <v>267</v>
      </c>
      <c r="C19" s="176"/>
      <c r="D19" s="176"/>
    </row>
    <row r="20" spans="1:4" ht="15" customHeight="1">
      <c r="A20" s="4" t="s">
        <v>415</v>
      </c>
      <c r="B20" s="5" t="s">
        <v>268</v>
      </c>
      <c r="C20" s="176"/>
      <c r="D20" s="176"/>
    </row>
    <row r="21" spans="1:4" ht="15" customHeight="1">
      <c r="A21" s="6" t="s">
        <v>1</v>
      </c>
      <c r="B21" s="7" t="s">
        <v>269</v>
      </c>
      <c r="C21" s="176"/>
      <c r="D21" s="176"/>
    </row>
    <row r="22" spans="1:4" ht="15" customHeight="1">
      <c r="A22" s="4" t="s">
        <v>416</v>
      </c>
      <c r="B22" s="5" t="s">
        <v>270</v>
      </c>
      <c r="C22" s="176"/>
      <c r="D22" s="176"/>
    </row>
    <row r="23" spans="1:4" ht="15" customHeight="1">
      <c r="A23" s="4" t="s">
        <v>417</v>
      </c>
      <c r="B23" s="5" t="s">
        <v>271</v>
      </c>
      <c r="C23" s="176"/>
      <c r="D23" s="176"/>
    </row>
    <row r="24" spans="1:4" ht="15" customHeight="1">
      <c r="A24" s="4" t="s">
        <v>418</v>
      </c>
      <c r="B24" s="5" t="s">
        <v>272</v>
      </c>
      <c r="C24" s="176"/>
      <c r="D24" s="176"/>
    </row>
    <row r="25" spans="1:4" ht="15" customHeight="1">
      <c r="A25" s="4" t="s">
        <v>419</v>
      </c>
      <c r="B25" s="5" t="s">
        <v>273</v>
      </c>
      <c r="C25" s="176"/>
      <c r="D25" s="176"/>
    </row>
    <row r="26" spans="1:4" ht="15" customHeight="1">
      <c r="A26" s="4" t="s">
        <v>420</v>
      </c>
      <c r="B26" s="5" t="s">
        <v>274</v>
      </c>
      <c r="C26" s="176"/>
      <c r="D26" s="176"/>
    </row>
    <row r="27" spans="1:4" ht="15" customHeight="1">
      <c r="A27" s="4" t="s">
        <v>275</v>
      </c>
      <c r="B27" s="5" t="s">
        <v>276</v>
      </c>
      <c r="C27" s="176"/>
      <c r="D27" s="176"/>
    </row>
    <row r="28" spans="1:4" ht="15" customHeight="1">
      <c r="A28" s="4" t="s">
        <v>421</v>
      </c>
      <c r="B28" s="5" t="s">
        <v>277</v>
      </c>
      <c r="C28" s="176"/>
      <c r="D28" s="176"/>
    </row>
    <row r="29" spans="1:4" ht="15" customHeight="1">
      <c r="A29" s="4" t="s">
        <v>422</v>
      </c>
      <c r="B29" s="5" t="s">
        <v>278</v>
      </c>
      <c r="C29" s="176"/>
      <c r="D29" s="176"/>
    </row>
    <row r="30" spans="1:4" ht="15" customHeight="1">
      <c r="A30" s="6" t="s">
        <v>2</v>
      </c>
      <c r="B30" s="7" t="s">
        <v>279</v>
      </c>
      <c r="C30" s="176"/>
      <c r="D30" s="176"/>
    </row>
    <row r="31" spans="1:4" ht="15" customHeight="1">
      <c r="A31" s="4" t="s">
        <v>423</v>
      </c>
      <c r="B31" s="5" t="s">
        <v>280</v>
      </c>
      <c r="C31" s="176"/>
      <c r="D31" s="176"/>
    </row>
    <row r="32" spans="1:4" ht="15" customHeight="1">
      <c r="A32" s="32" t="s">
        <v>3</v>
      </c>
      <c r="B32" s="42" t="s">
        <v>281</v>
      </c>
      <c r="C32" s="175"/>
      <c r="D32" s="175"/>
    </row>
    <row r="33" spans="1:4" ht="15" customHeight="1" hidden="1">
      <c r="A33" s="10" t="s">
        <v>282</v>
      </c>
      <c r="B33" s="5" t="s">
        <v>283</v>
      </c>
      <c r="C33" s="176"/>
      <c r="D33" s="176"/>
    </row>
    <row r="34" spans="1:4" ht="15" customHeight="1" hidden="1">
      <c r="A34" s="10" t="s">
        <v>424</v>
      </c>
      <c r="B34" s="5" t="s">
        <v>284</v>
      </c>
      <c r="C34" s="176"/>
      <c r="D34" s="176"/>
    </row>
    <row r="35" spans="1:4" ht="15" customHeight="1" hidden="1">
      <c r="A35" s="10" t="s">
        <v>425</v>
      </c>
      <c r="B35" s="5" t="s">
        <v>285</v>
      </c>
      <c r="C35" s="176"/>
      <c r="D35" s="176"/>
    </row>
    <row r="36" spans="1:4" ht="15" customHeight="1" hidden="1">
      <c r="A36" s="10" t="s">
        <v>426</v>
      </c>
      <c r="B36" s="5" t="s">
        <v>286</v>
      </c>
      <c r="C36" s="176"/>
      <c r="D36" s="176"/>
    </row>
    <row r="37" spans="1:4" ht="15" customHeight="1" hidden="1">
      <c r="A37" s="10" t="s">
        <v>287</v>
      </c>
      <c r="B37" s="5" t="s">
        <v>288</v>
      </c>
      <c r="C37" s="176"/>
      <c r="D37" s="176"/>
    </row>
    <row r="38" spans="1:4" ht="15" customHeight="1" hidden="1">
      <c r="A38" s="10" t="s">
        <v>289</v>
      </c>
      <c r="B38" s="5" t="s">
        <v>290</v>
      </c>
      <c r="C38" s="176"/>
      <c r="D38" s="176"/>
    </row>
    <row r="39" spans="1:4" ht="15" customHeight="1" hidden="1">
      <c r="A39" s="10" t="s">
        <v>291</v>
      </c>
      <c r="B39" s="5" t="s">
        <v>292</v>
      </c>
      <c r="C39" s="176"/>
      <c r="D39" s="176"/>
    </row>
    <row r="40" spans="1:4" ht="15" customHeight="1" hidden="1">
      <c r="A40" s="10" t="s">
        <v>427</v>
      </c>
      <c r="B40" s="5" t="s">
        <v>293</v>
      </c>
      <c r="C40" s="176"/>
      <c r="D40" s="176"/>
    </row>
    <row r="41" spans="1:4" ht="15" customHeight="1" hidden="1">
      <c r="A41" s="10" t="s">
        <v>428</v>
      </c>
      <c r="B41" s="5" t="s">
        <v>294</v>
      </c>
      <c r="C41" s="176"/>
      <c r="D41" s="176"/>
    </row>
    <row r="42" spans="1:4" ht="15" customHeight="1" hidden="1">
      <c r="A42" s="10" t="s">
        <v>429</v>
      </c>
      <c r="B42" s="5" t="s">
        <v>295</v>
      </c>
      <c r="C42" s="176"/>
      <c r="D42" s="176"/>
    </row>
    <row r="43" spans="1:4" ht="15" customHeight="1">
      <c r="A43" s="41" t="s">
        <v>4</v>
      </c>
      <c r="B43" s="42" t="s">
        <v>296</v>
      </c>
      <c r="C43" s="175">
        <v>3903</v>
      </c>
      <c r="D43" s="175">
        <v>3904</v>
      </c>
    </row>
    <row r="44" spans="1:4" ht="15" customHeight="1">
      <c r="A44" s="10" t="s">
        <v>305</v>
      </c>
      <c r="B44" s="5" t="s">
        <v>306</v>
      </c>
      <c r="C44" s="176"/>
      <c r="D44" s="176"/>
    </row>
    <row r="45" spans="1:4" ht="15" customHeight="1">
      <c r="A45" s="4" t="s">
        <v>433</v>
      </c>
      <c r="B45" s="5" t="s">
        <v>307</v>
      </c>
      <c r="C45" s="176"/>
      <c r="D45" s="176"/>
    </row>
    <row r="46" spans="1:4" ht="15" customHeight="1">
      <c r="A46" s="10" t="s">
        <v>434</v>
      </c>
      <c r="B46" s="5" t="s">
        <v>308</v>
      </c>
      <c r="C46" s="176"/>
      <c r="D46" s="176"/>
    </row>
    <row r="47" spans="1:4" ht="15" customHeight="1">
      <c r="A47" s="32" t="s">
        <v>6</v>
      </c>
      <c r="B47" s="42" t="s">
        <v>309</v>
      </c>
      <c r="C47" s="175"/>
      <c r="D47" s="175"/>
    </row>
    <row r="48" spans="1:4" ht="15" customHeight="1">
      <c r="A48" s="45" t="s">
        <v>18</v>
      </c>
      <c r="B48" s="69"/>
      <c r="C48" s="175">
        <f>C47+C43+C32+C18</f>
        <v>3903</v>
      </c>
      <c r="D48" s="175">
        <f>D47+D43+D32+D18</f>
        <v>3904</v>
      </c>
    </row>
    <row r="49" spans="1:4" ht="15" customHeight="1">
      <c r="A49" s="4" t="s">
        <v>259</v>
      </c>
      <c r="B49" s="5" t="s">
        <v>260</v>
      </c>
      <c r="C49" s="176"/>
      <c r="D49" s="176"/>
    </row>
    <row r="50" spans="1:4" ht="15" customHeight="1">
      <c r="A50" s="4" t="s">
        <v>261</v>
      </c>
      <c r="B50" s="5" t="s">
        <v>262</v>
      </c>
      <c r="C50" s="176"/>
      <c r="D50" s="176"/>
    </row>
    <row r="51" spans="1:4" ht="15" customHeight="1">
      <c r="A51" s="4" t="s">
        <v>411</v>
      </c>
      <c r="B51" s="5" t="s">
        <v>263</v>
      </c>
      <c r="C51" s="176"/>
      <c r="D51" s="176"/>
    </row>
    <row r="52" spans="1:4" ht="15" customHeight="1">
      <c r="A52" s="4" t="s">
        <v>412</v>
      </c>
      <c r="B52" s="5" t="s">
        <v>264</v>
      </c>
      <c r="C52" s="176"/>
      <c r="D52" s="176"/>
    </row>
    <row r="53" spans="1:4" ht="15" customHeight="1">
      <c r="A53" s="4" t="s">
        <v>413</v>
      </c>
      <c r="B53" s="5" t="s">
        <v>265</v>
      </c>
      <c r="C53" s="176"/>
      <c r="D53" s="176"/>
    </row>
    <row r="54" spans="1:4" ht="15" customHeight="1">
      <c r="A54" s="32" t="s">
        <v>0</v>
      </c>
      <c r="B54" s="42" t="s">
        <v>266</v>
      </c>
      <c r="C54" s="176"/>
      <c r="D54" s="176"/>
    </row>
    <row r="55" spans="1:4" ht="15" customHeight="1">
      <c r="A55" s="32" t="s">
        <v>5</v>
      </c>
      <c r="B55" s="42" t="s">
        <v>304</v>
      </c>
      <c r="C55" s="175"/>
      <c r="D55" s="175"/>
    </row>
    <row r="56" spans="1:4" ht="15" customHeight="1">
      <c r="A56" s="10" t="s">
        <v>310</v>
      </c>
      <c r="B56" s="5" t="s">
        <v>311</v>
      </c>
      <c r="C56" s="176"/>
      <c r="D56" s="176"/>
    </row>
    <row r="57" spans="1:4" ht="15" customHeight="1">
      <c r="A57" s="4" t="s">
        <v>435</v>
      </c>
      <c r="B57" s="5" t="s">
        <v>312</v>
      </c>
      <c r="C57" s="176"/>
      <c r="D57" s="176"/>
    </row>
    <row r="58" spans="1:4" ht="15" customHeight="1">
      <c r="A58" s="10" t="s">
        <v>436</v>
      </c>
      <c r="B58" s="5" t="s">
        <v>313</v>
      </c>
      <c r="C58" s="176"/>
      <c r="D58" s="176"/>
    </row>
    <row r="59" spans="1:4" ht="15" customHeight="1">
      <c r="A59" s="32" t="s">
        <v>8</v>
      </c>
      <c r="B59" s="42" t="s">
        <v>314</v>
      </c>
      <c r="C59" s="175"/>
      <c r="D59" s="175"/>
    </row>
    <row r="60" spans="1:4" ht="15" customHeight="1">
      <c r="A60" s="45" t="s">
        <v>17</v>
      </c>
      <c r="B60" s="69"/>
      <c r="C60" s="175">
        <f>C55+C54+C59</f>
        <v>0</v>
      </c>
      <c r="D60" s="175">
        <f>D55+D54+D59</f>
        <v>0</v>
      </c>
    </row>
    <row r="61" spans="1:4" ht="15.75">
      <c r="A61" s="39" t="s">
        <v>7</v>
      </c>
      <c r="B61" s="28" t="s">
        <v>315</v>
      </c>
      <c r="C61" s="175">
        <f>C60+C48</f>
        <v>3903</v>
      </c>
      <c r="D61" s="175">
        <f>D60+D48</f>
        <v>3904</v>
      </c>
    </row>
    <row r="62" spans="1:4" ht="15.75">
      <c r="A62" s="64" t="s">
        <v>447</v>
      </c>
      <c r="B62" s="68"/>
      <c r="C62" s="176">
        <f>C48-'kiadások működés Könyvtár'!C74</f>
        <v>-24306</v>
      </c>
      <c r="D62" s="176">
        <f>D48-'kiadások működés Könyvtár'!D74</f>
        <v>-23458</v>
      </c>
    </row>
    <row r="63" spans="1:4" ht="15.75">
      <c r="A63" s="64" t="s">
        <v>26</v>
      </c>
      <c r="B63" s="47"/>
      <c r="C63" s="176">
        <f>C60-'kiadások működés Könyvtár'!C97</f>
        <v>-900</v>
      </c>
      <c r="D63" s="176">
        <f>D60-'kiadások működés Könyvtár'!D97</f>
        <v>-900</v>
      </c>
    </row>
    <row r="64" spans="1:4" ht="15" hidden="1">
      <c r="A64" s="30" t="s">
        <v>437</v>
      </c>
      <c r="B64" s="4" t="s">
        <v>316</v>
      </c>
      <c r="C64" s="176"/>
      <c r="D64" s="176"/>
    </row>
    <row r="65" spans="1:4" ht="15" hidden="1">
      <c r="A65" s="10" t="s">
        <v>317</v>
      </c>
      <c r="B65" s="4" t="s">
        <v>318</v>
      </c>
      <c r="C65" s="176"/>
      <c r="D65" s="176"/>
    </row>
    <row r="66" spans="1:4" ht="15" hidden="1">
      <c r="A66" s="30" t="s">
        <v>438</v>
      </c>
      <c r="B66" s="4" t="s">
        <v>319</v>
      </c>
      <c r="C66" s="176"/>
      <c r="D66" s="176"/>
    </row>
    <row r="67" spans="1:4" ht="15">
      <c r="A67" s="12" t="s">
        <v>9</v>
      </c>
      <c r="B67" s="6" t="s">
        <v>320</v>
      </c>
      <c r="C67" s="176"/>
      <c r="D67" s="176"/>
    </row>
    <row r="68" spans="1:4" ht="15" hidden="1">
      <c r="A68" s="10" t="s">
        <v>439</v>
      </c>
      <c r="B68" s="4" t="s">
        <v>321</v>
      </c>
      <c r="C68" s="176"/>
      <c r="D68" s="176"/>
    </row>
    <row r="69" spans="1:4" ht="15" hidden="1">
      <c r="A69" s="30" t="s">
        <v>322</v>
      </c>
      <c r="B69" s="4" t="s">
        <v>323</v>
      </c>
      <c r="C69" s="176"/>
      <c r="D69" s="176"/>
    </row>
    <row r="70" spans="1:4" ht="15" hidden="1">
      <c r="A70" s="10" t="s">
        <v>440</v>
      </c>
      <c r="B70" s="4" t="s">
        <v>324</v>
      </c>
      <c r="C70" s="176"/>
      <c r="D70" s="176"/>
    </row>
    <row r="71" spans="1:4" ht="15" hidden="1">
      <c r="A71" s="30" t="s">
        <v>325</v>
      </c>
      <c r="B71" s="4" t="s">
        <v>326</v>
      </c>
      <c r="C71" s="176"/>
      <c r="D71" s="176"/>
    </row>
    <row r="72" spans="1:4" ht="15">
      <c r="A72" s="11" t="s">
        <v>10</v>
      </c>
      <c r="B72" s="6" t="s">
        <v>327</v>
      </c>
      <c r="C72" s="176"/>
      <c r="D72" s="176"/>
    </row>
    <row r="73" spans="1:4" ht="15" hidden="1">
      <c r="A73" s="4" t="s">
        <v>23</v>
      </c>
      <c r="B73" s="4" t="s">
        <v>328</v>
      </c>
      <c r="C73" s="176"/>
      <c r="D73" s="176"/>
    </row>
    <row r="74" spans="1:4" ht="15" hidden="1">
      <c r="A74" s="4" t="s">
        <v>24</v>
      </c>
      <c r="B74" s="4" t="s">
        <v>328</v>
      </c>
      <c r="C74" s="176"/>
      <c r="D74" s="176"/>
    </row>
    <row r="75" spans="1:4" ht="15" hidden="1">
      <c r="A75" s="4" t="s">
        <v>21</v>
      </c>
      <c r="B75" s="4" t="s">
        <v>329</v>
      </c>
      <c r="C75" s="176"/>
      <c r="D75" s="176"/>
    </row>
    <row r="76" spans="1:4" ht="15" hidden="1">
      <c r="A76" s="4" t="s">
        <v>22</v>
      </c>
      <c r="B76" s="4" t="s">
        <v>329</v>
      </c>
      <c r="C76" s="176"/>
      <c r="D76" s="176"/>
    </row>
    <row r="77" spans="1:4" ht="15">
      <c r="A77" s="6" t="s">
        <v>11</v>
      </c>
      <c r="B77" s="6" t="s">
        <v>330</v>
      </c>
      <c r="C77" s="176">
        <v>821</v>
      </c>
      <c r="D77" s="176">
        <v>821</v>
      </c>
    </row>
    <row r="78" spans="1:4" ht="15">
      <c r="A78" s="30" t="s">
        <v>331</v>
      </c>
      <c r="B78" s="4" t="s">
        <v>332</v>
      </c>
      <c r="C78" s="176"/>
      <c r="D78" s="176"/>
    </row>
    <row r="79" spans="1:4" ht="15">
      <c r="A79" s="30" t="s">
        <v>333</v>
      </c>
      <c r="B79" s="4" t="s">
        <v>334</v>
      </c>
      <c r="C79" s="176"/>
      <c r="D79" s="176"/>
    </row>
    <row r="80" spans="1:4" ht="15">
      <c r="A80" s="30" t="s">
        <v>335</v>
      </c>
      <c r="B80" s="4" t="s">
        <v>336</v>
      </c>
      <c r="C80" s="176">
        <v>24385</v>
      </c>
      <c r="D80" s="176">
        <v>24385</v>
      </c>
    </row>
    <row r="81" spans="1:4" ht="15">
      <c r="A81" s="30" t="s">
        <v>337</v>
      </c>
      <c r="B81" s="4" t="s">
        <v>338</v>
      </c>
      <c r="C81" s="176"/>
      <c r="D81" s="176"/>
    </row>
    <row r="82" spans="1:4" ht="15">
      <c r="A82" s="10" t="s">
        <v>441</v>
      </c>
      <c r="B82" s="4" t="s">
        <v>339</v>
      </c>
      <c r="C82" s="176"/>
      <c r="D82" s="176"/>
    </row>
    <row r="83" spans="1:4" ht="15">
      <c r="A83" s="12" t="s">
        <v>12</v>
      </c>
      <c r="B83" s="6" t="s">
        <v>340</v>
      </c>
      <c r="C83" s="175">
        <f>SUM(C77:C82)</f>
        <v>25206</v>
      </c>
      <c r="D83" s="175">
        <f>SUM(D77:D82)</f>
        <v>25206</v>
      </c>
    </row>
    <row r="84" spans="1:4" ht="15">
      <c r="A84" s="10" t="s">
        <v>341</v>
      </c>
      <c r="B84" s="4" t="s">
        <v>342</v>
      </c>
      <c r="C84" s="176"/>
      <c r="D84" s="176"/>
    </row>
    <row r="85" spans="1:4" ht="15">
      <c r="A85" s="10" t="s">
        <v>343</v>
      </c>
      <c r="B85" s="4" t="s">
        <v>344</v>
      </c>
      <c r="C85" s="176"/>
      <c r="D85" s="176"/>
    </row>
    <row r="86" spans="1:4" ht="15">
      <c r="A86" s="30" t="s">
        <v>345</v>
      </c>
      <c r="B86" s="4" t="s">
        <v>346</v>
      </c>
      <c r="C86" s="176"/>
      <c r="D86" s="176"/>
    </row>
    <row r="87" spans="1:4" ht="15">
      <c r="A87" s="30" t="s">
        <v>442</v>
      </c>
      <c r="B87" s="4" t="s">
        <v>347</v>
      </c>
      <c r="C87" s="176"/>
      <c r="D87" s="176"/>
    </row>
    <row r="88" spans="1:4" ht="15">
      <c r="A88" s="11" t="s">
        <v>13</v>
      </c>
      <c r="B88" s="6" t="s">
        <v>348</v>
      </c>
      <c r="C88" s="176"/>
      <c r="D88" s="176"/>
    </row>
    <row r="89" spans="1:4" ht="15">
      <c r="A89" s="12" t="s">
        <v>349</v>
      </c>
      <c r="B89" s="6" t="s">
        <v>350</v>
      </c>
      <c r="C89" s="176"/>
      <c r="D89" s="176"/>
    </row>
    <row r="90" spans="1:4" ht="15.75">
      <c r="A90" s="33" t="s">
        <v>14</v>
      </c>
      <c r="B90" s="34" t="s">
        <v>351</v>
      </c>
      <c r="C90" s="175">
        <f>SUM(C83:C89)</f>
        <v>25206</v>
      </c>
      <c r="D90" s="175">
        <f>SUM(D83:D89)</f>
        <v>25206</v>
      </c>
    </row>
    <row r="91" spans="1:4" ht="15.75">
      <c r="A91" s="62" t="s">
        <v>444</v>
      </c>
      <c r="B91" s="63"/>
      <c r="C91" s="175">
        <f>C61+C90</f>
        <v>29109</v>
      </c>
      <c r="D91" s="175">
        <f>D61+D90</f>
        <v>29110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&amp;R1/2. melléklet a 11/2016.(V. 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workbookViewId="0" topLeftCell="A1">
      <selection activeCell="C82" sqref="C8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17.00390625" style="0" customWidth="1"/>
  </cols>
  <sheetData>
    <row r="1" spans="1:4" ht="20.25" customHeight="1">
      <c r="A1" s="279" t="s">
        <v>661</v>
      </c>
      <c r="B1" s="282"/>
      <c r="C1" s="282"/>
      <c r="D1" s="282"/>
    </row>
    <row r="2" spans="1:4" ht="19.5" customHeight="1">
      <c r="A2" s="281" t="s">
        <v>16</v>
      </c>
      <c r="B2" s="282"/>
      <c r="C2" s="282"/>
      <c r="D2" s="282"/>
    </row>
    <row r="3" ht="18">
      <c r="A3" s="58"/>
    </row>
    <row r="4" spans="1:4" ht="15">
      <c r="A4" s="59" t="s">
        <v>19</v>
      </c>
      <c r="D4" s="56"/>
    </row>
    <row r="5" spans="1:4" ht="30.75">
      <c r="A5" s="1" t="s">
        <v>66</v>
      </c>
      <c r="B5" s="2" t="s">
        <v>67</v>
      </c>
      <c r="C5" s="60" t="s">
        <v>648</v>
      </c>
      <c r="D5" s="173" t="s">
        <v>649</v>
      </c>
    </row>
    <row r="6" spans="1:4" ht="15" hidden="1">
      <c r="A6" s="21" t="s">
        <v>68</v>
      </c>
      <c r="B6" s="22" t="s">
        <v>69</v>
      </c>
      <c r="C6" s="61"/>
      <c r="D6" s="61"/>
    </row>
    <row r="7" spans="1:4" ht="15" hidden="1">
      <c r="A7" s="21" t="s">
        <v>70</v>
      </c>
      <c r="B7" s="23" t="s">
        <v>71</v>
      </c>
      <c r="C7" s="61"/>
      <c r="D7" s="61"/>
    </row>
    <row r="8" spans="1:4" ht="15" hidden="1">
      <c r="A8" s="21" t="s">
        <v>72</v>
      </c>
      <c r="B8" s="23" t="s">
        <v>73</v>
      </c>
      <c r="C8" s="61"/>
      <c r="D8" s="61"/>
    </row>
    <row r="9" spans="1:4" ht="15" hidden="1">
      <c r="A9" s="24" t="s">
        <v>74</v>
      </c>
      <c r="B9" s="23" t="s">
        <v>75</v>
      </c>
      <c r="C9" s="61"/>
      <c r="D9" s="61"/>
    </row>
    <row r="10" spans="1:4" ht="15" hidden="1">
      <c r="A10" s="24" t="s">
        <v>76</v>
      </c>
      <c r="B10" s="23" t="s">
        <v>77</v>
      </c>
      <c r="C10" s="61"/>
      <c r="D10" s="61"/>
    </row>
    <row r="11" spans="1:4" ht="15" hidden="1">
      <c r="A11" s="24" t="s">
        <v>78</v>
      </c>
      <c r="B11" s="23" t="s">
        <v>79</v>
      </c>
      <c r="C11" s="61"/>
      <c r="D11" s="61"/>
    </row>
    <row r="12" spans="1:4" ht="15" hidden="1">
      <c r="A12" s="24" t="s">
        <v>80</v>
      </c>
      <c r="B12" s="23" t="s">
        <v>81</v>
      </c>
      <c r="C12" s="61"/>
      <c r="D12" s="61"/>
    </row>
    <row r="13" spans="1:4" ht="15" hidden="1">
      <c r="A13" s="24" t="s">
        <v>82</v>
      </c>
      <c r="B13" s="23" t="s">
        <v>83</v>
      </c>
      <c r="C13" s="61"/>
      <c r="D13" s="61"/>
    </row>
    <row r="14" spans="1:4" ht="15" hidden="1">
      <c r="A14" s="4" t="s">
        <v>84</v>
      </c>
      <c r="B14" s="23" t="s">
        <v>85</v>
      </c>
      <c r="C14" s="61"/>
      <c r="D14" s="61"/>
    </row>
    <row r="15" spans="1:4" ht="15" hidden="1">
      <c r="A15" s="4" t="s">
        <v>86</v>
      </c>
      <c r="B15" s="23" t="s">
        <v>87</v>
      </c>
      <c r="C15" s="61"/>
      <c r="D15" s="61"/>
    </row>
    <row r="16" spans="1:4" ht="15" hidden="1">
      <c r="A16" s="4" t="s">
        <v>88</v>
      </c>
      <c r="B16" s="23" t="s">
        <v>89</v>
      </c>
      <c r="C16" s="61"/>
      <c r="D16" s="61"/>
    </row>
    <row r="17" spans="1:4" ht="15" hidden="1">
      <c r="A17" s="4" t="s">
        <v>90</v>
      </c>
      <c r="B17" s="23" t="s">
        <v>91</v>
      </c>
      <c r="C17" s="61"/>
      <c r="D17" s="61"/>
    </row>
    <row r="18" spans="1:4" ht="15" hidden="1">
      <c r="A18" s="4" t="s">
        <v>374</v>
      </c>
      <c r="B18" s="23" t="s">
        <v>92</v>
      </c>
      <c r="C18" s="61"/>
      <c r="D18" s="61"/>
    </row>
    <row r="19" spans="1:4" ht="15">
      <c r="A19" s="25" t="s">
        <v>352</v>
      </c>
      <c r="B19" s="26" t="s">
        <v>93</v>
      </c>
      <c r="C19" s="77">
        <v>12762</v>
      </c>
      <c r="D19" s="77">
        <v>12652</v>
      </c>
    </row>
    <row r="20" spans="1:4" ht="15" hidden="1">
      <c r="A20" s="4" t="s">
        <v>94</v>
      </c>
      <c r="B20" s="23" t="s">
        <v>95</v>
      </c>
      <c r="C20" s="77"/>
      <c r="D20" s="77"/>
    </row>
    <row r="21" spans="1:4" ht="15" hidden="1">
      <c r="A21" s="4" t="s">
        <v>96</v>
      </c>
      <c r="B21" s="23" t="s">
        <v>97</v>
      </c>
      <c r="C21" s="77"/>
      <c r="D21" s="77"/>
    </row>
    <row r="22" spans="1:4" ht="15" hidden="1">
      <c r="A22" s="5" t="s">
        <v>98</v>
      </c>
      <c r="B22" s="23" t="s">
        <v>99</v>
      </c>
      <c r="C22" s="77"/>
      <c r="D22" s="77"/>
    </row>
    <row r="23" spans="1:4" ht="15">
      <c r="A23" s="6" t="s">
        <v>353</v>
      </c>
      <c r="B23" s="26" t="s">
        <v>100</v>
      </c>
      <c r="C23" s="77">
        <v>142</v>
      </c>
      <c r="D23" s="77">
        <v>71</v>
      </c>
    </row>
    <row r="24" spans="1:4" ht="15">
      <c r="A24" s="43" t="s">
        <v>404</v>
      </c>
      <c r="B24" s="44" t="s">
        <v>101</v>
      </c>
      <c r="C24" s="74">
        <f>SUM(C19:C23)</f>
        <v>12904</v>
      </c>
      <c r="D24" s="74">
        <f>SUM(D19:D23)</f>
        <v>12723</v>
      </c>
    </row>
    <row r="25" spans="1:4" ht="15">
      <c r="A25" s="32" t="s">
        <v>375</v>
      </c>
      <c r="B25" s="44" t="s">
        <v>102</v>
      </c>
      <c r="C25" s="74">
        <v>3834</v>
      </c>
      <c r="D25" s="74">
        <v>3728</v>
      </c>
    </row>
    <row r="26" spans="1:4" ht="15" hidden="1">
      <c r="A26" s="4" t="s">
        <v>103</v>
      </c>
      <c r="B26" s="23" t="s">
        <v>104</v>
      </c>
      <c r="C26" s="77"/>
      <c r="D26" s="77"/>
    </row>
    <row r="27" spans="1:4" ht="15" hidden="1">
      <c r="A27" s="4" t="s">
        <v>105</v>
      </c>
      <c r="B27" s="23" t="s">
        <v>106</v>
      </c>
      <c r="C27" s="77"/>
      <c r="D27" s="77"/>
    </row>
    <row r="28" spans="1:4" ht="15" hidden="1">
      <c r="A28" s="4" t="s">
        <v>107</v>
      </c>
      <c r="B28" s="23" t="s">
        <v>108</v>
      </c>
      <c r="C28" s="77"/>
      <c r="D28" s="77"/>
    </row>
    <row r="29" spans="1:4" ht="15">
      <c r="A29" s="6" t="s">
        <v>354</v>
      </c>
      <c r="B29" s="26" t="s">
        <v>109</v>
      </c>
      <c r="C29" s="77">
        <v>5104</v>
      </c>
      <c r="D29" s="77">
        <v>5104</v>
      </c>
    </row>
    <row r="30" spans="1:4" ht="15" hidden="1">
      <c r="A30" s="4" t="s">
        <v>110</v>
      </c>
      <c r="B30" s="23" t="s">
        <v>111</v>
      </c>
      <c r="C30" s="77"/>
      <c r="D30" s="77"/>
    </row>
    <row r="31" spans="1:4" ht="15" hidden="1">
      <c r="A31" s="4" t="s">
        <v>112</v>
      </c>
      <c r="B31" s="23" t="s">
        <v>113</v>
      </c>
      <c r="C31" s="77"/>
      <c r="D31" s="77"/>
    </row>
    <row r="32" spans="1:4" ht="15" customHeight="1">
      <c r="A32" s="6" t="s">
        <v>405</v>
      </c>
      <c r="B32" s="26" t="s">
        <v>114</v>
      </c>
      <c r="C32" s="77">
        <v>1980</v>
      </c>
      <c r="D32" s="77">
        <v>1648</v>
      </c>
    </row>
    <row r="33" spans="1:4" ht="15" hidden="1">
      <c r="A33" s="4" t="s">
        <v>115</v>
      </c>
      <c r="B33" s="23" t="s">
        <v>116</v>
      </c>
      <c r="C33" s="77"/>
      <c r="D33" s="77"/>
    </row>
    <row r="34" spans="1:4" ht="15" hidden="1">
      <c r="A34" s="4" t="s">
        <v>117</v>
      </c>
      <c r="B34" s="23" t="s">
        <v>118</v>
      </c>
      <c r="C34" s="77"/>
      <c r="D34" s="77"/>
    </row>
    <row r="35" spans="1:4" ht="15" hidden="1">
      <c r="A35" s="4" t="s">
        <v>376</v>
      </c>
      <c r="B35" s="23" t="s">
        <v>119</v>
      </c>
      <c r="C35" s="77"/>
      <c r="D35" s="77"/>
    </row>
    <row r="36" spans="1:4" ht="15" hidden="1">
      <c r="A36" s="4" t="s">
        <v>120</v>
      </c>
      <c r="B36" s="23" t="s">
        <v>121</v>
      </c>
      <c r="C36" s="77"/>
      <c r="D36" s="77"/>
    </row>
    <row r="37" spans="1:4" ht="15" hidden="1">
      <c r="A37" s="8" t="s">
        <v>377</v>
      </c>
      <c r="B37" s="23" t="s">
        <v>122</v>
      </c>
      <c r="C37" s="77"/>
      <c r="D37" s="77"/>
    </row>
    <row r="38" spans="1:4" ht="15" hidden="1">
      <c r="A38" s="5" t="s">
        <v>123</v>
      </c>
      <c r="B38" s="23" t="s">
        <v>124</v>
      </c>
      <c r="C38" s="77"/>
      <c r="D38" s="77"/>
    </row>
    <row r="39" spans="1:4" ht="15" hidden="1">
      <c r="A39" s="4" t="s">
        <v>378</v>
      </c>
      <c r="B39" s="23" t="s">
        <v>125</v>
      </c>
      <c r="C39" s="77"/>
      <c r="D39" s="77"/>
    </row>
    <row r="40" spans="1:4" ht="15">
      <c r="A40" s="6" t="s">
        <v>355</v>
      </c>
      <c r="B40" s="26" t="s">
        <v>126</v>
      </c>
      <c r="C40" s="77">
        <v>2499</v>
      </c>
      <c r="D40" s="77">
        <v>2427</v>
      </c>
    </row>
    <row r="41" spans="1:4" ht="15" hidden="1">
      <c r="A41" s="4" t="s">
        <v>127</v>
      </c>
      <c r="B41" s="23" t="s">
        <v>128</v>
      </c>
      <c r="C41" s="77"/>
      <c r="D41" s="77"/>
    </row>
    <row r="42" spans="1:4" ht="15" hidden="1">
      <c r="A42" s="4" t="s">
        <v>129</v>
      </c>
      <c r="B42" s="23" t="s">
        <v>130</v>
      </c>
      <c r="C42" s="77"/>
      <c r="D42" s="77"/>
    </row>
    <row r="43" spans="1:4" ht="15">
      <c r="A43" s="6" t="s">
        <v>356</v>
      </c>
      <c r="B43" s="26" t="s">
        <v>131</v>
      </c>
      <c r="C43" s="77">
        <v>60</v>
      </c>
      <c r="D43" s="77">
        <v>17</v>
      </c>
    </row>
    <row r="44" spans="1:4" ht="15" hidden="1">
      <c r="A44" s="4" t="s">
        <v>132</v>
      </c>
      <c r="B44" s="23" t="s">
        <v>133</v>
      </c>
      <c r="C44" s="77"/>
      <c r="D44" s="77"/>
    </row>
    <row r="45" spans="1:4" ht="15" hidden="1">
      <c r="A45" s="4" t="s">
        <v>134</v>
      </c>
      <c r="B45" s="23" t="s">
        <v>135</v>
      </c>
      <c r="C45" s="77"/>
      <c r="D45" s="77"/>
    </row>
    <row r="46" spans="1:4" ht="15" hidden="1">
      <c r="A46" s="4" t="s">
        <v>379</v>
      </c>
      <c r="B46" s="23" t="s">
        <v>136</v>
      </c>
      <c r="C46" s="77"/>
      <c r="D46" s="77"/>
    </row>
    <row r="47" spans="1:4" ht="15" hidden="1">
      <c r="A47" s="4" t="s">
        <v>380</v>
      </c>
      <c r="B47" s="23" t="s">
        <v>137</v>
      </c>
      <c r="C47" s="77"/>
      <c r="D47" s="77"/>
    </row>
    <row r="48" spans="1:4" ht="15" hidden="1">
      <c r="A48" s="4" t="s">
        <v>138</v>
      </c>
      <c r="B48" s="23" t="s">
        <v>139</v>
      </c>
      <c r="C48" s="77"/>
      <c r="D48" s="77"/>
    </row>
    <row r="49" spans="1:4" ht="15">
      <c r="A49" s="6" t="s">
        <v>357</v>
      </c>
      <c r="B49" s="26" t="s">
        <v>140</v>
      </c>
      <c r="C49" s="77">
        <v>1770</v>
      </c>
      <c r="D49" s="77">
        <v>1657</v>
      </c>
    </row>
    <row r="50" spans="1:4" ht="15">
      <c r="A50" s="32" t="s">
        <v>358</v>
      </c>
      <c r="B50" s="44" t="s">
        <v>141</v>
      </c>
      <c r="C50" s="74">
        <f>SUM(C29:C49)</f>
        <v>11413</v>
      </c>
      <c r="D50" s="74">
        <f>SUM(D29:D49)</f>
        <v>10853</v>
      </c>
    </row>
    <row r="51" spans="1:4" ht="15">
      <c r="A51" s="10" t="s">
        <v>142</v>
      </c>
      <c r="B51" s="23" t="s">
        <v>143</v>
      </c>
      <c r="C51" s="77"/>
      <c r="D51" s="77"/>
    </row>
    <row r="52" spans="1:4" ht="15">
      <c r="A52" s="10" t="s">
        <v>359</v>
      </c>
      <c r="B52" s="23" t="s">
        <v>144</v>
      </c>
      <c r="C52" s="77"/>
      <c r="D52" s="77"/>
    </row>
    <row r="53" spans="1:4" ht="15">
      <c r="A53" s="13" t="s">
        <v>381</v>
      </c>
      <c r="B53" s="23" t="s">
        <v>145</v>
      </c>
      <c r="C53" s="77"/>
      <c r="D53" s="77"/>
    </row>
    <row r="54" spans="1:4" ht="15">
      <c r="A54" s="13" t="s">
        <v>382</v>
      </c>
      <c r="B54" s="23" t="s">
        <v>146</v>
      </c>
      <c r="C54" s="77"/>
      <c r="D54" s="77"/>
    </row>
    <row r="55" spans="1:4" ht="15">
      <c r="A55" s="13" t="s">
        <v>383</v>
      </c>
      <c r="B55" s="23" t="s">
        <v>147</v>
      </c>
      <c r="C55" s="77"/>
      <c r="D55" s="77"/>
    </row>
    <row r="56" spans="1:4" ht="15">
      <c r="A56" s="10" t="s">
        <v>384</v>
      </c>
      <c r="B56" s="23" t="s">
        <v>148</v>
      </c>
      <c r="C56" s="77"/>
      <c r="D56" s="77"/>
    </row>
    <row r="57" spans="1:4" ht="15">
      <c r="A57" s="10" t="s">
        <v>385</v>
      </c>
      <c r="B57" s="23" t="s">
        <v>149</v>
      </c>
      <c r="C57" s="77"/>
      <c r="D57" s="77"/>
    </row>
    <row r="58" spans="1:4" ht="15">
      <c r="A58" s="10" t="s">
        <v>386</v>
      </c>
      <c r="B58" s="23" t="s">
        <v>150</v>
      </c>
      <c r="C58" s="77"/>
      <c r="D58" s="77"/>
    </row>
    <row r="59" spans="1:4" ht="15">
      <c r="A59" s="41" t="s">
        <v>361</v>
      </c>
      <c r="B59" s="44" t="s">
        <v>151</v>
      </c>
      <c r="C59" s="74"/>
      <c r="D59" s="74"/>
    </row>
    <row r="60" spans="1:4" ht="15">
      <c r="A60" s="9" t="s">
        <v>387</v>
      </c>
      <c r="B60" s="23" t="s">
        <v>152</v>
      </c>
      <c r="C60" s="77"/>
      <c r="D60" s="77"/>
    </row>
    <row r="61" spans="1:4" ht="15">
      <c r="A61" s="9" t="s">
        <v>153</v>
      </c>
      <c r="B61" s="23" t="s">
        <v>154</v>
      </c>
      <c r="C61" s="77">
        <v>58</v>
      </c>
      <c r="D61" s="77">
        <v>58</v>
      </c>
    </row>
    <row r="62" spans="1:4" ht="15">
      <c r="A62" s="9" t="s">
        <v>155</v>
      </c>
      <c r="B62" s="23" t="s">
        <v>156</v>
      </c>
      <c r="C62" s="77"/>
      <c r="D62" s="77"/>
    </row>
    <row r="63" spans="1:4" ht="15">
      <c r="A63" s="9" t="s">
        <v>362</v>
      </c>
      <c r="B63" s="23" t="s">
        <v>157</v>
      </c>
      <c r="C63" s="77"/>
      <c r="D63" s="77"/>
    </row>
    <row r="64" spans="1:4" ht="15">
      <c r="A64" s="9" t="s">
        <v>388</v>
      </c>
      <c r="B64" s="23" t="s">
        <v>158</v>
      </c>
      <c r="C64" s="77"/>
      <c r="D64" s="77" t="s">
        <v>449</v>
      </c>
    </row>
    <row r="65" spans="1:4" ht="15">
      <c r="A65" s="9" t="s">
        <v>363</v>
      </c>
      <c r="B65" s="23" t="s">
        <v>159</v>
      </c>
      <c r="C65" s="77"/>
      <c r="D65" s="77"/>
    </row>
    <row r="66" spans="1:4" ht="15">
      <c r="A66" s="9" t="s">
        <v>389</v>
      </c>
      <c r="B66" s="23" t="s">
        <v>160</v>
      </c>
      <c r="C66" s="77"/>
      <c r="D66" s="77"/>
    </row>
    <row r="67" spans="1:4" ht="15">
      <c r="A67" s="9" t="s">
        <v>390</v>
      </c>
      <c r="B67" s="23" t="s">
        <v>161</v>
      </c>
      <c r="C67" s="77"/>
      <c r="D67" s="77"/>
    </row>
    <row r="68" spans="1:4" ht="15">
      <c r="A68" s="9" t="s">
        <v>162</v>
      </c>
      <c r="B68" s="23" t="s">
        <v>163</v>
      </c>
      <c r="C68" s="77"/>
      <c r="D68" s="77"/>
    </row>
    <row r="69" spans="1:4" ht="15">
      <c r="A69" s="14" t="s">
        <v>164</v>
      </c>
      <c r="B69" s="23" t="s">
        <v>165</v>
      </c>
      <c r="C69" s="77"/>
      <c r="D69" s="77"/>
    </row>
    <row r="70" spans="1:4" ht="15">
      <c r="A70" s="9" t="s">
        <v>391</v>
      </c>
      <c r="B70" s="23" t="s">
        <v>167</v>
      </c>
      <c r="C70" s="77"/>
      <c r="D70" s="77"/>
    </row>
    <row r="71" spans="1:4" ht="15">
      <c r="A71" s="14" t="s">
        <v>27</v>
      </c>
      <c r="B71" s="23" t="s">
        <v>457</v>
      </c>
      <c r="C71" s="77"/>
      <c r="D71" s="77"/>
    </row>
    <row r="72" spans="1:4" ht="15">
      <c r="A72" s="14" t="s">
        <v>28</v>
      </c>
      <c r="B72" s="23" t="s">
        <v>457</v>
      </c>
      <c r="C72" s="77"/>
      <c r="D72" s="77"/>
    </row>
    <row r="73" spans="1:4" ht="15">
      <c r="A73" s="41" t="s">
        <v>364</v>
      </c>
      <c r="B73" s="44" t="s">
        <v>168</v>
      </c>
      <c r="C73" s="74">
        <f>SUM(C61:C72)</f>
        <v>58</v>
      </c>
      <c r="D73" s="74">
        <f>SUM(D61:D72)</f>
        <v>58</v>
      </c>
    </row>
    <row r="74" spans="1:4" ht="15.75">
      <c r="A74" s="45" t="s">
        <v>18</v>
      </c>
      <c r="B74" s="44"/>
      <c r="C74" s="74">
        <f>C73+C59+C50+C25+C24</f>
        <v>28209</v>
      </c>
      <c r="D74" s="74">
        <f>D73+D59+D50+D25+D24</f>
        <v>27362</v>
      </c>
    </row>
    <row r="75" spans="1:4" ht="15">
      <c r="A75" s="27" t="s">
        <v>169</v>
      </c>
      <c r="B75" s="23" t="s">
        <v>170</v>
      </c>
      <c r="C75" s="77">
        <v>281</v>
      </c>
      <c r="D75" s="77">
        <v>281</v>
      </c>
    </row>
    <row r="76" spans="1:4" ht="15">
      <c r="A76" s="27" t="s">
        <v>392</v>
      </c>
      <c r="B76" s="23" t="s">
        <v>171</v>
      </c>
      <c r="C76" s="77"/>
      <c r="D76" s="77"/>
    </row>
    <row r="77" spans="1:4" ht="15">
      <c r="A77" s="27" t="s">
        <v>172</v>
      </c>
      <c r="B77" s="23" t="s">
        <v>173</v>
      </c>
      <c r="C77" s="77">
        <v>428</v>
      </c>
      <c r="D77" s="77">
        <v>428</v>
      </c>
    </row>
    <row r="78" spans="1:4" ht="15">
      <c r="A78" s="27" t="s">
        <v>174</v>
      </c>
      <c r="B78" s="23" t="s">
        <v>175</v>
      </c>
      <c r="C78" s="77"/>
      <c r="D78" s="77"/>
    </row>
    <row r="79" spans="1:4" ht="15">
      <c r="A79" s="5" t="s">
        <v>176</v>
      </c>
      <c r="B79" s="23" t="s">
        <v>177</v>
      </c>
      <c r="C79" s="77"/>
      <c r="D79" s="77"/>
    </row>
    <row r="80" spans="1:4" ht="15">
      <c r="A80" s="5" t="s">
        <v>178</v>
      </c>
      <c r="B80" s="23" t="s">
        <v>179</v>
      </c>
      <c r="C80" s="77"/>
      <c r="D80" s="77"/>
    </row>
    <row r="81" spans="1:4" ht="15">
      <c r="A81" s="5" t="s">
        <v>180</v>
      </c>
      <c r="B81" s="23" t="s">
        <v>181</v>
      </c>
      <c r="C81" s="77">
        <v>191</v>
      </c>
      <c r="D81" s="77">
        <v>191</v>
      </c>
    </row>
    <row r="82" spans="1:4" ht="15">
      <c r="A82" s="42" t="s">
        <v>365</v>
      </c>
      <c r="B82" s="44" t="s">
        <v>182</v>
      </c>
      <c r="C82" s="74">
        <f>SUM(C75:C81)</f>
        <v>900</v>
      </c>
      <c r="D82" s="74">
        <f>SUM(D75:D81)</f>
        <v>900</v>
      </c>
    </row>
    <row r="83" spans="1:4" ht="15">
      <c r="A83" s="10" t="s">
        <v>183</v>
      </c>
      <c r="B83" s="23" t="s">
        <v>184</v>
      </c>
      <c r="C83" s="77"/>
      <c r="D83" s="77"/>
    </row>
    <row r="84" spans="1:4" ht="15">
      <c r="A84" s="10" t="s">
        <v>185</v>
      </c>
      <c r="B84" s="23" t="s">
        <v>186</v>
      </c>
      <c r="C84" s="77"/>
      <c r="D84" s="77"/>
    </row>
    <row r="85" spans="1:4" ht="15">
      <c r="A85" s="10" t="s">
        <v>187</v>
      </c>
      <c r="B85" s="23" t="s">
        <v>188</v>
      </c>
      <c r="C85" s="77"/>
      <c r="D85" s="77"/>
    </row>
    <row r="86" spans="1:4" ht="15">
      <c r="A86" s="10" t="s">
        <v>189</v>
      </c>
      <c r="B86" s="23" t="s">
        <v>190</v>
      </c>
      <c r="C86" s="77"/>
      <c r="D86" s="77"/>
    </row>
    <row r="87" spans="1:4" ht="15">
      <c r="A87" s="41" t="s">
        <v>366</v>
      </c>
      <c r="B87" s="44" t="s">
        <v>191</v>
      </c>
      <c r="C87" s="74"/>
      <c r="D87" s="74"/>
    </row>
    <row r="88" spans="1:4" ht="15">
      <c r="A88" s="10" t="s">
        <v>192</v>
      </c>
      <c r="B88" s="23" t="s">
        <v>193</v>
      </c>
      <c r="C88" s="77"/>
      <c r="D88" s="77"/>
    </row>
    <row r="89" spans="1:4" ht="15">
      <c r="A89" s="10" t="s">
        <v>393</v>
      </c>
      <c r="B89" s="23" t="s">
        <v>194</v>
      </c>
      <c r="C89" s="77"/>
      <c r="D89" s="77"/>
    </row>
    <row r="90" spans="1:4" ht="15">
      <c r="A90" s="10" t="s">
        <v>394</v>
      </c>
      <c r="B90" s="23" t="s">
        <v>195</v>
      </c>
      <c r="C90" s="77"/>
      <c r="D90" s="77"/>
    </row>
    <row r="91" spans="1:4" ht="15">
      <c r="A91" s="10" t="s">
        <v>395</v>
      </c>
      <c r="B91" s="23" t="s">
        <v>196</v>
      </c>
      <c r="C91" s="77"/>
      <c r="D91" s="77"/>
    </row>
    <row r="92" spans="1:4" ht="30">
      <c r="A92" s="10" t="s">
        <v>396</v>
      </c>
      <c r="B92" s="23" t="s">
        <v>197</v>
      </c>
      <c r="C92" s="77"/>
      <c r="D92" s="77"/>
    </row>
    <row r="93" spans="1:4" ht="15">
      <c r="A93" s="10" t="s">
        <v>397</v>
      </c>
      <c r="B93" s="23" t="s">
        <v>198</v>
      </c>
      <c r="C93" s="77"/>
      <c r="D93" s="77"/>
    </row>
    <row r="94" spans="1:4" ht="15">
      <c r="A94" s="10" t="s">
        <v>199</v>
      </c>
      <c r="B94" s="23" t="s">
        <v>200</v>
      </c>
      <c r="C94" s="77"/>
      <c r="D94" s="77"/>
    </row>
    <row r="95" spans="1:4" ht="15">
      <c r="A95" s="10" t="s">
        <v>398</v>
      </c>
      <c r="B95" s="23" t="s">
        <v>201</v>
      </c>
      <c r="C95" s="77"/>
      <c r="D95" s="77"/>
    </row>
    <row r="96" spans="1:4" ht="15">
      <c r="A96" s="41" t="s">
        <v>367</v>
      </c>
      <c r="B96" s="44" t="s">
        <v>202</v>
      </c>
      <c r="C96" s="77"/>
      <c r="D96" s="77"/>
    </row>
    <row r="97" spans="1:4" ht="15.75">
      <c r="A97" s="45" t="s">
        <v>17</v>
      </c>
      <c r="B97" s="44"/>
      <c r="C97" s="74">
        <f>C96+C87+C82</f>
        <v>900</v>
      </c>
      <c r="D97" s="74">
        <f>D96+D87+D82</f>
        <v>900</v>
      </c>
    </row>
    <row r="98" spans="1:4" ht="15.75">
      <c r="A98" s="28" t="s">
        <v>406</v>
      </c>
      <c r="B98" s="29" t="s">
        <v>203</v>
      </c>
      <c r="C98" s="74">
        <f>C96+C87+C82+C73+C59+C50+C25+C24</f>
        <v>29109</v>
      </c>
      <c r="D98" s="74">
        <f>D96+D87+D82+D73+D59+D50+D25+D24</f>
        <v>28262</v>
      </c>
    </row>
    <row r="99" spans="1:23" ht="15">
      <c r="A99" s="10" t="s">
        <v>399</v>
      </c>
      <c r="B99" s="4" t="s">
        <v>204</v>
      </c>
      <c r="C99" s="79"/>
      <c r="D99" s="7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205</v>
      </c>
      <c r="B100" s="4" t="s">
        <v>206</v>
      </c>
      <c r="C100" s="79"/>
      <c r="D100" s="7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400</v>
      </c>
      <c r="B101" s="4" t="s">
        <v>207</v>
      </c>
      <c r="C101" s="79"/>
      <c r="D101" s="7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368</v>
      </c>
      <c r="B102" s="6" t="s">
        <v>208</v>
      </c>
      <c r="C102" s="80"/>
      <c r="D102" s="80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30" t="s">
        <v>401</v>
      </c>
      <c r="B103" s="4" t="s">
        <v>209</v>
      </c>
      <c r="C103" s="81"/>
      <c r="D103" s="81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30" t="s">
        <v>371</v>
      </c>
      <c r="B104" s="4" t="s">
        <v>210</v>
      </c>
      <c r="C104" s="81"/>
      <c r="D104" s="81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211</v>
      </c>
      <c r="B105" s="4" t="s">
        <v>212</v>
      </c>
      <c r="C105" s="79"/>
      <c r="D105" s="7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402</v>
      </c>
      <c r="B106" s="4" t="s">
        <v>213</v>
      </c>
      <c r="C106" s="79"/>
      <c r="D106" s="7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369</v>
      </c>
      <c r="B107" s="6" t="s">
        <v>214</v>
      </c>
      <c r="C107" s="82"/>
      <c r="D107" s="82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30" t="s">
        <v>215</v>
      </c>
      <c r="B108" s="4" t="s">
        <v>216</v>
      </c>
      <c r="C108" s="81"/>
      <c r="D108" s="81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30" t="s">
        <v>217</v>
      </c>
      <c r="B109" s="4" t="s">
        <v>218</v>
      </c>
      <c r="C109" s="81"/>
      <c r="D109" s="81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219</v>
      </c>
      <c r="B110" s="6" t="s">
        <v>220</v>
      </c>
      <c r="C110" s="81"/>
      <c r="D110" s="81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30" t="s">
        <v>221</v>
      </c>
      <c r="B111" s="4" t="s">
        <v>222</v>
      </c>
      <c r="C111" s="81"/>
      <c r="D111" s="81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30" t="s">
        <v>223</v>
      </c>
      <c r="B112" s="4" t="s">
        <v>224</v>
      </c>
      <c r="C112" s="81"/>
      <c r="D112" s="81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30" t="s">
        <v>225</v>
      </c>
      <c r="B113" s="4" t="s">
        <v>226</v>
      </c>
      <c r="C113" s="81"/>
      <c r="D113" s="81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1" t="s">
        <v>370</v>
      </c>
      <c r="B114" s="32" t="s">
        <v>227</v>
      </c>
      <c r="C114" s="82"/>
      <c r="D114" s="82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30" t="s">
        <v>228</v>
      </c>
      <c r="B115" s="4" t="s">
        <v>229</v>
      </c>
      <c r="C115" s="81"/>
      <c r="D115" s="81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230</v>
      </c>
      <c r="B116" s="4" t="s">
        <v>231</v>
      </c>
      <c r="C116" s="79"/>
      <c r="D116" s="7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30" t="s">
        <v>403</v>
      </c>
      <c r="B117" s="4" t="s">
        <v>232</v>
      </c>
      <c r="C117" s="81"/>
      <c r="D117" s="81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30" t="s">
        <v>372</v>
      </c>
      <c r="B118" s="4" t="s">
        <v>233</v>
      </c>
      <c r="C118" s="81"/>
      <c r="D118" s="81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1" t="s">
        <v>373</v>
      </c>
      <c r="B119" s="32" t="s">
        <v>234</v>
      </c>
      <c r="C119" s="82"/>
      <c r="D119" s="82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235</v>
      </c>
      <c r="B120" s="4" t="s">
        <v>236</v>
      </c>
      <c r="C120" s="79"/>
      <c r="D120" s="7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3" t="s">
        <v>407</v>
      </c>
      <c r="B121" s="34" t="s">
        <v>237</v>
      </c>
      <c r="C121" s="82"/>
      <c r="D121" s="82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62" t="s">
        <v>443</v>
      </c>
      <c r="B122" s="63"/>
      <c r="C122" s="74">
        <f>C121+C98</f>
        <v>29109</v>
      </c>
      <c r="D122" s="74">
        <f>D121+D98</f>
        <v>28262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  <headerFooter alignWithMargins="0">
    <oddHeader>&amp;R1/2. melléklet a 11/2016(V. 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1">
      <selection activeCell="D4" sqref="D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79" t="s">
        <v>662</v>
      </c>
      <c r="B1" s="280"/>
      <c r="C1" s="280"/>
      <c r="D1" s="280"/>
    </row>
    <row r="2" spans="1:4" ht="23.25" customHeight="1">
      <c r="A2" s="281" t="s">
        <v>15</v>
      </c>
      <c r="B2" s="282"/>
      <c r="C2" s="282"/>
      <c r="D2" s="282"/>
    </row>
    <row r="3" ht="18">
      <c r="A3" s="58"/>
    </row>
    <row r="4" spans="1:4" ht="15">
      <c r="A4" t="s">
        <v>472</v>
      </c>
      <c r="D4" s="56"/>
    </row>
    <row r="5" spans="1:4" ht="30.75">
      <c r="A5" s="1" t="s">
        <v>66</v>
      </c>
      <c r="B5" s="2" t="s">
        <v>45</v>
      </c>
      <c r="C5" s="60" t="s">
        <v>648</v>
      </c>
      <c r="D5" s="173" t="s">
        <v>649</v>
      </c>
    </row>
    <row r="6" spans="1:4" ht="15" customHeight="1" hidden="1">
      <c r="A6" s="24" t="s">
        <v>238</v>
      </c>
      <c r="B6" s="5" t="s">
        <v>239</v>
      </c>
      <c r="C6" s="20"/>
      <c r="D6" s="20"/>
    </row>
    <row r="7" spans="1:4" ht="15" customHeight="1" hidden="1">
      <c r="A7" s="4" t="s">
        <v>240</v>
      </c>
      <c r="B7" s="5" t="s">
        <v>241</v>
      </c>
      <c r="C7" s="20"/>
      <c r="D7" s="20"/>
    </row>
    <row r="8" spans="1:4" ht="15" customHeight="1" hidden="1">
      <c r="A8" s="4" t="s">
        <v>242</v>
      </c>
      <c r="B8" s="5" t="s">
        <v>243</v>
      </c>
      <c r="C8" s="20"/>
      <c r="D8" s="20"/>
    </row>
    <row r="9" spans="1:4" ht="15" customHeight="1" hidden="1">
      <c r="A9" s="4" t="s">
        <v>244</v>
      </c>
      <c r="B9" s="5" t="s">
        <v>245</v>
      </c>
      <c r="C9" s="20"/>
      <c r="D9" s="20"/>
    </row>
    <row r="10" spans="1:4" ht="15" customHeight="1" hidden="1">
      <c r="A10" s="4" t="s">
        <v>246</v>
      </c>
      <c r="B10" s="5" t="s">
        <v>247</v>
      </c>
      <c r="C10" s="20"/>
      <c r="D10" s="20"/>
    </row>
    <row r="11" spans="1:4" ht="15" customHeight="1" hidden="1">
      <c r="A11" s="4" t="s">
        <v>248</v>
      </c>
      <c r="B11" s="5" t="s">
        <v>249</v>
      </c>
      <c r="C11" s="20"/>
      <c r="D11" s="20"/>
    </row>
    <row r="12" spans="1:4" ht="15" customHeight="1">
      <c r="A12" s="6" t="s">
        <v>445</v>
      </c>
      <c r="B12" s="7" t="s">
        <v>250</v>
      </c>
      <c r="C12" s="74"/>
      <c r="D12" s="74"/>
    </row>
    <row r="13" spans="1:4" ht="15" customHeight="1">
      <c r="A13" s="4" t="s">
        <v>251</v>
      </c>
      <c r="B13" s="5" t="s">
        <v>252</v>
      </c>
      <c r="C13" s="78"/>
      <c r="D13" s="78"/>
    </row>
    <row r="14" spans="1:4" ht="15" customHeight="1">
      <c r="A14" s="4" t="s">
        <v>253</v>
      </c>
      <c r="B14" s="5" t="s">
        <v>254</v>
      </c>
      <c r="C14" s="78"/>
      <c r="D14" s="78"/>
    </row>
    <row r="15" spans="1:4" ht="15" customHeight="1">
      <c r="A15" s="4" t="s">
        <v>408</v>
      </c>
      <c r="B15" s="5" t="s">
        <v>255</v>
      </c>
      <c r="C15" s="78"/>
      <c r="D15" s="78"/>
    </row>
    <row r="16" spans="1:4" ht="15" customHeight="1">
      <c r="A16" s="4" t="s">
        <v>409</v>
      </c>
      <c r="B16" s="5" t="s">
        <v>256</v>
      </c>
      <c r="C16" s="78"/>
      <c r="D16" s="78"/>
    </row>
    <row r="17" spans="1:4" ht="15" customHeight="1">
      <c r="A17" s="4" t="s">
        <v>410</v>
      </c>
      <c r="B17" s="5" t="s">
        <v>257</v>
      </c>
      <c r="C17" s="78"/>
      <c r="D17" s="78"/>
    </row>
    <row r="18" spans="1:4" ht="15" customHeight="1">
      <c r="A18" s="32" t="s">
        <v>446</v>
      </c>
      <c r="B18" s="42" t="s">
        <v>258</v>
      </c>
      <c r="C18" s="74"/>
      <c r="D18" s="74"/>
    </row>
    <row r="19" spans="1:4" ht="15" customHeight="1">
      <c r="A19" s="4" t="s">
        <v>414</v>
      </c>
      <c r="B19" s="5" t="s">
        <v>267</v>
      </c>
      <c r="C19" s="78"/>
      <c r="D19" s="78"/>
    </row>
    <row r="20" spans="1:4" ht="15" customHeight="1">
      <c r="A20" s="4" t="s">
        <v>415</v>
      </c>
      <c r="B20" s="5" t="s">
        <v>268</v>
      </c>
      <c r="C20" s="78"/>
      <c r="D20" s="78"/>
    </row>
    <row r="21" spans="1:4" ht="15" customHeight="1">
      <c r="A21" s="6" t="s">
        <v>1</v>
      </c>
      <c r="B21" s="7" t="s">
        <v>269</v>
      </c>
      <c r="C21" s="78"/>
      <c r="D21" s="78"/>
    </row>
    <row r="22" spans="1:4" ht="15" customHeight="1">
      <c r="A22" s="4" t="s">
        <v>416</v>
      </c>
      <c r="B22" s="5" t="s">
        <v>270</v>
      </c>
      <c r="C22" s="78"/>
      <c r="D22" s="78"/>
    </row>
    <row r="23" spans="1:4" ht="15" customHeight="1">
      <c r="A23" s="4" t="s">
        <v>417</v>
      </c>
      <c r="B23" s="5" t="s">
        <v>271</v>
      </c>
      <c r="C23" s="78"/>
      <c r="D23" s="78"/>
    </row>
    <row r="24" spans="1:4" ht="15" customHeight="1">
      <c r="A24" s="4" t="s">
        <v>418</v>
      </c>
      <c r="B24" s="5" t="s">
        <v>272</v>
      </c>
      <c r="C24" s="78"/>
      <c r="D24" s="78"/>
    </row>
    <row r="25" spans="1:4" ht="15" customHeight="1">
      <c r="A25" s="4" t="s">
        <v>419</v>
      </c>
      <c r="B25" s="5" t="s">
        <v>273</v>
      </c>
      <c r="C25" s="78"/>
      <c r="D25" s="78"/>
    </row>
    <row r="26" spans="1:4" ht="15" customHeight="1">
      <c r="A26" s="4" t="s">
        <v>420</v>
      </c>
      <c r="B26" s="5" t="s">
        <v>274</v>
      </c>
      <c r="C26" s="78"/>
      <c r="D26" s="78"/>
    </row>
    <row r="27" spans="1:4" ht="15" customHeight="1">
      <c r="A27" s="4" t="s">
        <v>275</v>
      </c>
      <c r="B27" s="5" t="s">
        <v>276</v>
      </c>
      <c r="C27" s="78"/>
      <c r="D27" s="78"/>
    </row>
    <row r="28" spans="1:4" ht="15" customHeight="1">
      <c r="A28" s="4" t="s">
        <v>421</v>
      </c>
      <c r="B28" s="5" t="s">
        <v>277</v>
      </c>
      <c r="C28" s="78"/>
      <c r="D28" s="78"/>
    </row>
    <row r="29" spans="1:4" ht="15" customHeight="1">
      <c r="A29" s="4" t="s">
        <v>422</v>
      </c>
      <c r="B29" s="5" t="s">
        <v>278</v>
      </c>
      <c r="C29" s="78"/>
      <c r="D29" s="78"/>
    </row>
    <row r="30" spans="1:4" ht="15" customHeight="1">
      <c r="A30" s="6" t="s">
        <v>2</v>
      </c>
      <c r="B30" s="7" t="s">
        <v>279</v>
      </c>
      <c r="C30" s="78"/>
      <c r="D30" s="78"/>
    </row>
    <row r="31" spans="1:4" ht="15" customHeight="1">
      <c r="A31" s="4" t="s">
        <v>423</v>
      </c>
      <c r="B31" s="5" t="s">
        <v>280</v>
      </c>
      <c r="C31" s="78"/>
      <c r="D31" s="78"/>
    </row>
    <row r="32" spans="1:4" ht="15" customHeight="1">
      <c r="A32" s="32" t="s">
        <v>3</v>
      </c>
      <c r="B32" s="42" t="s">
        <v>281</v>
      </c>
      <c r="C32" s="74"/>
      <c r="D32" s="74"/>
    </row>
    <row r="33" spans="1:4" ht="15" customHeight="1" hidden="1">
      <c r="A33" s="10" t="s">
        <v>282</v>
      </c>
      <c r="B33" s="5" t="s">
        <v>283</v>
      </c>
      <c r="C33" s="78"/>
      <c r="D33" s="78"/>
    </row>
    <row r="34" spans="1:4" ht="15" customHeight="1" hidden="1">
      <c r="A34" s="10" t="s">
        <v>424</v>
      </c>
      <c r="B34" s="5" t="s">
        <v>284</v>
      </c>
      <c r="C34" s="78"/>
      <c r="D34" s="78"/>
    </row>
    <row r="35" spans="1:4" ht="15" customHeight="1" hidden="1">
      <c r="A35" s="10" t="s">
        <v>425</v>
      </c>
      <c r="B35" s="5" t="s">
        <v>285</v>
      </c>
      <c r="C35" s="78"/>
      <c r="D35" s="78"/>
    </row>
    <row r="36" spans="1:4" ht="15" customHeight="1" hidden="1">
      <c r="A36" s="10" t="s">
        <v>426</v>
      </c>
      <c r="B36" s="5" t="s">
        <v>286</v>
      </c>
      <c r="C36" s="78"/>
      <c r="D36" s="78"/>
    </row>
    <row r="37" spans="1:4" ht="15" customHeight="1" hidden="1">
      <c r="A37" s="10" t="s">
        <v>287</v>
      </c>
      <c r="B37" s="5" t="s">
        <v>288</v>
      </c>
      <c r="C37" s="78"/>
      <c r="D37" s="78"/>
    </row>
    <row r="38" spans="1:4" ht="15" customHeight="1" hidden="1">
      <c r="A38" s="10" t="s">
        <v>289</v>
      </c>
      <c r="B38" s="5" t="s">
        <v>290</v>
      </c>
      <c r="C38" s="78"/>
      <c r="D38" s="78"/>
    </row>
    <row r="39" spans="1:4" ht="15" customHeight="1" hidden="1">
      <c r="A39" s="10" t="s">
        <v>291</v>
      </c>
      <c r="B39" s="5" t="s">
        <v>292</v>
      </c>
      <c r="C39" s="78"/>
      <c r="D39" s="78"/>
    </row>
    <row r="40" spans="1:4" ht="15" customHeight="1" hidden="1">
      <c r="A40" s="10" t="s">
        <v>427</v>
      </c>
      <c r="B40" s="5" t="s">
        <v>293</v>
      </c>
      <c r="C40" s="78"/>
      <c r="D40" s="78"/>
    </row>
    <row r="41" spans="1:4" ht="15" customHeight="1" hidden="1">
      <c r="A41" s="10" t="s">
        <v>428</v>
      </c>
      <c r="B41" s="5" t="s">
        <v>294</v>
      </c>
      <c r="C41" s="78"/>
      <c r="D41" s="78"/>
    </row>
    <row r="42" spans="1:4" ht="15" customHeight="1" hidden="1">
      <c r="A42" s="10" t="s">
        <v>429</v>
      </c>
      <c r="B42" s="5" t="s">
        <v>295</v>
      </c>
      <c r="C42" s="78"/>
      <c r="D42" s="78"/>
    </row>
    <row r="43" spans="1:4" ht="15" customHeight="1">
      <c r="A43" s="41" t="s">
        <v>4</v>
      </c>
      <c r="B43" s="42" t="s">
        <v>296</v>
      </c>
      <c r="C43" s="74">
        <v>22850</v>
      </c>
      <c r="D43" s="74">
        <v>20372</v>
      </c>
    </row>
    <row r="44" spans="1:4" ht="15" customHeight="1">
      <c r="A44" s="10" t="s">
        <v>305</v>
      </c>
      <c r="B44" s="5" t="s">
        <v>306</v>
      </c>
      <c r="C44" s="78"/>
      <c r="D44" s="78"/>
    </row>
    <row r="45" spans="1:4" ht="15" customHeight="1">
      <c r="A45" s="4" t="s">
        <v>433</v>
      </c>
      <c r="B45" s="5" t="s">
        <v>307</v>
      </c>
      <c r="C45" s="78"/>
      <c r="D45" s="78"/>
    </row>
    <row r="46" spans="1:4" ht="15" customHeight="1">
      <c r="A46" s="10" t="s">
        <v>434</v>
      </c>
      <c r="B46" s="5" t="s">
        <v>308</v>
      </c>
      <c r="C46" s="78"/>
      <c r="D46" s="78"/>
    </row>
    <row r="47" spans="1:4" ht="15" customHeight="1">
      <c r="A47" s="32" t="s">
        <v>6</v>
      </c>
      <c r="B47" s="42" t="s">
        <v>309</v>
      </c>
      <c r="C47" s="74"/>
      <c r="D47" s="74"/>
    </row>
    <row r="48" spans="1:4" ht="15" customHeight="1">
      <c r="A48" s="45" t="s">
        <v>18</v>
      </c>
      <c r="B48" s="69"/>
      <c r="C48" s="74">
        <f>C47+C43+C32+C18</f>
        <v>22850</v>
      </c>
      <c r="D48" s="74">
        <f>D47+D43+D32+D18</f>
        <v>20372</v>
      </c>
    </row>
    <row r="49" spans="1:4" ht="15" customHeight="1">
      <c r="A49" s="4" t="s">
        <v>259</v>
      </c>
      <c r="B49" s="5" t="s">
        <v>260</v>
      </c>
      <c r="C49" s="78"/>
      <c r="D49" s="78"/>
    </row>
    <row r="50" spans="1:4" ht="15" customHeight="1">
      <c r="A50" s="4" t="s">
        <v>261</v>
      </c>
      <c r="B50" s="5" t="s">
        <v>262</v>
      </c>
      <c r="C50" s="78"/>
      <c r="D50" s="78"/>
    </row>
    <row r="51" spans="1:4" ht="15" customHeight="1">
      <c r="A51" s="4" t="s">
        <v>411</v>
      </c>
      <c r="B51" s="5" t="s">
        <v>263</v>
      </c>
      <c r="C51" s="78"/>
      <c r="D51" s="78"/>
    </row>
    <row r="52" spans="1:4" ht="15" customHeight="1">
      <c r="A52" s="4" t="s">
        <v>412</v>
      </c>
      <c r="B52" s="5" t="s">
        <v>264</v>
      </c>
      <c r="C52" s="78"/>
      <c r="D52" s="78"/>
    </row>
    <row r="53" spans="1:4" ht="15" customHeight="1">
      <c r="A53" s="4" t="s">
        <v>413</v>
      </c>
      <c r="B53" s="5" t="s">
        <v>265</v>
      </c>
      <c r="C53" s="78"/>
      <c r="D53" s="78"/>
    </row>
    <row r="54" spans="1:4" ht="15" customHeight="1">
      <c r="A54" s="32" t="s">
        <v>0</v>
      </c>
      <c r="B54" s="42" t="s">
        <v>266</v>
      </c>
      <c r="C54" s="78"/>
      <c r="D54" s="78"/>
    </row>
    <row r="55" spans="1:4" ht="15" customHeight="1">
      <c r="A55" s="10" t="s">
        <v>430</v>
      </c>
      <c r="B55" s="5" t="s">
        <v>297</v>
      </c>
      <c r="C55" s="78"/>
      <c r="D55" s="78"/>
    </row>
    <row r="56" spans="1:4" ht="15" customHeight="1">
      <c r="A56" s="10" t="s">
        <v>431</v>
      </c>
      <c r="B56" s="5" t="s">
        <v>298</v>
      </c>
      <c r="C56" s="78"/>
      <c r="D56" s="78"/>
    </row>
    <row r="57" spans="1:4" ht="15" customHeight="1">
      <c r="A57" s="10" t="s">
        <v>299</v>
      </c>
      <c r="B57" s="5" t="s">
        <v>300</v>
      </c>
      <c r="C57" s="78"/>
      <c r="D57" s="78"/>
    </row>
    <row r="58" spans="1:4" ht="15" customHeight="1">
      <c r="A58" s="10" t="s">
        <v>432</v>
      </c>
      <c r="B58" s="5" t="s">
        <v>301</v>
      </c>
      <c r="C58" s="78"/>
      <c r="D58" s="78"/>
    </row>
    <row r="59" spans="1:4" ht="15" customHeight="1">
      <c r="A59" s="10" t="s">
        <v>302</v>
      </c>
      <c r="B59" s="5" t="s">
        <v>303</v>
      </c>
      <c r="C59" s="78"/>
      <c r="D59" s="78"/>
    </row>
    <row r="60" spans="1:4" ht="15" customHeight="1">
      <c r="A60" s="32" t="s">
        <v>5</v>
      </c>
      <c r="B60" s="42" t="s">
        <v>304</v>
      </c>
      <c r="C60" s="74"/>
      <c r="D60" s="74"/>
    </row>
    <row r="61" spans="1:4" ht="15" customHeight="1">
      <c r="A61" s="10" t="s">
        <v>310</v>
      </c>
      <c r="B61" s="5" t="s">
        <v>311</v>
      </c>
      <c r="C61" s="78"/>
      <c r="D61" s="78"/>
    </row>
    <row r="62" spans="1:4" ht="15" customHeight="1">
      <c r="A62" s="4" t="s">
        <v>435</v>
      </c>
      <c r="B62" s="5" t="s">
        <v>312</v>
      </c>
      <c r="C62" s="78"/>
      <c r="D62" s="78"/>
    </row>
    <row r="63" spans="1:4" ht="15" customHeight="1">
      <c r="A63" s="10" t="s">
        <v>436</v>
      </c>
      <c r="B63" s="5" t="s">
        <v>313</v>
      </c>
      <c r="C63" s="78"/>
      <c r="D63" s="78"/>
    </row>
    <row r="64" spans="1:4" ht="15" customHeight="1">
      <c r="A64" s="32" t="s">
        <v>8</v>
      </c>
      <c r="B64" s="42" t="s">
        <v>314</v>
      </c>
      <c r="C64" s="74"/>
      <c r="D64" s="74"/>
    </row>
    <row r="65" spans="1:4" ht="15" customHeight="1">
      <c r="A65" s="45" t="s">
        <v>17</v>
      </c>
      <c r="B65" s="70"/>
      <c r="C65" s="74">
        <f>C64+C60+C54</f>
        <v>0</v>
      </c>
      <c r="D65" s="74"/>
    </row>
    <row r="66" spans="1:4" ht="15.75">
      <c r="A66" s="39" t="s">
        <v>7</v>
      </c>
      <c r="B66" s="28" t="s">
        <v>315</v>
      </c>
      <c r="C66" s="74">
        <f>C64+C47+C60+C43+C32+C18</f>
        <v>22850</v>
      </c>
      <c r="D66" s="74">
        <f>D64+D47+D60+D43+D32+D18</f>
        <v>20372</v>
      </c>
    </row>
    <row r="67" spans="1:4" ht="15.75">
      <c r="A67" s="64" t="s">
        <v>25</v>
      </c>
      <c r="B67" s="47"/>
      <c r="C67" s="78">
        <f>C66-'kiadások működés Zengő Óvoda'!C74</f>
        <v>-294315</v>
      </c>
      <c r="D67" s="78">
        <f>D66-'kiadások működés Zengő Óvoda'!D74</f>
        <v>-287810</v>
      </c>
    </row>
    <row r="68" spans="1:4" ht="15.75">
      <c r="A68" s="64" t="s">
        <v>26</v>
      </c>
      <c r="B68" s="47"/>
      <c r="C68" s="78">
        <f>SUM(C65-'kiadások működés Zengő Óvoda'!C97)</f>
        <v>-230</v>
      </c>
      <c r="D68" s="78">
        <f>SUM(D65-'kiadások működés Zengő Óvoda'!D97)</f>
        <v>-197</v>
      </c>
    </row>
    <row r="69" spans="1:4" ht="15" hidden="1">
      <c r="A69" s="30" t="s">
        <v>437</v>
      </c>
      <c r="B69" s="4" t="s">
        <v>316</v>
      </c>
      <c r="C69" s="78"/>
      <c r="D69" s="78"/>
    </row>
    <row r="70" spans="1:4" ht="15" hidden="1">
      <c r="A70" s="10" t="s">
        <v>317</v>
      </c>
      <c r="B70" s="4" t="s">
        <v>318</v>
      </c>
      <c r="C70" s="78"/>
      <c r="D70" s="78"/>
    </row>
    <row r="71" spans="1:4" ht="15" hidden="1">
      <c r="A71" s="30" t="s">
        <v>438</v>
      </c>
      <c r="B71" s="4" t="s">
        <v>319</v>
      </c>
      <c r="C71" s="78"/>
      <c r="D71" s="78"/>
    </row>
    <row r="72" spans="1:4" ht="15">
      <c r="A72" s="12" t="s">
        <v>9</v>
      </c>
      <c r="B72" s="6" t="s">
        <v>320</v>
      </c>
      <c r="C72" s="78"/>
      <c r="D72" s="78"/>
    </row>
    <row r="73" spans="1:4" ht="15" hidden="1">
      <c r="A73" s="10" t="s">
        <v>439</v>
      </c>
      <c r="B73" s="4" t="s">
        <v>321</v>
      </c>
      <c r="C73" s="78"/>
      <c r="D73" s="78"/>
    </row>
    <row r="74" spans="1:4" ht="15" hidden="1">
      <c r="A74" s="30" t="s">
        <v>322</v>
      </c>
      <c r="B74" s="4" t="s">
        <v>323</v>
      </c>
      <c r="C74" s="78"/>
      <c r="D74" s="78"/>
    </row>
    <row r="75" spans="1:4" ht="15" hidden="1">
      <c r="A75" s="10" t="s">
        <v>440</v>
      </c>
      <c r="B75" s="4" t="s">
        <v>324</v>
      </c>
      <c r="C75" s="78"/>
      <c r="D75" s="78"/>
    </row>
    <row r="76" spans="1:4" ht="15" hidden="1">
      <c r="A76" s="30" t="s">
        <v>325</v>
      </c>
      <c r="B76" s="4" t="s">
        <v>326</v>
      </c>
      <c r="C76" s="78"/>
      <c r="D76" s="78"/>
    </row>
    <row r="77" spans="1:4" ht="15">
      <c r="A77" s="11" t="s">
        <v>10</v>
      </c>
      <c r="B77" s="6" t="s">
        <v>327</v>
      </c>
      <c r="C77" s="78"/>
      <c r="D77" s="78"/>
    </row>
    <row r="78" spans="1:4" ht="15" hidden="1">
      <c r="A78" s="4" t="s">
        <v>23</v>
      </c>
      <c r="B78" s="4" t="s">
        <v>328</v>
      </c>
      <c r="C78" s="78"/>
      <c r="D78" s="78"/>
    </row>
    <row r="79" spans="1:4" ht="15" hidden="1">
      <c r="A79" s="4" t="s">
        <v>24</v>
      </c>
      <c r="B79" s="4" t="s">
        <v>328</v>
      </c>
      <c r="C79" s="78"/>
      <c r="D79" s="78"/>
    </row>
    <row r="80" spans="1:4" ht="15" hidden="1">
      <c r="A80" s="4" t="s">
        <v>21</v>
      </c>
      <c r="B80" s="4" t="s">
        <v>329</v>
      </c>
      <c r="C80" s="78"/>
      <c r="D80" s="78"/>
    </row>
    <row r="81" spans="1:4" ht="15" hidden="1">
      <c r="A81" s="4" t="s">
        <v>22</v>
      </c>
      <c r="B81" s="4" t="s">
        <v>329</v>
      </c>
      <c r="C81" s="78"/>
      <c r="D81" s="78"/>
    </row>
    <row r="82" spans="1:4" ht="15">
      <c r="A82" s="6" t="s">
        <v>11</v>
      </c>
      <c r="B82" s="6" t="s">
        <v>330</v>
      </c>
      <c r="C82" s="78">
        <v>5194</v>
      </c>
      <c r="D82" s="78">
        <v>5194</v>
      </c>
    </row>
    <row r="83" spans="1:4" ht="15">
      <c r="A83" s="30" t="s">
        <v>331</v>
      </c>
      <c r="B83" s="4" t="s">
        <v>332</v>
      </c>
      <c r="C83" s="78"/>
      <c r="D83" s="78"/>
    </row>
    <row r="84" spans="1:4" ht="15">
      <c r="A84" s="30" t="s">
        <v>333</v>
      </c>
      <c r="B84" s="4" t="s">
        <v>334</v>
      </c>
      <c r="C84" s="78"/>
      <c r="D84" s="78"/>
    </row>
    <row r="85" spans="1:4" ht="15">
      <c r="A85" s="30" t="s">
        <v>335</v>
      </c>
      <c r="B85" s="4" t="s">
        <v>336</v>
      </c>
      <c r="C85" s="78">
        <v>289351</v>
      </c>
      <c r="D85" s="78">
        <v>289351</v>
      </c>
    </row>
    <row r="86" spans="1:4" ht="15">
      <c r="A86" s="30" t="s">
        <v>337</v>
      </c>
      <c r="B86" s="4" t="s">
        <v>338</v>
      </c>
      <c r="C86" s="78"/>
      <c r="D86" s="78"/>
    </row>
    <row r="87" spans="1:4" ht="15">
      <c r="A87" s="10" t="s">
        <v>441</v>
      </c>
      <c r="B87" s="4" t="s">
        <v>339</v>
      </c>
      <c r="C87" s="78"/>
      <c r="D87" s="78"/>
    </row>
    <row r="88" spans="1:4" ht="15">
      <c r="A88" s="12" t="s">
        <v>12</v>
      </c>
      <c r="B88" s="6" t="s">
        <v>340</v>
      </c>
      <c r="C88" s="74">
        <f>SUM(C72:C87)</f>
        <v>294545</v>
      </c>
      <c r="D88" s="74">
        <f>SUM(D72:D87)</f>
        <v>294545</v>
      </c>
    </row>
    <row r="89" spans="1:4" ht="15">
      <c r="A89" s="10" t="s">
        <v>341</v>
      </c>
      <c r="B89" s="4" t="s">
        <v>342</v>
      </c>
      <c r="C89" s="78"/>
      <c r="D89" s="78"/>
    </row>
    <row r="90" spans="1:4" ht="15">
      <c r="A90" s="10" t="s">
        <v>343</v>
      </c>
      <c r="B90" s="4" t="s">
        <v>344</v>
      </c>
      <c r="C90" s="78"/>
      <c r="D90" s="78"/>
    </row>
    <row r="91" spans="1:4" ht="15">
      <c r="A91" s="30" t="s">
        <v>345</v>
      </c>
      <c r="B91" s="4" t="s">
        <v>346</v>
      </c>
      <c r="C91" s="78"/>
      <c r="D91" s="78"/>
    </row>
    <row r="92" spans="1:4" ht="15">
      <c r="A92" s="30" t="s">
        <v>442</v>
      </c>
      <c r="B92" s="4" t="s">
        <v>347</v>
      </c>
      <c r="C92" s="78"/>
      <c r="D92" s="78"/>
    </row>
    <row r="93" spans="1:4" ht="15">
      <c r="A93" s="11" t="s">
        <v>13</v>
      </c>
      <c r="B93" s="6" t="s">
        <v>348</v>
      </c>
      <c r="C93" s="78"/>
      <c r="D93" s="78"/>
    </row>
    <row r="94" spans="1:4" ht="15">
      <c r="A94" s="12" t="s">
        <v>349</v>
      </c>
      <c r="B94" s="6" t="s">
        <v>350</v>
      </c>
      <c r="C94" s="78"/>
      <c r="D94" s="78"/>
    </row>
    <row r="95" spans="1:4" ht="15.75">
      <c r="A95" s="33" t="s">
        <v>14</v>
      </c>
      <c r="B95" s="34" t="s">
        <v>351</v>
      </c>
      <c r="C95" s="74">
        <f>SUM(C88:C94)</f>
        <v>294545</v>
      </c>
      <c r="D95" s="74">
        <f>SUM(D88:D94)</f>
        <v>294545</v>
      </c>
    </row>
    <row r="96" spans="1:4" ht="15.75">
      <c r="A96" s="62" t="s">
        <v>444</v>
      </c>
      <c r="B96" s="63"/>
      <c r="C96" s="74">
        <f>C66+C95</f>
        <v>317395</v>
      </c>
      <c r="D96" s="74">
        <f>D66+D95</f>
        <v>314917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&amp;R1/3. melléklet a 11/2016.(V. 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workbookViewId="0" topLeftCell="A1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</cols>
  <sheetData>
    <row r="1" spans="1:4" ht="20.25" customHeight="1">
      <c r="A1" s="279" t="s">
        <v>662</v>
      </c>
      <c r="B1" s="282"/>
      <c r="C1" s="282"/>
      <c r="D1" s="282"/>
    </row>
    <row r="2" spans="1:4" ht="19.5" customHeight="1">
      <c r="A2" s="281" t="s">
        <v>16</v>
      </c>
      <c r="B2" s="282"/>
      <c r="C2" s="282"/>
      <c r="D2" s="282"/>
    </row>
    <row r="3" ht="18">
      <c r="A3" s="58"/>
    </row>
    <row r="4" spans="1:4" ht="15">
      <c r="A4" s="59" t="s">
        <v>472</v>
      </c>
      <c r="D4" s="56"/>
    </row>
    <row r="5" spans="1:4" ht="30.75">
      <c r="A5" s="1" t="s">
        <v>66</v>
      </c>
      <c r="B5" s="2" t="s">
        <v>67</v>
      </c>
      <c r="C5" s="60" t="s">
        <v>648</v>
      </c>
      <c r="D5" s="173" t="s">
        <v>649</v>
      </c>
    </row>
    <row r="6" spans="1:4" ht="15" hidden="1">
      <c r="A6" s="21" t="s">
        <v>68</v>
      </c>
      <c r="B6" s="22" t="s">
        <v>69</v>
      </c>
      <c r="C6" s="61"/>
      <c r="D6" s="61"/>
    </row>
    <row r="7" spans="1:4" ht="15" hidden="1">
      <c r="A7" s="21" t="s">
        <v>70</v>
      </c>
      <c r="B7" s="23" t="s">
        <v>71</v>
      </c>
      <c r="C7" s="61"/>
      <c r="D7" s="61"/>
    </row>
    <row r="8" spans="1:4" ht="15" hidden="1">
      <c r="A8" s="21" t="s">
        <v>72</v>
      </c>
      <c r="B8" s="23" t="s">
        <v>73</v>
      </c>
      <c r="C8" s="61"/>
      <c r="D8" s="61"/>
    </row>
    <row r="9" spans="1:4" ht="15" hidden="1">
      <c r="A9" s="24" t="s">
        <v>74</v>
      </c>
      <c r="B9" s="23" t="s">
        <v>75</v>
      </c>
      <c r="C9" s="61"/>
      <c r="D9" s="61"/>
    </row>
    <row r="10" spans="1:4" ht="15" hidden="1">
      <c r="A10" s="24" t="s">
        <v>76</v>
      </c>
      <c r="B10" s="23" t="s">
        <v>77</v>
      </c>
      <c r="C10" s="61"/>
      <c r="D10" s="61"/>
    </row>
    <row r="11" spans="1:4" ht="15" hidden="1">
      <c r="A11" s="24" t="s">
        <v>78</v>
      </c>
      <c r="B11" s="23" t="s">
        <v>79</v>
      </c>
      <c r="C11" s="61"/>
      <c r="D11" s="61"/>
    </row>
    <row r="12" spans="1:4" ht="15" hidden="1">
      <c r="A12" s="24" t="s">
        <v>80</v>
      </c>
      <c r="B12" s="23" t="s">
        <v>81</v>
      </c>
      <c r="C12" s="61"/>
      <c r="D12" s="61"/>
    </row>
    <row r="13" spans="1:4" ht="15" hidden="1">
      <c r="A13" s="24" t="s">
        <v>82</v>
      </c>
      <c r="B13" s="23" t="s">
        <v>83</v>
      </c>
      <c r="C13" s="61"/>
      <c r="D13" s="61"/>
    </row>
    <row r="14" spans="1:4" ht="15" hidden="1">
      <c r="A14" s="4" t="s">
        <v>84</v>
      </c>
      <c r="B14" s="23" t="s">
        <v>85</v>
      </c>
      <c r="C14" s="61"/>
      <c r="D14" s="61"/>
    </row>
    <row r="15" spans="1:4" ht="15" hidden="1">
      <c r="A15" s="4" t="s">
        <v>86</v>
      </c>
      <c r="B15" s="23" t="s">
        <v>87</v>
      </c>
      <c r="C15" s="61"/>
      <c r="D15" s="61"/>
    </row>
    <row r="16" spans="1:4" ht="15" hidden="1">
      <c r="A16" s="4" t="s">
        <v>88</v>
      </c>
      <c r="B16" s="23" t="s">
        <v>89</v>
      </c>
      <c r="C16" s="61"/>
      <c r="D16" s="61"/>
    </row>
    <row r="17" spans="1:4" ht="15" hidden="1">
      <c r="A17" s="4" t="s">
        <v>90</v>
      </c>
      <c r="B17" s="23" t="s">
        <v>91</v>
      </c>
      <c r="C17" s="61"/>
      <c r="D17" s="61"/>
    </row>
    <row r="18" spans="1:4" ht="15" hidden="1">
      <c r="A18" s="4" t="s">
        <v>374</v>
      </c>
      <c r="B18" s="23" t="s">
        <v>92</v>
      </c>
      <c r="C18" s="61"/>
      <c r="D18" s="61"/>
    </row>
    <row r="19" spans="1:4" ht="15">
      <c r="A19" s="25" t="s">
        <v>352</v>
      </c>
      <c r="B19" s="26" t="s">
        <v>93</v>
      </c>
      <c r="C19" s="77">
        <v>170779</v>
      </c>
      <c r="D19" s="77">
        <v>168827</v>
      </c>
    </row>
    <row r="20" spans="1:4" ht="15" hidden="1">
      <c r="A20" s="4" t="s">
        <v>94</v>
      </c>
      <c r="B20" s="23" t="s">
        <v>95</v>
      </c>
      <c r="C20" s="77"/>
      <c r="D20" s="77"/>
    </row>
    <row r="21" spans="1:4" ht="30" hidden="1">
      <c r="A21" s="4" t="s">
        <v>96</v>
      </c>
      <c r="B21" s="23" t="s">
        <v>97</v>
      </c>
      <c r="C21" s="77"/>
      <c r="D21" s="77"/>
    </row>
    <row r="22" spans="1:4" ht="15" hidden="1">
      <c r="A22" s="5" t="s">
        <v>98</v>
      </c>
      <c r="B22" s="23" t="s">
        <v>99</v>
      </c>
      <c r="C22" s="77"/>
      <c r="D22" s="77"/>
    </row>
    <row r="23" spans="1:4" ht="15">
      <c r="A23" s="6" t="s">
        <v>353</v>
      </c>
      <c r="B23" s="26" t="s">
        <v>100</v>
      </c>
      <c r="C23" s="77">
        <v>296</v>
      </c>
      <c r="D23" s="77">
        <v>158</v>
      </c>
    </row>
    <row r="24" spans="1:4" ht="15">
      <c r="A24" s="43" t="s">
        <v>404</v>
      </c>
      <c r="B24" s="44" t="s">
        <v>101</v>
      </c>
      <c r="C24" s="74">
        <f>SUM(C19:C23)</f>
        <v>171075</v>
      </c>
      <c r="D24" s="74">
        <f>SUM(D19:D23)</f>
        <v>168985</v>
      </c>
    </row>
    <row r="25" spans="1:4" ht="15">
      <c r="A25" s="32" t="s">
        <v>375</v>
      </c>
      <c r="B25" s="44" t="s">
        <v>102</v>
      </c>
      <c r="C25" s="74">
        <v>49153</v>
      </c>
      <c r="D25" s="74">
        <v>48879</v>
      </c>
    </row>
    <row r="26" spans="1:4" ht="15" hidden="1">
      <c r="A26" s="4" t="s">
        <v>103</v>
      </c>
      <c r="B26" s="23" t="s">
        <v>104</v>
      </c>
      <c r="C26" s="77"/>
      <c r="D26" s="77"/>
    </row>
    <row r="27" spans="1:4" ht="15" hidden="1">
      <c r="A27" s="4" t="s">
        <v>105</v>
      </c>
      <c r="B27" s="23" t="s">
        <v>106</v>
      </c>
      <c r="C27" s="77"/>
      <c r="D27" s="77"/>
    </row>
    <row r="28" spans="1:4" ht="15" hidden="1">
      <c r="A28" s="4" t="s">
        <v>107</v>
      </c>
      <c r="B28" s="23" t="s">
        <v>108</v>
      </c>
      <c r="C28" s="77"/>
      <c r="D28" s="77"/>
    </row>
    <row r="29" spans="1:4" ht="15">
      <c r="A29" s="6" t="s">
        <v>354</v>
      </c>
      <c r="B29" s="26" t="s">
        <v>109</v>
      </c>
      <c r="C29" s="77">
        <v>2089</v>
      </c>
      <c r="D29" s="77">
        <v>2031</v>
      </c>
    </row>
    <row r="30" spans="1:4" ht="15" hidden="1">
      <c r="A30" s="4" t="s">
        <v>110</v>
      </c>
      <c r="B30" s="23" t="s">
        <v>111</v>
      </c>
      <c r="C30" s="77"/>
      <c r="D30" s="77"/>
    </row>
    <row r="31" spans="1:4" ht="15" hidden="1">
      <c r="A31" s="4" t="s">
        <v>112</v>
      </c>
      <c r="B31" s="23" t="s">
        <v>113</v>
      </c>
      <c r="C31" s="77"/>
      <c r="D31" s="77"/>
    </row>
    <row r="32" spans="1:4" ht="15" customHeight="1">
      <c r="A32" s="6" t="s">
        <v>405</v>
      </c>
      <c r="B32" s="26" t="s">
        <v>114</v>
      </c>
      <c r="C32" s="77">
        <v>952</v>
      </c>
      <c r="D32" s="77">
        <v>558</v>
      </c>
    </row>
    <row r="33" spans="1:4" ht="15" hidden="1">
      <c r="A33" s="4" t="s">
        <v>115</v>
      </c>
      <c r="B33" s="23" t="s">
        <v>116</v>
      </c>
      <c r="C33" s="77"/>
      <c r="D33" s="77"/>
    </row>
    <row r="34" spans="1:4" ht="15" hidden="1">
      <c r="A34" s="4" t="s">
        <v>117</v>
      </c>
      <c r="B34" s="23" t="s">
        <v>118</v>
      </c>
      <c r="C34" s="77"/>
      <c r="D34" s="77"/>
    </row>
    <row r="35" spans="1:4" ht="15" hidden="1">
      <c r="A35" s="4" t="s">
        <v>376</v>
      </c>
      <c r="B35" s="23" t="s">
        <v>119</v>
      </c>
      <c r="C35" s="77"/>
      <c r="D35" s="77"/>
    </row>
    <row r="36" spans="1:4" ht="15" hidden="1">
      <c r="A36" s="4" t="s">
        <v>120</v>
      </c>
      <c r="B36" s="23" t="s">
        <v>121</v>
      </c>
      <c r="C36" s="77"/>
      <c r="D36" s="77"/>
    </row>
    <row r="37" spans="1:4" ht="15" hidden="1">
      <c r="A37" s="8" t="s">
        <v>377</v>
      </c>
      <c r="B37" s="23" t="s">
        <v>122</v>
      </c>
      <c r="C37" s="77"/>
      <c r="D37" s="77"/>
    </row>
    <row r="38" spans="1:4" ht="15" hidden="1">
      <c r="A38" s="5" t="s">
        <v>123</v>
      </c>
      <c r="B38" s="23" t="s">
        <v>124</v>
      </c>
      <c r="C38" s="77"/>
      <c r="D38" s="77"/>
    </row>
    <row r="39" spans="1:4" ht="15" hidden="1">
      <c r="A39" s="4" t="s">
        <v>378</v>
      </c>
      <c r="B39" s="23" t="s">
        <v>125</v>
      </c>
      <c r="C39" s="77"/>
      <c r="D39" s="77"/>
    </row>
    <row r="40" spans="1:4" ht="15">
      <c r="A40" s="6" t="s">
        <v>355</v>
      </c>
      <c r="B40" s="26" t="s">
        <v>126</v>
      </c>
      <c r="C40" s="77">
        <v>75154</v>
      </c>
      <c r="D40" s="77">
        <v>69215</v>
      </c>
    </row>
    <row r="41" spans="1:4" ht="15" hidden="1">
      <c r="A41" s="4" t="s">
        <v>127</v>
      </c>
      <c r="B41" s="23" t="s">
        <v>128</v>
      </c>
      <c r="C41" s="77"/>
      <c r="D41" s="77"/>
    </row>
    <row r="42" spans="1:4" ht="15" hidden="1">
      <c r="A42" s="4" t="s">
        <v>129</v>
      </c>
      <c r="B42" s="23" t="s">
        <v>130</v>
      </c>
      <c r="C42" s="77"/>
      <c r="D42" s="77"/>
    </row>
    <row r="43" spans="1:4" ht="15">
      <c r="A43" s="6" t="s">
        <v>356</v>
      </c>
      <c r="B43" s="26" t="s">
        <v>131</v>
      </c>
      <c r="C43" s="77">
        <v>240</v>
      </c>
      <c r="D43" s="77">
        <v>136</v>
      </c>
    </row>
    <row r="44" spans="1:4" ht="15" hidden="1">
      <c r="A44" s="4" t="s">
        <v>132</v>
      </c>
      <c r="B44" s="23" t="s">
        <v>133</v>
      </c>
      <c r="C44" s="77"/>
      <c r="D44" s="77"/>
    </row>
    <row r="45" spans="1:4" ht="15" hidden="1">
      <c r="A45" s="4" t="s">
        <v>134</v>
      </c>
      <c r="B45" s="23" t="s">
        <v>135</v>
      </c>
      <c r="C45" s="77"/>
      <c r="D45" s="77"/>
    </row>
    <row r="46" spans="1:4" ht="15" hidden="1">
      <c r="A46" s="4" t="s">
        <v>379</v>
      </c>
      <c r="B46" s="23" t="s">
        <v>136</v>
      </c>
      <c r="C46" s="77"/>
      <c r="D46" s="77"/>
    </row>
    <row r="47" spans="1:4" ht="15" hidden="1">
      <c r="A47" s="4" t="s">
        <v>380</v>
      </c>
      <c r="B47" s="23" t="s">
        <v>137</v>
      </c>
      <c r="C47" s="77"/>
      <c r="D47" s="77"/>
    </row>
    <row r="48" spans="1:4" ht="15" hidden="1">
      <c r="A48" s="4" t="s">
        <v>138</v>
      </c>
      <c r="B48" s="23" t="s">
        <v>139</v>
      </c>
      <c r="C48" s="77"/>
      <c r="D48" s="77"/>
    </row>
    <row r="49" spans="1:4" ht="15">
      <c r="A49" s="6" t="s">
        <v>357</v>
      </c>
      <c r="B49" s="26" t="s">
        <v>140</v>
      </c>
      <c r="C49" s="77">
        <v>18350</v>
      </c>
      <c r="D49" s="77">
        <v>18226</v>
      </c>
    </row>
    <row r="50" spans="1:4" ht="15">
      <c r="A50" s="32" t="s">
        <v>358</v>
      </c>
      <c r="B50" s="44" t="s">
        <v>141</v>
      </c>
      <c r="C50" s="74">
        <f>SUM(C29:C49)</f>
        <v>96785</v>
      </c>
      <c r="D50" s="74">
        <f>SUM(D29:D49)</f>
        <v>90166</v>
      </c>
    </row>
    <row r="51" spans="1:4" ht="15">
      <c r="A51" s="10" t="s">
        <v>142</v>
      </c>
      <c r="B51" s="23" t="s">
        <v>143</v>
      </c>
      <c r="C51" s="77"/>
      <c r="D51" s="77"/>
    </row>
    <row r="52" spans="1:4" ht="15">
      <c r="A52" s="10" t="s">
        <v>359</v>
      </c>
      <c r="B52" s="23" t="s">
        <v>144</v>
      </c>
      <c r="C52" s="77"/>
      <c r="D52" s="77"/>
    </row>
    <row r="53" spans="1:4" ht="15">
      <c r="A53" s="13" t="s">
        <v>381</v>
      </c>
      <c r="B53" s="23" t="s">
        <v>145</v>
      </c>
      <c r="C53" s="77"/>
      <c r="D53" s="77"/>
    </row>
    <row r="54" spans="1:4" ht="15">
      <c r="A54" s="13" t="s">
        <v>382</v>
      </c>
      <c r="B54" s="23" t="s">
        <v>146</v>
      </c>
      <c r="C54" s="77"/>
      <c r="D54" s="77"/>
    </row>
    <row r="55" spans="1:4" ht="15">
      <c r="A55" s="13" t="s">
        <v>383</v>
      </c>
      <c r="B55" s="23" t="s">
        <v>147</v>
      </c>
      <c r="C55" s="77"/>
      <c r="D55" s="77"/>
    </row>
    <row r="56" spans="1:4" ht="15">
      <c r="A56" s="10" t="s">
        <v>384</v>
      </c>
      <c r="B56" s="23" t="s">
        <v>148</v>
      </c>
      <c r="C56" s="77"/>
      <c r="D56" s="77"/>
    </row>
    <row r="57" spans="1:4" ht="15">
      <c r="A57" s="10" t="s">
        <v>385</v>
      </c>
      <c r="B57" s="23" t="s">
        <v>149</v>
      </c>
      <c r="C57" s="77"/>
      <c r="D57" s="77"/>
    </row>
    <row r="58" spans="1:4" ht="15">
      <c r="A58" s="10" t="s">
        <v>386</v>
      </c>
      <c r="B58" s="23" t="s">
        <v>150</v>
      </c>
      <c r="C58" s="77"/>
      <c r="D58" s="77"/>
    </row>
    <row r="59" spans="1:4" ht="15">
      <c r="A59" s="41" t="s">
        <v>361</v>
      </c>
      <c r="B59" s="44" t="s">
        <v>151</v>
      </c>
      <c r="C59" s="74"/>
      <c r="D59" s="74"/>
    </row>
    <row r="60" spans="1:4" ht="15">
      <c r="A60" s="9" t="s">
        <v>387</v>
      </c>
      <c r="B60" s="23" t="s">
        <v>152</v>
      </c>
      <c r="C60" s="77"/>
      <c r="D60" s="77"/>
    </row>
    <row r="61" spans="1:4" ht="15">
      <c r="A61" s="9" t="s">
        <v>153</v>
      </c>
      <c r="B61" s="23" t="s">
        <v>154</v>
      </c>
      <c r="C61" s="77">
        <v>152</v>
      </c>
      <c r="D61" s="77">
        <v>152</v>
      </c>
    </row>
    <row r="62" spans="1:4" ht="15">
      <c r="A62" s="9" t="s">
        <v>155</v>
      </c>
      <c r="B62" s="23" t="s">
        <v>156</v>
      </c>
      <c r="C62" s="77"/>
      <c r="D62" s="77"/>
    </row>
    <row r="63" spans="1:4" ht="15">
      <c r="A63" s="9" t="s">
        <v>362</v>
      </c>
      <c r="B63" s="23" t="s">
        <v>157</v>
      </c>
      <c r="C63" s="77"/>
      <c r="D63" s="77"/>
    </row>
    <row r="64" spans="1:4" ht="15">
      <c r="A64" s="9" t="s">
        <v>388</v>
      </c>
      <c r="B64" s="23" t="s">
        <v>158</v>
      </c>
      <c r="C64" s="77"/>
      <c r="D64" s="77"/>
    </row>
    <row r="65" spans="1:4" ht="15">
      <c r="A65" s="9" t="s">
        <v>363</v>
      </c>
      <c r="B65" s="23" t="s">
        <v>159</v>
      </c>
      <c r="C65" s="77"/>
      <c r="D65" s="77"/>
    </row>
    <row r="66" spans="1:4" ht="30">
      <c r="A66" s="9" t="s">
        <v>389</v>
      </c>
      <c r="B66" s="23" t="s">
        <v>160</v>
      </c>
      <c r="C66" s="77"/>
      <c r="D66" s="77"/>
    </row>
    <row r="67" spans="1:4" ht="15">
      <c r="A67" s="9" t="s">
        <v>390</v>
      </c>
      <c r="B67" s="23" t="s">
        <v>161</v>
      </c>
      <c r="C67" s="77"/>
      <c r="D67" s="77"/>
    </row>
    <row r="68" spans="1:4" ht="15">
      <c r="A68" s="9" t="s">
        <v>162</v>
      </c>
      <c r="B68" s="23" t="s">
        <v>163</v>
      </c>
      <c r="C68" s="77"/>
      <c r="D68" s="77"/>
    </row>
    <row r="69" spans="1:4" ht="15">
      <c r="A69" s="14" t="s">
        <v>164</v>
      </c>
      <c r="B69" s="23" t="s">
        <v>165</v>
      </c>
      <c r="C69" s="77"/>
      <c r="D69" s="77"/>
    </row>
    <row r="70" spans="1:4" ht="15">
      <c r="A70" s="9" t="s">
        <v>391</v>
      </c>
      <c r="B70" s="23" t="s">
        <v>167</v>
      </c>
      <c r="C70" s="77"/>
      <c r="D70" s="77"/>
    </row>
    <row r="71" spans="1:4" ht="15">
      <c r="A71" s="14" t="s">
        <v>27</v>
      </c>
      <c r="B71" s="23" t="s">
        <v>457</v>
      </c>
      <c r="C71" s="77"/>
      <c r="D71" s="77"/>
    </row>
    <row r="72" spans="1:4" ht="15">
      <c r="A72" s="14" t="s">
        <v>28</v>
      </c>
      <c r="B72" s="23" t="s">
        <v>457</v>
      </c>
      <c r="C72" s="77"/>
      <c r="D72" s="77"/>
    </row>
    <row r="73" spans="1:4" ht="15">
      <c r="A73" s="41" t="s">
        <v>364</v>
      </c>
      <c r="B73" s="44" t="s">
        <v>168</v>
      </c>
      <c r="C73" s="74">
        <f>SUM(C61:C72)</f>
        <v>152</v>
      </c>
      <c r="D73" s="74">
        <f>SUM(D61:D72)</f>
        <v>152</v>
      </c>
    </row>
    <row r="74" spans="1:4" ht="15.75">
      <c r="A74" s="45" t="s">
        <v>18</v>
      </c>
      <c r="B74" s="44"/>
      <c r="C74" s="74">
        <f>C73+C59+C50+C25+C24</f>
        <v>317165</v>
      </c>
      <c r="D74" s="74">
        <f>D73+D59+D50+D25+D24</f>
        <v>308182</v>
      </c>
    </row>
    <row r="75" spans="1:4" ht="15">
      <c r="A75" s="27" t="s">
        <v>169</v>
      </c>
      <c r="B75" s="23" t="s">
        <v>170</v>
      </c>
      <c r="C75" s="77"/>
      <c r="D75" s="77"/>
    </row>
    <row r="76" spans="1:4" ht="15">
      <c r="A76" s="27" t="s">
        <v>392</v>
      </c>
      <c r="B76" s="23" t="s">
        <v>171</v>
      </c>
      <c r="C76" s="77"/>
      <c r="D76" s="77"/>
    </row>
    <row r="77" spans="1:4" ht="15">
      <c r="A77" s="27" t="s">
        <v>172</v>
      </c>
      <c r="B77" s="23" t="s">
        <v>173</v>
      </c>
      <c r="C77" s="77">
        <v>157</v>
      </c>
      <c r="D77" s="77">
        <v>155</v>
      </c>
    </row>
    <row r="78" spans="1:4" ht="15">
      <c r="A78" s="27" t="s">
        <v>174</v>
      </c>
      <c r="B78" s="23" t="s">
        <v>175</v>
      </c>
      <c r="C78" s="77">
        <v>23</v>
      </c>
      <c r="D78" s="77"/>
    </row>
    <row r="79" spans="1:4" ht="15">
      <c r="A79" s="5" t="s">
        <v>176</v>
      </c>
      <c r="B79" s="23" t="s">
        <v>177</v>
      </c>
      <c r="C79" s="77"/>
      <c r="D79" s="77"/>
    </row>
    <row r="80" spans="1:4" ht="15">
      <c r="A80" s="5" t="s">
        <v>178</v>
      </c>
      <c r="B80" s="23" t="s">
        <v>179</v>
      </c>
      <c r="C80" s="77"/>
      <c r="D80" s="77"/>
    </row>
    <row r="81" spans="1:4" ht="15">
      <c r="A81" s="5" t="s">
        <v>180</v>
      </c>
      <c r="B81" s="23" t="s">
        <v>181</v>
      </c>
      <c r="C81" s="77">
        <v>50</v>
      </c>
      <c r="D81" s="77">
        <v>42</v>
      </c>
    </row>
    <row r="82" spans="1:4" ht="15">
      <c r="A82" s="42" t="s">
        <v>365</v>
      </c>
      <c r="B82" s="44" t="s">
        <v>182</v>
      </c>
      <c r="C82" s="74">
        <f>SUM(C75:C81)</f>
        <v>230</v>
      </c>
      <c r="D82" s="74">
        <f>SUM(D75:D81)</f>
        <v>197</v>
      </c>
    </row>
    <row r="83" spans="1:4" ht="15">
      <c r="A83" s="10" t="s">
        <v>183</v>
      </c>
      <c r="B83" s="23" t="s">
        <v>184</v>
      </c>
      <c r="C83" s="77"/>
      <c r="D83" s="77"/>
    </row>
    <row r="84" spans="1:4" ht="15">
      <c r="A84" s="10" t="s">
        <v>185</v>
      </c>
      <c r="B84" s="23" t="s">
        <v>186</v>
      </c>
      <c r="C84" s="77"/>
      <c r="D84" s="77"/>
    </row>
    <row r="85" spans="1:4" ht="15">
      <c r="A85" s="10" t="s">
        <v>187</v>
      </c>
      <c r="B85" s="23" t="s">
        <v>188</v>
      </c>
      <c r="C85" s="77"/>
      <c r="D85" s="77"/>
    </row>
    <row r="86" spans="1:4" ht="15">
      <c r="A86" s="10" t="s">
        <v>189</v>
      </c>
      <c r="B86" s="23" t="s">
        <v>190</v>
      </c>
      <c r="C86" s="77"/>
      <c r="D86" s="77"/>
    </row>
    <row r="87" spans="1:4" ht="15">
      <c r="A87" s="41" t="s">
        <v>366</v>
      </c>
      <c r="B87" s="44" t="s">
        <v>191</v>
      </c>
      <c r="C87" s="74"/>
      <c r="D87" s="74"/>
    </row>
    <row r="88" spans="1:4" ht="30">
      <c r="A88" s="10" t="s">
        <v>192</v>
      </c>
      <c r="B88" s="23" t="s">
        <v>193</v>
      </c>
      <c r="C88" s="77"/>
      <c r="D88" s="77"/>
    </row>
    <row r="89" spans="1:4" ht="30">
      <c r="A89" s="10" t="s">
        <v>393</v>
      </c>
      <c r="B89" s="23" t="s">
        <v>194</v>
      </c>
      <c r="C89" s="77"/>
      <c r="D89" s="77"/>
    </row>
    <row r="90" spans="1:4" ht="30">
      <c r="A90" s="10" t="s">
        <v>394</v>
      </c>
      <c r="B90" s="23" t="s">
        <v>195</v>
      </c>
      <c r="C90" s="77"/>
      <c r="D90" s="77"/>
    </row>
    <row r="91" spans="1:4" ht="15">
      <c r="A91" s="10" t="s">
        <v>395</v>
      </c>
      <c r="B91" s="23" t="s">
        <v>196</v>
      </c>
      <c r="C91" s="77"/>
      <c r="D91" s="77"/>
    </row>
    <row r="92" spans="1:4" ht="30">
      <c r="A92" s="10" t="s">
        <v>396</v>
      </c>
      <c r="B92" s="23" t="s">
        <v>197</v>
      </c>
      <c r="C92" s="77"/>
      <c r="D92" s="77"/>
    </row>
    <row r="93" spans="1:4" ht="30">
      <c r="A93" s="10" t="s">
        <v>397</v>
      </c>
      <c r="B93" s="23" t="s">
        <v>198</v>
      </c>
      <c r="C93" s="77"/>
      <c r="D93" s="77"/>
    </row>
    <row r="94" spans="1:4" ht="15">
      <c r="A94" s="10" t="s">
        <v>199</v>
      </c>
      <c r="B94" s="23" t="s">
        <v>200</v>
      </c>
      <c r="C94" s="77"/>
      <c r="D94" s="77"/>
    </row>
    <row r="95" spans="1:4" ht="15">
      <c r="A95" s="10" t="s">
        <v>398</v>
      </c>
      <c r="B95" s="23" t="s">
        <v>201</v>
      </c>
      <c r="C95" s="77"/>
      <c r="D95" s="77"/>
    </row>
    <row r="96" spans="1:4" ht="15">
      <c r="A96" s="41" t="s">
        <v>367</v>
      </c>
      <c r="B96" s="44" t="s">
        <v>202</v>
      </c>
      <c r="C96" s="77"/>
      <c r="D96" s="77"/>
    </row>
    <row r="97" spans="1:4" ht="15.75">
      <c r="A97" s="45" t="s">
        <v>17</v>
      </c>
      <c r="B97" s="44"/>
      <c r="C97" s="77">
        <f>C96+C87+C82</f>
        <v>230</v>
      </c>
      <c r="D97" s="77">
        <f>D96+D87+D82</f>
        <v>197</v>
      </c>
    </row>
    <row r="98" spans="1:4" ht="15.75">
      <c r="A98" s="28" t="s">
        <v>406</v>
      </c>
      <c r="B98" s="29" t="s">
        <v>203</v>
      </c>
      <c r="C98" s="74">
        <f>C96+C87+C82+C73+C59+C50+C25+C24</f>
        <v>317395</v>
      </c>
      <c r="D98" s="74">
        <f>D96+D87+D82+D73+D59+D50+D25+D24</f>
        <v>308379</v>
      </c>
    </row>
    <row r="99" spans="1:23" ht="15">
      <c r="A99" s="10" t="s">
        <v>399</v>
      </c>
      <c r="B99" s="4" t="s">
        <v>204</v>
      </c>
      <c r="C99" s="79"/>
      <c r="D99" s="7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205</v>
      </c>
      <c r="B100" s="4" t="s">
        <v>206</v>
      </c>
      <c r="C100" s="79"/>
      <c r="D100" s="7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400</v>
      </c>
      <c r="B101" s="4" t="s">
        <v>207</v>
      </c>
      <c r="C101" s="79"/>
      <c r="D101" s="7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368</v>
      </c>
      <c r="B102" s="6" t="s">
        <v>208</v>
      </c>
      <c r="C102" s="80"/>
      <c r="D102" s="80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30" t="s">
        <v>401</v>
      </c>
      <c r="B103" s="4" t="s">
        <v>209</v>
      </c>
      <c r="C103" s="81"/>
      <c r="D103" s="81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30" t="s">
        <v>371</v>
      </c>
      <c r="B104" s="4" t="s">
        <v>210</v>
      </c>
      <c r="C104" s="81"/>
      <c r="D104" s="81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211</v>
      </c>
      <c r="B105" s="4" t="s">
        <v>212</v>
      </c>
      <c r="C105" s="79"/>
      <c r="D105" s="7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402</v>
      </c>
      <c r="B106" s="4" t="s">
        <v>213</v>
      </c>
      <c r="C106" s="79"/>
      <c r="D106" s="7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369</v>
      </c>
      <c r="B107" s="6" t="s">
        <v>214</v>
      </c>
      <c r="C107" s="82"/>
      <c r="D107" s="82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30" t="s">
        <v>215</v>
      </c>
      <c r="B108" s="4" t="s">
        <v>216</v>
      </c>
      <c r="C108" s="81"/>
      <c r="D108" s="81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30" t="s">
        <v>217</v>
      </c>
      <c r="B109" s="4" t="s">
        <v>218</v>
      </c>
      <c r="C109" s="81"/>
      <c r="D109" s="81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219</v>
      </c>
      <c r="B110" s="6" t="s">
        <v>220</v>
      </c>
      <c r="C110" s="81"/>
      <c r="D110" s="81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30" t="s">
        <v>221</v>
      </c>
      <c r="B111" s="4" t="s">
        <v>222</v>
      </c>
      <c r="C111" s="81"/>
      <c r="D111" s="81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30" t="s">
        <v>223</v>
      </c>
      <c r="B112" s="4" t="s">
        <v>224</v>
      </c>
      <c r="C112" s="81"/>
      <c r="D112" s="81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30" t="s">
        <v>225</v>
      </c>
      <c r="B113" s="4" t="s">
        <v>226</v>
      </c>
      <c r="C113" s="81"/>
      <c r="D113" s="81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1" t="s">
        <v>370</v>
      </c>
      <c r="B114" s="32" t="s">
        <v>227</v>
      </c>
      <c r="C114" s="82"/>
      <c r="D114" s="82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30" t="s">
        <v>228</v>
      </c>
      <c r="B115" s="4" t="s">
        <v>229</v>
      </c>
      <c r="C115" s="81"/>
      <c r="D115" s="81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230</v>
      </c>
      <c r="B116" s="4" t="s">
        <v>231</v>
      </c>
      <c r="C116" s="79"/>
      <c r="D116" s="7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30" t="s">
        <v>403</v>
      </c>
      <c r="B117" s="4" t="s">
        <v>232</v>
      </c>
      <c r="C117" s="81"/>
      <c r="D117" s="81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30" t="s">
        <v>372</v>
      </c>
      <c r="B118" s="4" t="s">
        <v>233</v>
      </c>
      <c r="C118" s="81"/>
      <c r="D118" s="81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1" t="s">
        <v>373</v>
      </c>
      <c r="B119" s="32" t="s">
        <v>234</v>
      </c>
      <c r="C119" s="82"/>
      <c r="D119" s="82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235</v>
      </c>
      <c r="B120" s="4" t="s">
        <v>236</v>
      </c>
      <c r="C120" s="79"/>
      <c r="D120" s="7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3" t="s">
        <v>407</v>
      </c>
      <c r="B121" s="34" t="s">
        <v>237</v>
      </c>
      <c r="C121" s="82"/>
      <c r="D121" s="82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62" t="s">
        <v>443</v>
      </c>
      <c r="B122" s="63"/>
      <c r="C122" s="74">
        <f>C121+C98</f>
        <v>317395</v>
      </c>
      <c r="D122" s="74">
        <f>D121+D98</f>
        <v>308379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11/2016(V. 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61">
      <selection activeCell="D4" sqref="D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79" t="s">
        <v>663</v>
      </c>
      <c r="B1" s="280"/>
      <c r="C1" s="280"/>
      <c r="D1" s="280"/>
    </row>
    <row r="2" spans="1:4" ht="23.25" customHeight="1">
      <c r="A2" s="281" t="s">
        <v>15</v>
      </c>
      <c r="B2" s="282"/>
      <c r="C2" s="282"/>
      <c r="D2" s="282"/>
    </row>
    <row r="3" ht="18">
      <c r="A3" s="58"/>
    </row>
    <row r="4" spans="1:4" ht="15">
      <c r="A4" t="s">
        <v>473</v>
      </c>
      <c r="D4" s="56"/>
    </row>
    <row r="5" spans="1:4" ht="30.75">
      <c r="A5" s="1" t="s">
        <v>66</v>
      </c>
      <c r="B5" s="2" t="s">
        <v>45</v>
      </c>
      <c r="C5" s="60" t="s">
        <v>648</v>
      </c>
      <c r="D5" s="173" t="s">
        <v>649</v>
      </c>
    </row>
    <row r="6" spans="1:4" ht="15" customHeight="1" hidden="1">
      <c r="A6" s="24" t="s">
        <v>238</v>
      </c>
      <c r="B6" s="5" t="s">
        <v>239</v>
      </c>
      <c r="C6" s="20"/>
      <c r="D6" s="20"/>
    </row>
    <row r="7" spans="1:4" ht="15" customHeight="1" hidden="1">
      <c r="A7" s="4" t="s">
        <v>240</v>
      </c>
      <c r="B7" s="5" t="s">
        <v>241</v>
      </c>
      <c r="C7" s="20"/>
      <c r="D7" s="20"/>
    </row>
    <row r="8" spans="1:4" ht="15" customHeight="1" hidden="1">
      <c r="A8" s="4" t="s">
        <v>242</v>
      </c>
      <c r="B8" s="5" t="s">
        <v>243</v>
      </c>
      <c r="C8" s="20"/>
      <c r="D8" s="20"/>
    </row>
    <row r="9" spans="1:4" ht="15" customHeight="1" hidden="1">
      <c r="A9" s="4" t="s">
        <v>244</v>
      </c>
      <c r="B9" s="5" t="s">
        <v>245</v>
      </c>
      <c r="C9" s="20"/>
      <c r="D9" s="20"/>
    </row>
    <row r="10" spans="1:4" ht="15" customHeight="1" hidden="1">
      <c r="A10" s="4" t="s">
        <v>246</v>
      </c>
      <c r="B10" s="5" t="s">
        <v>247</v>
      </c>
      <c r="C10" s="20"/>
      <c r="D10" s="20"/>
    </row>
    <row r="11" spans="1:4" ht="15" customHeight="1" hidden="1">
      <c r="A11" s="4" t="s">
        <v>248</v>
      </c>
      <c r="B11" s="5" t="s">
        <v>249</v>
      </c>
      <c r="C11" s="20"/>
      <c r="D11" s="20"/>
    </row>
    <row r="12" spans="1:4" ht="15" customHeight="1">
      <c r="A12" s="6" t="s">
        <v>445</v>
      </c>
      <c r="B12" s="7" t="s">
        <v>250</v>
      </c>
      <c r="C12" s="74"/>
      <c r="D12" s="74"/>
    </row>
    <row r="13" spans="1:4" ht="15" customHeight="1">
      <c r="A13" s="4" t="s">
        <v>251</v>
      </c>
      <c r="B13" s="5" t="s">
        <v>252</v>
      </c>
      <c r="C13" s="78"/>
      <c r="D13" s="78"/>
    </row>
    <row r="14" spans="1:4" ht="15" customHeight="1">
      <c r="A14" s="4" t="s">
        <v>253</v>
      </c>
      <c r="B14" s="5" t="s">
        <v>254</v>
      </c>
      <c r="C14" s="78"/>
      <c r="D14" s="78"/>
    </row>
    <row r="15" spans="1:4" ht="15" customHeight="1">
      <c r="A15" s="4" t="s">
        <v>408</v>
      </c>
      <c r="B15" s="5" t="s">
        <v>255</v>
      </c>
      <c r="C15" s="78"/>
      <c r="D15" s="78"/>
    </row>
    <row r="16" spans="1:4" ht="15" customHeight="1">
      <c r="A16" s="4" t="s">
        <v>409</v>
      </c>
      <c r="B16" s="5" t="s">
        <v>256</v>
      </c>
      <c r="C16" s="78"/>
      <c r="D16" s="78"/>
    </row>
    <row r="17" spans="1:4" ht="15" customHeight="1">
      <c r="A17" s="4" t="s">
        <v>410</v>
      </c>
      <c r="B17" s="5" t="s">
        <v>257</v>
      </c>
      <c r="C17" s="78"/>
      <c r="D17" s="78"/>
    </row>
    <row r="18" spans="1:4" ht="15" customHeight="1">
      <c r="A18" s="32" t="s">
        <v>446</v>
      </c>
      <c r="B18" s="42" t="s">
        <v>258</v>
      </c>
      <c r="C18" s="74"/>
      <c r="D18" s="74"/>
    </row>
    <row r="19" spans="1:4" ht="15" customHeight="1">
      <c r="A19" s="4" t="s">
        <v>414</v>
      </c>
      <c r="B19" s="5" t="s">
        <v>267</v>
      </c>
      <c r="C19" s="78"/>
      <c r="D19" s="78"/>
    </row>
    <row r="20" spans="1:4" ht="15" customHeight="1">
      <c r="A20" s="4" t="s">
        <v>415</v>
      </c>
      <c r="B20" s="5" t="s">
        <v>268</v>
      </c>
      <c r="C20" s="78"/>
      <c r="D20" s="78"/>
    </row>
    <row r="21" spans="1:4" ht="15" customHeight="1">
      <c r="A21" s="6" t="s">
        <v>1</v>
      </c>
      <c r="B21" s="7" t="s">
        <v>269</v>
      </c>
      <c r="C21" s="78"/>
      <c r="D21" s="78"/>
    </row>
    <row r="22" spans="1:4" ht="15" customHeight="1">
      <c r="A22" s="4" t="s">
        <v>416</v>
      </c>
      <c r="B22" s="5" t="s">
        <v>270</v>
      </c>
      <c r="C22" s="78"/>
      <c r="D22" s="78"/>
    </row>
    <row r="23" spans="1:4" ht="15" customHeight="1">
      <c r="A23" s="4" t="s">
        <v>417</v>
      </c>
      <c r="B23" s="5" t="s">
        <v>271</v>
      </c>
      <c r="C23" s="78"/>
      <c r="D23" s="78"/>
    </row>
    <row r="24" spans="1:4" ht="15" customHeight="1">
      <c r="A24" s="4" t="s">
        <v>418</v>
      </c>
      <c r="B24" s="5" t="s">
        <v>272</v>
      </c>
      <c r="C24" s="78"/>
      <c r="D24" s="78"/>
    </row>
    <row r="25" spans="1:4" ht="15" customHeight="1">
      <c r="A25" s="4" t="s">
        <v>419</v>
      </c>
      <c r="B25" s="5" t="s">
        <v>273</v>
      </c>
      <c r="C25" s="78"/>
      <c r="D25" s="78"/>
    </row>
    <row r="26" spans="1:4" ht="15" customHeight="1">
      <c r="A26" s="4" t="s">
        <v>420</v>
      </c>
      <c r="B26" s="5" t="s">
        <v>274</v>
      </c>
      <c r="C26" s="78"/>
      <c r="D26" s="78"/>
    </row>
    <row r="27" spans="1:4" ht="15" customHeight="1">
      <c r="A27" s="4" t="s">
        <v>275</v>
      </c>
      <c r="B27" s="5" t="s">
        <v>276</v>
      </c>
      <c r="C27" s="78"/>
      <c r="D27" s="78"/>
    </row>
    <row r="28" spans="1:4" ht="15" customHeight="1">
      <c r="A28" s="4" t="s">
        <v>421</v>
      </c>
      <c r="B28" s="5" t="s">
        <v>277</v>
      </c>
      <c r="C28" s="78"/>
      <c r="D28" s="78"/>
    </row>
    <row r="29" spans="1:4" ht="15" customHeight="1">
      <c r="A29" s="4" t="s">
        <v>422</v>
      </c>
      <c r="B29" s="5" t="s">
        <v>278</v>
      </c>
      <c r="C29" s="78"/>
      <c r="D29" s="78"/>
    </row>
    <row r="30" spans="1:4" ht="15" customHeight="1">
      <c r="A30" s="6" t="s">
        <v>2</v>
      </c>
      <c r="B30" s="7" t="s">
        <v>279</v>
      </c>
      <c r="C30" s="78"/>
      <c r="D30" s="78"/>
    </row>
    <row r="31" spans="1:4" ht="15" customHeight="1">
      <c r="A31" s="4" t="s">
        <v>423</v>
      </c>
      <c r="B31" s="5" t="s">
        <v>280</v>
      </c>
      <c r="C31" s="78">
        <v>150</v>
      </c>
      <c r="D31" s="78">
        <v>2</v>
      </c>
    </row>
    <row r="32" spans="1:4" ht="15" customHeight="1">
      <c r="A32" s="32" t="s">
        <v>3</v>
      </c>
      <c r="B32" s="42" t="s">
        <v>281</v>
      </c>
      <c r="C32" s="74">
        <f>SUM(C30:C31)</f>
        <v>150</v>
      </c>
      <c r="D32" s="74">
        <f>SUM(D30:D31)</f>
        <v>2</v>
      </c>
    </row>
    <row r="33" spans="1:4" ht="15" customHeight="1" hidden="1">
      <c r="A33" s="10" t="s">
        <v>282</v>
      </c>
      <c r="B33" s="5" t="s">
        <v>283</v>
      </c>
      <c r="C33" s="78"/>
      <c r="D33" s="78"/>
    </row>
    <row r="34" spans="1:4" ht="15" customHeight="1" hidden="1">
      <c r="A34" s="10" t="s">
        <v>424</v>
      </c>
      <c r="B34" s="5" t="s">
        <v>284</v>
      </c>
      <c r="C34" s="78"/>
      <c r="D34" s="78"/>
    </row>
    <row r="35" spans="1:4" ht="15" customHeight="1" hidden="1">
      <c r="A35" s="10" t="s">
        <v>425</v>
      </c>
      <c r="B35" s="5" t="s">
        <v>285</v>
      </c>
      <c r="C35" s="78"/>
      <c r="D35" s="78"/>
    </row>
    <row r="36" spans="1:4" ht="15" customHeight="1" hidden="1">
      <c r="A36" s="10" t="s">
        <v>426</v>
      </c>
      <c r="B36" s="5" t="s">
        <v>286</v>
      </c>
      <c r="C36" s="78"/>
      <c r="D36" s="78"/>
    </row>
    <row r="37" spans="1:4" ht="15" customHeight="1" hidden="1">
      <c r="A37" s="10" t="s">
        <v>287</v>
      </c>
      <c r="B37" s="5" t="s">
        <v>288</v>
      </c>
      <c r="C37" s="78"/>
      <c r="D37" s="78"/>
    </row>
    <row r="38" spans="1:4" ht="15" customHeight="1" hidden="1">
      <c r="A38" s="10" t="s">
        <v>289</v>
      </c>
      <c r="B38" s="5" t="s">
        <v>290</v>
      </c>
      <c r="C38" s="78"/>
      <c r="D38" s="78"/>
    </row>
    <row r="39" spans="1:4" ht="15" customHeight="1" hidden="1">
      <c r="A39" s="10" t="s">
        <v>291</v>
      </c>
      <c r="B39" s="5" t="s">
        <v>292</v>
      </c>
      <c r="C39" s="78"/>
      <c r="D39" s="78"/>
    </row>
    <row r="40" spans="1:4" ht="15" customHeight="1" hidden="1">
      <c r="A40" s="10" t="s">
        <v>427</v>
      </c>
      <c r="B40" s="5" t="s">
        <v>293</v>
      </c>
      <c r="C40" s="78"/>
      <c r="D40" s="78"/>
    </row>
    <row r="41" spans="1:4" ht="15" customHeight="1" hidden="1">
      <c r="A41" s="10" t="s">
        <v>428</v>
      </c>
      <c r="B41" s="5" t="s">
        <v>294</v>
      </c>
      <c r="C41" s="78"/>
      <c r="D41" s="78"/>
    </row>
    <row r="42" spans="1:4" ht="15" customHeight="1" hidden="1">
      <c r="A42" s="10" t="s">
        <v>429</v>
      </c>
      <c r="B42" s="5" t="s">
        <v>295</v>
      </c>
      <c r="C42" s="78"/>
      <c r="D42" s="78"/>
    </row>
    <row r="43" spans="1:4" ht="15" customHeight="1">
      <c r="A43" s="41" t="s">
        <v>4</v>
      </c>
      <c r="B43" s="42" t="s">
        <v>296</v>
      </c>
      <c r="C43" s="74">
        <v>12027</v>
      </c>
      <c r="D43" s="74">
        <v>12526</v>
      </c>
    </row>
    <row r="44" spans="1:4" ht="15" customHeight="1">
      <c r="A44" s="10" t="s">
        <v>305</v>
      </c>
      <c r="B44" s="5" t="s">
        <v>306</v>
      </c>
      <c r="C44" s="78"/>
      <c r="D44" s="78"/>
    </row>
    <row r="45" spans="1:4" ht="15" customHeight="1">
      <c r="A45" s="4" t="s">
        <v>433</v>
      </c>
      <c r="B45" s="5" t="s">
        <v>307</v>
      </c>
      <c r="C45" s="78"/>
      <c r="D45" s="78"/>
    </row>
    <row r="46" spans="1:4" ht="15" customHeight="1">
      <c r="A46" s="10" t="s">
        <v>434</v>
      </c>
      <c r="B46" s="5" t="s">
        <v>308</v>
      </c>
      <c r="C46" s="78"/>
      <c r="D46" s="78"/>
    </row>
    <row r="47" spans="1:4" ht="15" customHeight="1">
      <c r="A47" s="32" t="s">
        <v>6</v>
      </c>
      <c r="B47" s="42" t="s">
        <v>309</v>
      </c>
      <c r="C47" s="74"/>
      <c r="D47" s="74"/>
    </row>
    <row r="48" spans="1:4" ht="15" customHeight="1">
      <c r="A48" s="45" t="s">
        <v>18</v>
      </c>
      <c r="B48" s="69"/>
      <c r="C48" s="74">
        <f>C47+C43+C32</f>
        <v>12177</v>
      </c>
      <c r="D48" s="74">
        <f>D47+D43+D32</f>
        <v>12528</v>
      </c>
    </row>
    <row r="49" spans="1:4" ht="15" customHeight="1">
      <c r="A49" s="4" t="s">
        <v>259</v>
      </c>
      <c r="B49" s="5" t="s">
        <v>260</v>
      </c>
      <c r="C49" s="78"/>
      <c r="D49" s="78"/>
    </row>
    <row r="50" spans="1:4" ht="15" customHeight="1">
      <c r="A50" s="4" t="s">
        <v>261</v>
      </c>
      <c r="B50" s="5" t="s">
        <v>262</v>
      </c>
      <c r="C50" s="78"/>
      <c r="D50" s="78"/>
    </row>
    <row r="51" spans="1:4" ht="15" customHeight="1">
      <c r="A51" s="4" t="s">
        <v>411</v>
      </c>
      <c r="B51" s="5" t="s">
        <v>263</v>
      </c>
      <c r="C51" s="78"/>
      <c r="D51" s="78"/>
    </row>
    <row r="52" spans="1:4" ht="15" customHeight="1">
      <c r="A52" s="4" t="s">
        <v>412</v>
      </c>
      <c r="B52" s="5" t="s">
        <v>264</v>
      </c>
      <c r="C52" s="78"/>
      <c r="D52" s="78"/>
    </row>
    <row r="53" spans="1:4" ht="15" customHeight="1">
      <c r="A53" s="4" t="s">
        <v>413</v>
      </c>
      <c r="B53" s="5" t="s">
        <v>265</v>
      </c>
      <c r="C53" s="78"/>
      <c r="D53" s="78"/>
    </row>
    <row r="54" spans="1:4" ht="15" customHeight="1">
      <c r="A54" s="32" t="s">
        <v>0</v>
      </c>
      <c r="B54" s="42" t="s">
        <v>266</v>
      </c>
      <c r="C54" s="78"/>
      <c r="D54" s="78"/>
    </row>
    <row r="55" spans="1:4" ht="15" customHeight="1">
      <c r="A55" s="10" t="s">
        <v>430</v>
      </c>
      <c r="B55" s="5" t="s">
        <v>297</v>
      </c>
      <c r="C55" s="78"/>
      <c r="D55" s="78"/>
    </row>
    <row r="56" spans="1:4" ht="15" customHeight="1">
      <c r="A56" s="10" t="s">
        <v>431</v>
      </c>
      <c r="B56" s="5" t="s">
        <v>298</v>
      </c>
      <c r="C56" s="78"/>
      <c r="D56" s="78"/>
    </row>
    <row r="57" spans="1:4" ht="15" customHeight="1">
      <c r="A57" s="10" t="s">
        <v>299</v>
      </c>
      <c r="B57" s="5" t="s">
        <v>300</v>
      </c>
      <c r="C57" s="78"/>
      <c r="D57" s="78"/>
    </row>
    <row r="58" spans="1:4" ht="15" customHeight="1">
      <c r="A58" s="10" t="s">
        <v>432</v>
      </c>
      <c r="B58" s="5" t="s">
        <v>301</v>
      </c>
      <c r="C58" s="78"/>
      <c r="D58" s="78"/>
    </row>
    <row r="59" spans="1:4" ht="15" customHeight="1">
      <c r="A59" s="10" t="s">
        <v>302</v>
      </c>
      <c r="B59" s="5" t="s">
        <v>303</v>
      </c>
      <c r="C59" s="78"/>
      <c r="D59" s="78"/>
    </row>
    <row r="60" spans="1:4" ht="15" customHeight="1">
      <c r="A60" s="32" t="s">
        <v>5</v>
      </c>
      <c r="B60" s="42" t="s">
        <v>304</v>
      </c>
      <c r="C60" s="74"/>
      <c r="D60" s="74"/>
    </row>
    <row r="61" spans="1:4" ht="15" customHeight="1">
      <c r="A61" s="10" t="s">
        <v>310</v>
      </c>
      <c r="B61" s="5" t="s">
        <v>311</v>
      </c>
      <c r="C61" s="78"/>
      <c r="D61" s="78"/>
    </row>
    <row r="62" spans="1:4" ht="15" customHeight="1">
      <c r="A62" s="4" t="s">
        <v>435</v>
      </c>
      <c r="B62" s="5" t="s">
        <v>312</v>
      </c>
      <c r="C62" s="78"/>
      <c r="D62" s="78"/>
    </row>
    <row r="63" spans="1:4" ht="15" customHeight="1">
      <c r="A63" s="10" t="s">
        <v>436</v>
      </c>
      <c r="B63" s="5" t="s">
        <v>313</v>
      </c>
      <c r="C63" s="78"/>
      <c r="D63" s="78"/>
    </row>
    <row r="64" spans="1:4" ht="15" customHeight="1">
      <c r="A64" s="32" t="s">
        <v>8</v>
      </c>
      <c r="B64" s="42" t="s">
        <v>314</v>
      </c>
      <c r="C64" s="74"/>
      <c r="D64" s="74"/>
    </row>
    <row r="65" spans="1:4" ht="15" customHeight="1">
      <c r="A65" s="45" t="s">
        <v>17</v>
      </c>
      <c r="B65" s="70"/>
      <c r="C65" s="74">
        <f>C64+C60+C54</f>
        <v>0</v>
      </c>
      <c r="D65" s="74"/>
    </row>
    <row r="66" spans="1:4" ht="15.75">
      <c r="A66" s="39" t="s">
        <v>7</v>
      </c>
      <c r="B66" s="28" t="s">
        <v>315</v>
      </c>
      <c r="C66" s="74">
        <f>C64+C47+C60+C43+C32+C18</f>
        <v>12177</v>
      </c>
      <c r="D66" s="74">
        <f>D64+D47+D60+D43+D32</f>
        <v>12528</v>
      </c>
    </row>
    <row r="67" spans="1:4" ht="15.75">
      <c r="A67" s="64" t="s">
        <v>25</v>
      </c>
      <c r="B67" s="47"/>
      <c r="C67" s="78">
        <f>C66-'kiadások működés Polg.Hiv'!C74</f>
        <v>-177253</v>
      </c>
      <c r="D67" s="78">
        <f>D66-'kiadások működés Polg.Hiv'!D74</f>
        <v>-172639</v>
      </c>
    </row>
    <row r="68" spans="1:4" ht="15.75">
      <c r="A68" s="64" t="s">
        <v>26</v>
      </c>
      <c r="B68" s="47"/>
      <c r="C68" s="78">
        <f>C65-'[1]kiadások működés Polg.Hiv'!C97</f>
        <v>-2907</v>
      </c>
      <c r="D68" s="78">
        <f>SUM(D65-'kiadások működés Polg.Hiv'!D97)</f>
        <v>-1137</v>
      </c>
    </row>
    <row r="69" spans="1:4" ht="15" hidden="1">
      <c r="A69" s="30" t="s">
        <v>437</v>
      </c>
      <c r="B69" s="4" t="s">
        <v>316</v>
      </c>
      <c r="C69" s="78"/>
      <c r="D69" s="78"/>
    </row>
    <row r="70" spans="1:4" ht="15" hidden="1">
      <c r="A70" s="10" t="s">
        <v>317</v>
      </c>
      <c r="B70" s="4" t="s">
        <v>318</v>
      </c>
      <c r="C70" s="78"/>
      <c r="D70" s="78"/>
    </row>
    <row r="71" spans="1:4" ht="15" hidden="1">
      <c r="A71" s="30" t="s">
        <v>438</v>
      </c>
      <c r="B71" s="4" t="s">
        <v>319</v>
      </c>
      <c r="C71" s="78"/>
      <c r="D71" s="78"/>
    </row>
    <row r="72" spans="1:4" ht="15">
      <c r="A72" s="12" t="s">
        <v>9</v>
      </c>
      <c r="B72" s="6" t="s">
        <v>320</v>
      </c>
      <c r="C72" s="78"/>
      <c r="D72" s="78"/>
    </row>
    <row r="73" spans="1:4" ht="15" hidden="1">
      <c r="A73" s="10" t="s">
        <v>439</v>
      </c>
      <c r="B73" s="4" t="s">
        <v>321</v>
      </c>
      <c r="C73" s="78"/>
      <c r="D73" s="78"/>
    </row>
    <row r="74" spans="1:4" ht="15" hidden="1">
      <c r="A74" s="30" t="s">
        <v>322</v>
      </c>
      <c r="B74" s="4" t="s">
        <v>323</v>
      </c>
      <c r="C74" s="78"/>
      <c r="D74" s="78"/>
    </row>
    <row r="75" spans="1:4" ht="15" hidden="1">
      <c r="A75" s="10" t="s">
        <v>440</v>
      </c>
      <c r="B75" s="4" t="s">
        <v>324</v>
      </c>
      <c r="C75" s="78"/>
      <c r="D75" s="78"/>
    </row>
    <row r="76" spans="1:4" ht="15" hidden="1">
      <c r="A76" s="30" t="s">
        <v>325</v>
      </c>
      <c r="B76" s="4" t="s">
        <v>326</v>
      </c>
      <c r="C76" s="78"/>
      <c r="D76" s="78"/>
    </row>
    <row r="77" spans="1:4" ht="15">
      <c r="A77" s="11" t="s">
        <v>10</v>
      </c>
      <c r="B77" s="6" t="s">
        <v>327</v>
      </c>
      <c r="C77" s="78"/>
      <c r="D77" s="78"/>
    </row>
    <row r="78" spans="1:4" ht="15" hidden="1">
      <c r="A78" s="4" t="s">
        <v>23</v>
      </c>
      <c r="B78" s="4" t="s">
        <v>328</v>
      </c>
      <c r="C78" s="78"/>
      <c r="D78" s="78"/>
    </row>
    <row r="79" spans="1:4" ht="15" hidden="1">
      <c r="A79" s="4" t="s">
        <v>24</v>
      </c>
      <c r="B79" s="4" t="s">
        <v>328</v>
      </c>
      <c r="C79" s="78"/>
      <c r="D79" s="78"/>
    </row>
    <row r="80" spans="1:4" ht="15" hidden="1">
      <c r="A80" s="4" t="s">
        <v>21</v>
      </c>
      <c r="B80" s="4" t="s">
        <v>329</v>
      </c>
      <c r="C80" s="78"/>
      <c r="D80" s="78"/>
    </row>
    <row r="81" spans="1:4" ht="15" hidden="1">
      <c r="A81" s="4" t="s">
        <v>22</v>
      </c>
      <c r="B81" s="4" t="s">
        <v>329</v>
      </c>
      <c r="C81" s="78"/>
      <c r="D81" s="78"/>
    </row>
    <row r="82" spans="1:4" ht="15">
      <c r="A82" s="6" t="s">
        <v>11</v>
      </c>
      <c r="B82" s="6" t="s">
        <v>330</v>
      </c>
      <c r="C82" s="78">
        <v>6531</v>
      </c>
      <c r="D82" s="78">
        <v>6531</v>
      </c>
    </row>
    <row r="83" spans="1:4" ht="15">
      <c r="A83" s="30" t="s">
        <v>331</v>
      </c>
      <c r="B83" s="4" t="s">
        <v>332</v>
      </c>
      <c r="C83" s="78"/>
      <c r="D83" s="78"/>
    </row>
    <row r="84" spans="1:4" ht="15">
      <c r="A84" s="30" t="s">
        <v>333</v>
      </c>
      <c r="B84" s="4" t="s">
        <v>334</v>
      </c>
      <c r="C84" s="78"/>
      <c r="D84" s="78"/>
    </row>
    <row r="85" spans="1:4" ht="15">
      <c r="A85" s="30" t="s">
        <v>335</v>
      </c>
      <c r="B85" s="4" t="s">
        <v>336</v>
      </c>
      <c r="C85" s="78">
        <v>173629</v>
      </c>
      <c r="D85" s="78">
        <v>173629</v>
      </c>
    </row>
    <row r="86" spans="1:4" ht="15">
      <c r="A86" s="30" t="s">
        <v>337</v>
      </c>
      <c r="B86" s="4" t="s">
        <v>338</v>
      </c>
      <c r="C86" s="78"/>
      <c r="D86" s="78"/>
    </row>
    <row r="87" spans="1:4" ht="15">
      <c r="A87" s="10" t="s">
        <v>441</v>
      </c>
      <c r="B87" s="4" t="s">
        <v>339</v>
      </c>
      <c r="C87" s="78"/>
      <c r="D87" s="78"/>
    </row>
    <row r="88" spans="1:4" ht="15">
      <c r="A88" s="12" t="s">
        <v>12</v>
      </c>
      <c r="B88" s="6" t="s">
        <v>340</v>
      </c>
      <c r="C88" s="74">
        <f>SUM(C72:C87)</f>
        <v>180160</v>
      </c>
      <c r="D88" s="74">
        <f>SUM(D72:D87)</f>
        <v>180160</v>
      </c>
    </row>
    <row r="89" spans="1:4" ht="15">
      <c r="A89" s="10" t="s">
        <v>341</v>
      </c>
      <c r="B89" s="4" t="s">
        <v>342</v>
      </c>
      <c r="C89" s="78"/>
      <c r="D89" s="78"/>
    </row>
    <row r="90" spans="1:4" ht="15">
      <c r="A90" s="10" t="s">
        <v>343</v>
      </c>
      <c r="B90" s="4" t="s">
        <v>344</v>
      </c>
      <c r="C90" s="78"/>
      <c r="D90" s="78"/>
    </row>
    <row r="91" spans="1:4" ht="15">
      <c r="A91" s="30" t="s">
        <v>345</v>
      </c>
      <c r="B91" s="4" t="s">
        <v>346</v>
      </c>
      <c r="C91" s="78"/>
      <c r="D91" s="78"/>
    </row>
    <row r="92" spans="1:4" ht="15">
      <c r="A92" s="30" t="s">
        <v>442</v>
      </c>
      <c r="B92" s="4" t="s">
        <v>347</v>
      </c>
      <c r="C92" s="78"/>
      <c r="D92" s="78"/>
    </row>
    <row r="93" spans="1:4" ht="15">
      <c r="A93" s="11" t="s">
        <v>13</v>
      </c>
      <c r="B93" s="6" t="s">
        <v>348</v>
      </c>
      <c r="C93" s="78"/>
      <c r="D93" s="78"/>
    </row>
    <row r="94" spans="1:4" ht="15">
      <c r="A94" s="12" t="s">
        <v>349</v>
      </c>
      <c r="B94" s="6" t="s">
        <v>350</v>
      </c>
      <c r="C94" s="78"/>
      <c r="D94" s="78"/>
    </row>
    <row r="95" spans="1:4" ht="15.75">
      <c r="A95" s="33" t="s">
        <v>14</v>
      </c>
      <c r="B95" s="34" t="s">
        <v>351</v>
      </c>
      <c r="C95" s="74">
        <f>SUM(C88:C94)</f>
        <v>180160</v>
      </c>
      <c r="D95" s="74">
        <f>SUM(D88:D94)</f>
        <v>180160</v>
      </c>
    </row>
    <row r="96" spans="1:4" ht="15.75">
      <c r="A96" s="62" t="s">
        <v>444</v>
      </c>
      <c r="B96" s="63"/>
      <c r="C96" s="74">
        <f>C66+C95</f>
        <v>192337</v>
      </c>
      <c r="D96" s="74">
        <f>D95+D66</f>
        <v>192688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&amp;R1/4. melléklet a 11/2016.(V. 25.)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workbookViewId="0" topLeftCell="A1">
      <selection activeCell="H32" sqref="H3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</cols>
  <sheetData>
    <row r="1" spans="1:4" ht="20.25" customHeight="1">
      <c r="A1" s="279" t="s">
        <v>663</v>
      </c>
      <c r="B1" s="282"/>
      <c r="C1" s="282"/>
      <c r="D1" s="282"/>
    </row>
    <row r="2" spans="1:4" ht="19.5" customHeight="1">
      <c r="A2" s="281" t="s">
        <v>16</v>
      </c>
      <c r="B2" s="282"/>
      <c r="C2" s="282"/>
      <c r="D2" s="282"/>
    </row>
    <row r="3" ht="18">
      <c r="A3" s="58"/>
    </row>
    <row r="4" ht="15">
      <c r="A4" s="59" t="s">
        <v>473</v>
      </c>
    </row>
    <row r="5" spans="1:4" ht="30.75">
      <c r="A5" s="1" t="s">
        <v>66</v>
      </c>
      <c r="B5" s="2" t="s">
        <v>67</v>
      </c>
      <c r="C5" s="60" t="s">
        <v>648</v>
      </c>
      <c r="D5" s="173" t="s">
        <v>649</v>
      </c>
    </row>
    <row r="6" spans="1:4" ht="15" hidden="1">
      <c r="A6" s="21" t="s">
        <v>68</v>
      </c>
      <c r="B6" s="22" t="s">
        <v>69</v>
      </c>
      <c r="C6" s="61"/>
      <c r="D6" s="61"/>
    </row>
    <row r="7" spans="1:4" ht="15" hidden="1">
      <c r="A7" s="21" t="s">
        <v>70</v>
      </c>
      <c r="B7" s="23" t="s">
        <v>71</v>
      </c>
      <c r="C7" s="61"/>
      <c r="D7" s="61"/>
    </row>
    <row r="8" spans="1:4" ht="15" hidden="1">
      <c r="A8" s="21" t="s">
        <v>72</v>
      </c>
      <c r="B8" s="23" t="s">
        <v>73</v>
      </c>
      <c r="C8" s="61"/>
      <c r="D8" s="61"/>
    </row>
    <row r="9" spans="1:4" ht="15" hidden="1">
      <c r="A9" s="24" t="s">
        <v>74</v>
      </c>
      <c r="B9" s="23" t="s">
        <v>75</v>
      </c>
      <c r="C9" s="61"/>
      <c r="D9" s="61"/>
    </row>
    <row r="10" spans="1:4" ht="15" hidden="1">
      <c r="A10" s="24" t="s">
        <v>76</v>
      </c>
      <c r="B10" s="23" t="s">
        <v>77</v>
      </c>
      <c r="C10" s="61"/>
      <c r="D10" s="61"/>
    </row>
    <row r="11" spans="1:4" ht="15" hidden="1">
      <c r="A11" s="24" t="s">
        <v>78</v>
      </c>
      <c r="B11" s="23" t="s">
        <v>79</v>
      </c>
      <c r="C11" s="61"/>
      <c r="D11" s="61"/>
    </row>
    <row r="12" spans="1:4" ht="15" hidden="1">
      <c r="A12" s="24" t="s">
        <v>80</v>
      </c>
      <c r="B12" s="23" t="s">
        <v>81</v>
      </c>
      <c r="C12" s="61"/>
      <c r="D12" s="61"/>
    </row>
    <row r="13" spans="1:4" ht="15" hidden="1">
      <c r="A13" s="24" t="s">
        <v>82</v>
      </c>
      <c r="B13" s="23" t="s">
        <v>83</v>
      </c>
      <c r="C13" s="61"/>
      <c r="D13" s="61"/>
    </row>
    <row r="14" spans="1:4" ht="15" hidden="1">
      <c r="A14" s="4" t="s">
        <v>84</v>
      </c>
      <c r="B14" s="23" t="s">
        <v>85</v>
      </c>
      <c r="C14" s="61"/>
      <c r="D14" s="61"/>
    </row>
    <row r="15" spans="1:4" ht="15" hidden="1">
      <c r="A15" s="4" t="s">
        <v>86</v>
      </c>
      <c r="B15" s="23" t="s">
        <v>87</v>
      </c>
      <c r="C15" s="61"/>
      <c r="D15" s="61"/>
    </row>
    <row r="16" spans="1:4" ht="15" hidden="1">
      <c r="A16" s="4" t="s">
        <v>88</v>
      </c>
      <c r="B16" s="23" t="s">
        <v>89</v>
      </c>
      <c r="C16" s="61"/>
      <c r="D16" s="61"/>
    </row>
    <row r="17" spans="1:4" ht="15" hidden="1">
      <c r="A17" s="4" t="s">
        <v>90</v>
      </c>
      <c r="B17" s="23" t="s">
        <v>91</v>
      </c>
      <c r="C17" s="61"/>
      <c r="D17" s="61"/>
    </row>
    <row r="18" spans="1:4" ht="15" hidden="1">
      <c r="A18" s="4" t="s">
        <v>374</v>
      </c>
      <c r="B18" s="23" t="s">
        <v>92</v>
      </c>
      <c r="C18" s="61"/>
      <c r="D18" s="61"/>
    </row>
    <row r="19" spans="1:4" ht="15">
      <c r="A19" s="25" t="s">
        <v>352</v>
      </c>
      <c r="B19" s="26" t="s">
        <v>93</v>
      </c>
      <c r="C19" s="77">
        <v>115891</v>
      </c>
      <c r="D19" s="77">
        <v>115747</v>
      </c>
    </row>
    <row r="20" spans="1:4" ht="15" hidden="1">
      <c r="A20" s="4" t="s">
        <v>94</v>
      </c>
      <c r="B20" s="23" t="s">
        <v>95</v>
      </c>
      <c r="C20" s="77"/>
      <c r="D20" s="77"/>
    </row>
    <row r="21" spans="1:4" ht="30" hidden="1">
      <c r="A21" s="4" t="s">
        <v>96</v>
      </c>
      <c r="B21" s="23" t="s">
        <v>97</v>
      </c>
      <c r="C21" s="77"/>
      <c r="D21" s="77"/>
    </row>
    <row r="22" spans="1:4" ht="15" hidden="1">
      <c r="A22" s="5" t="s">
        <v>98</v>
      </c>
      <c r="B22" s="23" t="s">
        <v>99</v>
      </c>
      <c r="C22" s="77"/>
      <c r="D22" s="77"/>
    </row>
    <row r="23" spans="1:4" ht="15">
      <c r="A23" s="6" t="s">
        <v>353</v>
      </c>
      <c r="B23" s="26" t="s">
        <v>100</v>
      </c>
      <c r="C23" s="77">
        <v>885</v>
      </c>
      <c r="D23" s="77">
        <v>885</v>
      </c>
    </row>
    <row r="24" spans="1:4" ht="15">
      <c r="A24" s="43" t="s">
        <v>404</v>
      </c>
      <c r="B24" s="44" t="s">
        <v>101</v>
      </c>
      <c r="C24" s="74">
        <f>SUM(C19:C23)</f>
        <v>116776</v>
      </c>
      <c r="D24" s="74">
        <f>SUM(D19:D23)</f>
        <v>116632</v>
      </c>
    </row>
    <row r="25" spans="1:4" ht="15">
      <c r="A25" s="32" t="s">
        <v>375</v>
      </c>
      <c r="B25" s="44" t="s">
        <v>102</v>
      </c>
      <c r="C25" s="74">
        <v>33956</v>
      </c>
      <c r="D25" s="74">
        <v>33956</v>
      </c>
    </row>
    <row r="26" spans="1:4" ht="15" hidden="1">
      <c r="A26" s="4" t="s">
        <v>103</v>
      </c>
      <c r="B26" s="23" t="s">
        <v>104</v>
      </c>
      <c r="C26" s="77"/>
      <c r="D26" s="77"/>
    </row>
    <row r="27" spans="1:4" ht="15" hidden="1">
      <c r="A27" s="4" t="s">
        <v>105</v>
      </c>
      <c r="B27" s="23" t="s">
        <v>106</v>
      </c>
      <c r="C27" s="77"/>
      <c r="D27" s="77"/>
    </row>
    <row r="28" spans="1:4" ht="15" hidden="1">
      <c r="A28" s="4" t="s">
        <v>107</v>
      </c>
      <c r="B28" s="23" t="s">
        <v>108</v>
      </c>
      <c r="C28" s="77"/>
      <c r="D28" s="77"/>
    </row>
    <row r="29" spans="1:4" ht="15">
      <c r="A29" s="6" t="s">
        <v>354</v>
      </c>
      <c r="B29" s="26" t="s">
        <v>109</v>
      </c>
      <c r="C29" s="77">
        <v>3046</v>
      </c>
      <c r="D29" s="77">
        <v>2806</v>
      </c>
    </row>
    <row r="30" spans="1:4" ht="15" hidden="1">
      <c r="A30" s="4" t="s">
        <v>110</v>
      </c>
      <c r="B30" s="23" t="s">
        <v>111</v>
      </c>
      <c r="C30" s="77"/>
      <c r="D30" s="77"/>
    </row>
    <row r="31" spans="1:4" ht="15" hidden="1">
      <c r="A31" s="4" t="s">
        <v>112</v>
      </c>
      <c r="B31" s="23" t="s">
        <v>113</v>
      </c>
      <c r="C31" s="77"/>
      <c r="D31" s="77"/>
    </row>
    <row r="32" spans="1:4" ht="15" customHeight="1">
      <c r="A32" s="6" t="s">
        <v>405</v>
      </c>
      <c r="B32" s="26" t="s">
        <v>114</v>
      </c>
      <c r="C32" s="77">
        <v>1340</v>
      </c>
      <c r="D32" s="77">
        <v>1240</v>
      </c>
    </row>
    <row r="33" spans="1:4" ht="15" hidden="1">
      <c r="A33" s="4" t="s">
        <v>115</v>
      </c>
      <c r="B33" s="23" t="s">
        <v>116</v>
      </c>
      <c r="C33" s="77"/>
      <c r="D33" s="77"/>
    </row>
    <row r="34" spans="1:4" ht="15" hidden="1">
      <c r="A34" s="4" t="s">
        <v>117</v>
      </c>
      <c r="B34" s="23" t="s">
        <v>118</v>
      </c>
      <c r="C34" s="77"/>
      <c r="D34" s="77"/>
    </row>
    <row r="35" spans="1:4" ht="15" hidden="1">
      <c r="A35" s="4" t="s">
        <v>376</v>
      </c>
      <c r="B35" s="23" t="s">
        <v>119</v>
      </c>
      <c r="C35" s="77"/>
      <c r="D35" s="77"/>
    </row>
    <row r="36" spans="1:4" ht="15" hidden="1">
      <c r="A36" s="4" t="s">
        <v>120</v>
      </c>
      <c r="B36" s="23" t="s">
        <v>121</v>
      </c>
      <c r="C36" s="77"/>
      <c r="D36" s="77"/>
    </row>
    <row r="37" spans="1:4" ht="15" hidden="1">
      <c r="A37" s="8" t="s">
        <v>377</v>
      </c>
      <c r="B37" s="23" t="s">
        <v>122</v>
      </c>
      <c r="C37" s="77"/>
      <c r="D37" s="77"/>
    </row>
    <row r="38" spans="1:4" ht="15" hidden="1">
      <c r="A38" s="5" t="s">
        <v>123</v>
      </c>
      <c r="B38" s="23" t="s">
        <v>124</v>
      </c>
      <c r="C38" s="77"/>
      <c r="D38" s="77"/>
    </row>
    <row r="39" spans="1:4" ht="15" hidden="1">
      <c r="A39" s="4" t="s">
        <v>378</v>
      </c>
      <c r="B39" s="23" t="s">
        <v>125</v>
      </c>
      <c r="C39" s="77"/>
      <c r="D39" s="77"/>
    </row>
    <row r="40" spans="1:4" ht="15">
      <c r="A40" s="6" t="s">
        <v>355</v>
      </c>
      <c r="B40" s="26" t="s">
        <v>126</v>
      </c>
      <c r="C40" s="77">
        <v>25378</v>
      </c>
      <c r="D40" s="77">
        <v>25013</v>
      </c>
    </row>
    <row r="41" spans="1:4" ht="15" hidden="1">
      <c r="A41" s="4" t="s">
        <v>127</v>
      </c>
      <c r="B41" s="23" t="s">
        <v>128</v>
      </c>
      <c r="C41" s="77"/>
      <c r="D41" s="77"/>
    </row>
    <row r="42" spans="1:4" ht="15" hidden="1">
      <c r="A42" s="4" t="s">
        <v>129</v>
      </c>
      <c r="B42" s="23" t="s">
        <v>130</v>
      </c>
      <c r="C42" s="77"/>
      <c r="D42" s="77"/>
    </row>
    <row r="43" spans="1:4" ht="15">
      <c r="A43" s="6" t="s">
        <v>356</v>
      </c>
      <c r="B43" s="26" t="s">
        <v>131</v>
      </c>
      <c r="C43" s="77">
        <v>600</v>
      </c>
      <c r="D43" s="77">
        <v>506</v>
      </c>
    </row>
    <row r="44" spans="1:4" ht="15" hidden="1">
      <c r="A44" s="4" t="s">
        <v>132</v>
      </c>
      <c r="B44" s="23" t="s">
        <v>133</v>
      </c>
      <c r="C44" s="77"/>
      <c r="D44" s="77"/>
    </row>
    <row r="45" spans="1:4" ht="15" hidden="1">
      <c r="A45" s="4" t="s">
        <v>134</v>
      </c>
      <c r="B45" s="23" t="s">
        <v>135</v>
      </c>
      <c r="C45" s="77"/>
      <c r="D45" s="77"/>
    </row>
    <row r="46" spans="1:4" ht="15" hidden="1">
      <c r="A46" s="4" t="s">
        <v>379</v>
      </c>
      <c r="B46" s="23" t="s">
        <v>136</v>
      </c>
      <c r="C46" s="77"/>
      <c r="D46" s="77"/>
    </row>
    <row r="47" spans="1:4" ht="15" hidden="1">
      <c r="A47" s="4" t="s">
        <v>380</v>
      </c>
      <c r="B47" s="23" t="s">
        <v>137</v>
      </c>
      <c r="C47" s="77"/>
      <c r="D47" s="77"/>
    </row>
    <row r="48" spans="1:4" ht="15" hidden="1">
      <c r="A48" s="4" t="s">
        <v>138</v>
      </c>
      <c r="B48" s="23" t="s">
        <v>139</v>
      </c>
      <c r="C48" s="77"/>
      <c r="D48" s="77"/>
    </row>
    <row r="49" spans="1:4" ht="15">
      <c r="A49" s="6" t="s">
        <v>357</v>
      </c>
      <c r="B49" s="26" t="s">
        <v>140</v>
      </c>
      <c r="C49" s="77">
        <v>8234</v>
      </c>
      <c r="D49" s="77">
        <v>4915</v>
      </c>
    </row>
    <row r="50" spans="1:4" ht="15">
      <c r="A50" s="32" t="s">
        <v>358</v>
      </c>
      <c r="B50" s="44" t="s">
        <v>141</v>
      </c>
      <c r="C50" s="74">
        <f>SUM(C29:C49)</f>
        <v>38598</v>
      </c>
      <c r="D50" s="74">
        <f>SUM(D29:D49)</f>
        <v>34480</v>
      </c>
    </row>
    <row r="51" spans="1:4" ht="15">
      <c r="A51" s="10" t="s">
        <v>142</v>
      </c>
      <c r="B51" s="23" t="s">
        <v>143</v>
      </c>
      <c r="C51" s="77"/>
      <c r="D51" s="77"/>
    </row>
    <row r="52" spans="1:4" ht="15">
      <c r="A52" s="10" t="s">
        <v>359</v>
      </c>
      <c r="B52" s="23" t="s">
        <v>144</v>
      </c>
      <c r="C52" s="77"/>
      <c r="D52" s="77"/>
    </row>
    <row r="53" spans="1:4" ht="15">
      <c r="A53" s="13" t="s">
        <v>381</v>
      </c>
      <c r="B53" s="23" t="s">
        <v>145</v>
      </c>
      <c r="C53" s="77"/>
      <c r="D53" s="77"/>
    </row>
    <row r="54" spans="1:4" ht="15">
      <c r="A54" s="13" t="s">
        <v>382</v>
      </c>
      <c r="B54" s="23" t="s">
        <v>146</v>
      </c>
      <c r="C54" s="77"/>
      <c r="D54" s="77"/>
    </row>
    <row r="55" spans="1:4" ht="15">
      <c r="A55" s="13" t="s">
        <v>383</v>
      </c>
      <c r="B55" s="23" t="s">
        <v>147</v>
      </c>
      <c r="C55" s="77"/>
      <c r="D55" s="77"/>
    </row>
    <row r="56" spans="1:4" ht="15">
      <c r="A56" s="10" t="s">
        <v>384</v>
      </c>
      <c r="B56" s="23" t="s">
        <v>148</v>
      </c>
      <c r="C56" s="77"/>
      <c r="D56" s="77"/>
    </row>
    <row r="57" spans="1:4" ht="15">
      <c r="A57" s="10" t="s">
        <v>385</v>
      </c>
      <c r="B57" s="23" t="s">
        <v>149</v>
      </c>
      <c r="C57" s="77"/>
      <c r="D57" s="77"/>
    </row>
    <row r="58" spans="1:4" ht="15">
      <c r="A58" s="10" t="s">
        <v>386</v>
      </c>
      <c r="B58" s="23" t="s">
        <v>150</v>
      </c>
      <c r="C58" s="77"/>
      <c r="D58" s="77"/>
    </row>
    <row r="59" spans="1:4" ht="15">
      <c r="A59" s="41" t="s">
        <v>361</v>
      </c>
      <c r="B59" s="44" t="s">
        <v>151</v>
      </c>
      <c r="C59" s="74"/>
      <c r="D59" s="74"/>
    </row>
    <row r="60" spans="1:4" ht="15">
      <c r="A60" s="9" t="s">
        <v>387</v>
      </c>
      <c r="B60" s="23" t="s">
        <v>152</v>
      </c>
      <c r="C60" s="77"/>
      <c r="D60" s="77"/>
    </row>
    <row r="61" spans="1:4" ht="15">
      <c r="A61" s="9" t="s">
        <v>153</v>
      </c>
      <c r="B61" s="23" t="s">
        <v>154</v>
      </c>
      <c r="C61" s="77">
        <v>100</v>
      </c>
      <c r="D61" s="77">
        <v>99</v>
      </c>
    </row>
    <row r="62" spans="1:4" ht="30">
      <c r="A62" s="9" t="s">
        <v>155</v>
      </c>
      <c r="B62" s="23" t="s">
        <v>156</v>
      </c>
      <c r="C62" s="77"/>
      <c r="D62" s="77"/>
    </row>
    <row r="63" spans="1:4" ht="15">
      <c r="A63" s="9" t="s">
        <v>362</v>
      </c>
      <c r="B63" s="23" t="s">
        <v>157</v>
      </c>
      <c r="C63" s="77"/>
      <c r="D63" s="77"/>
    </row>
    <row r="64" spans="1:4" ht="30">
      <c r="A64" s="9" t="s">
        <v>388</v>
      </c>
      <c r="B64" s="23" t="s">
        <v>158</v>
      </c>
      <c r="C64" s="77"/>
      <c r="D64" s="77"/>
    </row>
    <row r="65" spans="1:4" ht="15">
      <c r="A65" s="9" t="s">
        <v>363</v>
      </c>
      <c r="B65" s="23" t="s">
        <v>159</v>
      </c>
      <c r="C65" s="77"/>
      <c r="D65" s="77"/>
    </row>
    <row r="66" spans="1:4" ht="30">
      <c r="A66" s="9" t="s">
        <v>389</v>
      </c>
      <c r="B66" s="23" t="s">
        <v>160</v>
      </c>
      <c r="C66" s="77"/>
      <c r="D66" s="77"/>
    </row>
    <row r="67" spans="1:4" ht="15">
      <c r="A67" s="9" t="s">
        <v>390</v>
      </c>
      <c r="B67" s="23" t="s">
        <v>161</v>
      </c>
      <c r="C67" s="77"/>
      <c r="D67" s="77"/>
    </row>
    <row r="68" spans="1:4" ht="15">
      <c r="A68" s="9" t="s">
        <v>162</v>
      </c>
      <c r="B68" s="23" t="s">
        <v>163</v>
      </c>
      <c r="C68" s="77"/>
      <c r="D68" s="77"/>
    </row>
    <row r="69" spans="1:4" ht="15">
      <c r="A69" s="14" t="s">
        <v>164</v>
      </c>
      <c r="B69" s="23" t="s">
        <v>165</v>
      </c>
      <c r="C69" s="77"/>
      <c r="D69" s="77"/>
    </row>
    <row r="70" spans="1:4" ht="15">
      <c r="A70" s="9" t="s">
        <v>391</v>
      </c>
      <c r="B70" s="23" t="s">
        <v>167</v>
      </c>
      <c r="C70" s="77"/>
      <c r="D70" s="77"/>
    </row>
    <row r="71" spans="1:4" ht="15">
      <c r="A71" s="14" t="s">
        <v>27</v>
      </c>
      <c r="B71" s="23" t="s">
        <v>457</v>
      </c>
      <c r="C71" s="77"/>
      <c r="D71" s="77"/>
    </row>
    <row r="72" spans="1:4" ht="15">
      <c r="A72" s="14" t="s">
        <v>28</v>
      </c>
      <c r="B72" s="23" t="s">
        <v>457</v>
      </c>
      <c r="C72" s="77"/>
      <c r="D72" s="77"/>
    </row>
    <row r="73" spans="1:4" ht="15">
      <c r="A73" s="41" t="s">
        <v>364</v>
      </c>
      <c r="B73" s="44" t="s">
        <v>168</v>
      </c>
      <c r="C73" s="74">
        <f>SUM(C61:C72)</f>
        <v>100</v>
      </c>
      <c r="D73" s="74">
        <f>SUM(D61:D72)</f>
        <v>99</v>
      </c>
    </row>
    <row r="74" spans="1:4" ht="15.75">
      <c r="A74" s="45" t="s">
        <v>18</v>
      </c>
      <c r="B74" s="44"/>
      <c r="C74" s="74">
        <f>C73+C59+C50+C25+C24</f>
        <v>189430</v>
      </c>
      <c r="D74" s="74">
        <f>D73+D59+D50+D25+D24</f>
        <v>185167</v>
      </c>
    </row>
    <row r="75" spans="1:4" ht="15">
      <c r="A75" s="27" t="s">
        <v>169</v>
      </c>
      <c r="B75" s="23" t="s">
        <v>170</v>
      </c>
      <c r="C75" s="77">
        <v>500</v>
      </c>
      <c r="D75" s="77"/>
    </row>
    <row r="76" spans="1:4" ht="15">
      <c r="A76" s="27" t="s">
        <v>392</v>
      </c>
      <c r="B76" s="23" t="s">
        <v>171</v>
      </c>
      <c r="C76" s="77"/>
      <c r="D76" s="77"/>
    </row>
    <row r="77" spans="1:4" ht="15">
      <c r="A77" s="27" t="s">
        <v>172</v>
      </c>
      <c r="B77" s="23" t="s">
        <v>173</v>
      </c>
      <c r="C77" s="77">
        <v>1469</v>
      </c>
      <c r="D77" s="77">
        <v>895</v>
      </c>
    </row>
    <row r="78" spans="1:4" ht="15">
      <c r="A78" s="27" t="s">
        <v>174</v>
      </c>
      <c r="B78" s="23" t="s">
        <v>175</v>
      </c>
      <c r="C78" s="77">
        <v>320</v>
      </c>
      <c r="D78" s="77"/>
    </row>
    <row r="79" spans="1:4" ht="15">
      <c r="A79" s="5" t="s">
        <v>176</v>
      </c>
      <c r="B79" s="23" t="s">
        <v>177</v>
      </c>
      <c r="C79" s="77"/>
      <c r="D79" s="77"/>
    </row>
    <row r="80" spans="1:4" ht="15">
      <c r="A80" s="5" t="s">
        <v>178</v>
      </c>
      <c r="B80" s="23" t="s">
        <v>179</v>
      </c>
      <c r="C80" s="77"/>
      <c r="D80" s="77"/>
    </row>
    <row r="81" spans="1:4" ht="15">
      <c r="A81" s="5" t="s">
        <v>180</v>
      </c>
      <c r="B81" s="23" t="s">
        <v>181</v>
      </c>
      <c r="C81" s="77">
        <v>618</v>
      </c>
      <c r="D81" s="77">
        <v>242</v>
      </c>
    </row>
    <row r="82" spans="1:4" ht="15">
      <c r="A82" s="42" t="s">
        <v>365</v>
      </c>
      <c r="B82" s="44" t="s">
        <v>182</v>
      </c>
      <c r="C82" s="74">
        <f>SUM(C75:C81)</f>
        <v>2907</v>
      </c>
      <c r="D82" s="74">
        <f>SUM(D75:D81)</f>
        <v>1137</v>
      </c>
    </row>
    <row r="83" spans="1:4" ht="15">
      <c r="A83" s="10" t="s">
        <v>183</v>
      </c>
      <c r="B83" s="23" t="s">
        <v>184</v>
      </c>
      <c r="C83" s="77"/>
      <c r="D83" s="77"/>
    </row>
    <row r="84" spans="1:4" ht="15">
      <c r="A84" s="10" t="s">
        <v>185</v>
      </c>
      <c r="B84" s="23" t="s">
        <v>186</v>
      </c>
      <c r="C84" s="77"/>
      <c r="D84" s="77"/>
    </row>
    <row r="85" spans="1:4" ht="15">
      <c r="A85" s="10" t="s">
        <v>187</v>
      </c>
      <c r="B85" s="23" t="s">
        <v>188</v>
      </c>
      <c r="C85" s="77"/>
      <c r="D85" s="77"/>
    </row>
    <row r="86" spans="1:4" ht="15">
      <c r="A86" s="10" t="s">
        <v>189</v>
      </c>
      <c r="B86" s="23" t="s">
        <v>190</v>
      </c>
      <c r="C86" s="77"/>
      <c r="D86" s="77"/>
    </row>
    <row r="87" spans="1:4" ht="15">
      <c r="A87" s="41" t="s">
        <v>366</v>
      </c>
      <c r="B87" s="44" t="s">
        <v>191</v>
      </c>
      <c r="C87" s="74"/>
      <c r="D87" s="74"/>
    </row>
    <row r="88" spans="1:4" ht="30">
      <c r="A88" s="10" t="s">
        <v>192</v>
      </c>
      <c r="B88" s="23" t="s">
        <v>193</v>
      </c>
      <c r="C88" s="77"/>
      <c r="D88" s="77"/>
    </row>
    <row r="89" spans="1:4" ht="30">
      <c r="A89" s="10" t="s">
        <v>393</v>
      </c>
      <c r="B89" s="23" t="s">
        <v>194</v>
      </c>
      <c r="C89" s="77"/>
      <c r="D89" s="77"/>
    </row>
    <row r="90" spans="1:4" ht="30">
      <c r="A90" s="10" t="s">
        <v>394</v>
      </c>
      <c r="B90" s="23" t="s">
        <v>195</v>
      </c>
      <c r="C90" s="77"/>
      <c r="D90" s="77"/>
    </row>
    <row r="91" spans="1:4" ht="15">
      <c r="A91" s="10" t="s">
        <v>395</v>
      </c>
      <c r="B91" s="23" t="s">
        <v>196</v>
      </c>
      <c r="C91" s="77"/>
      <c r="D91" s="77"/>
    </row>
    <row r="92" spans="1:4" ht="30">
      <c r="A92" s="10" t="s">
        <v>396</v>
      </c>
      <c r="B92" s="23" t="s">
        <v>197</v>
      </c>
      <c r="C92" s="77"/>
      <c r="D92" s="77"/>
    </row>
    <row r="93" spans="1:4" ht="30">
      <c r="A93" s="10" t="s">
        <v>397</v>
      </c>
      <c r="B93" s="23" t="s">
        <v>198</v>
      </c>
      <c r="C93" s="77"/>
      <c r="D93" s="77"/>
    </row>
    <row r="94" spans="1:4" ht="15">
      <c r="A94" s="10" t="s">
        <v>199</v>
      </c>
      <c r="B94" s="23" t="s">
        <v>200</v>
      </c>
      <c r="C94" s="77"/>
      <c r="D94" s="77"/>
    </row>
    <row r="95" spans="1:4" ht="15">
      <c r="A95" s="10" t="s">
        <v>398</v>
      </c>
      <c r="B95" s="23" t="s">
        <v>201</v>
      </c>
      <c r="C95" s="77"/>
      <c r="D95" s="77"/>
    </row>
    <row r="96" spans="1:4" ht="15">
      <c r="A96" s="41" t="s">
        <v>367</v>
      </c>
      <c r="B96" s="44" t="s">
        <v>202</v>
      </c>
      <c r="C96" s="77"/>
      <c r="D96" s="77"/>
    </row>
    <row r="97" spans="1:4" ht="15.75">
      <c r="A97" s="45" t="s">
        <v>17</v>
      </c>
      <c r="B97" s="44"/>
      <c r="C97" s="74">
        <f>C82+C87+C96</f>
        <v>2907</v>
      </c>
      <c r="D97" s="74">
        <f>D82+D87+D96</f>
        <v>1137</v>
      </c>
    </row>
    <row r="98" spans="1:4" ht="15.75">
      <c r="A98" s="28" t="s">
        <v>406</v>
      </c>
      <c r="B98" s="29" t="s">
        <v>203</v>
      </c>
      <c r="C98" s="74">
        <f>C96+C87+C82+C73+C59+C50+C25+C24</f>
        <v>192337</v>
      </c>
      <c r="D98" s="74">
        <f>D96+D87+D82+D73+D59+D50+D25+D24</f>
        <v>186304</v>
      </c>
    </row>
    <row r="99" spans="1:23" ht="15">
      <c r="A99" s="10" t="s">
        <v>399</v>
      </c>
      <c r="B99" s="4" t="s">
        <v>204</v>
      </c>
      <c r="C99" s="79"/>
      <c r="D99" s="7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205</v>
      </c>
      <c r="B100" s="4" t="s">
        <v>206</v>
      </c>
      <c r="C100" s="79"/>
      <c r="D100" s="7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400</v>
      </c>
      <c r="B101" s="4" t="s">
        <v>207</v>
      </c>
      <c r="C101" s="79"/>
      <c r="D101" s="7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368</v>
      </c>
      <c r="B102" s="6" t="s">
        <v>208</v>
      </c>
      <c r="C102" s="80"/>
      <c r="D102" s="80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30" t="s">
        <v>401</v>
      </c>
      <c r="B103" s="4" t="s">
        <v>209</v>
      </c>
      <c r="C103" s="81"/>
      <c r="D103" s="81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30" t="s">
        <v>371</v>
      </c>
      <c r="B104" s="4" t="s">
        <v>210</v>
      </c>
      <c r="C104" s="81"/>
      <c r="D104" s="81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211</v>
      </c>
      <c r="B105" s="4" t="s">
        <v>212</v>
      </c>
      <c r="C105" s="79"/>
      <c r="D105" s="7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402</v>
      </c>
      <c r="B106" s="4" t="s">
        <v>213</v>
      </c>
      <c r="C106" s="79"/>
      <c r="D106" s="7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369</v>
      </c>
      <c r="B107" s="6" t="s">
        <v>214</v>
      </c>
      <c r="C107" s="82"/>
      <c r="D107" s="82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30" t="s">
        <v>215</v>
      </c>
      <c r="B108" s="4" t="s">
        <v>216</v>
      </c>
      <c r="C108" s="81"/>
      <c r="D108" s="81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30" t="s">
        <v>217</v>
      </c>
      <c r="B109" s="4" t="s">
        <v>218</v>
      </c>
      <c r="C109" s="81"/>
      <c r="D109" s="81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219</v>
      </c>
      <c r="B110" s="6" t="s">
        <v>220</v>
      </c>
      <c r="C110" s="81"/>
      <c r="D110" s="81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30" t="s">
        <v>221</v>
      </c>
      <c r="B111" s="4" t="s">
        <v>222</v>
      </c>
      <c r="C111" s="81"/>
      <c r="D111" s="81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30" t="s">
        <v>223</v>
      </c>
      <c r="B112" s="4" t="s">
        <v>224</v>
      </c>
      <c r="C112" s="81"/>
      <c r="D112" s="81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30" t="s">
        <v>225</v>
      </c>
      <c r="B113" s="4" t="s">
        <v>226</v>
      </c>
      <c r="C113" s="81"/>
      <c r="D113" s="81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1" t="s">
        <v>370</v>
      </c>
      <c r="B114" s="32" t="s">
        <v>227</v>
      </c>
      <c r="C114" s="82"/>
      <c r="D114" s="82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30" t="s">
        <v>228</v>
      </c>
      <c r="B115" s="4" t="s">
        <v>229</v>
      </c>
      <c r="C115" s="81"/>
      <c r="D115" s="81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230</v>
      </c>
      <c r="B116" s="4" t="s">
        <v>231</v>
      </c>
      <c r="C116" s="79"/>
      <c r="D116" s="7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30" t="s">
        <v>403</v>
      </c>
      <c r="B117" s="4" t="s">
        <v>232</v>
      </c>
      <c r="C117" s="81"/>
      <c r="D117" s="81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30" t="s">
        <v>372</v>
      </c>
      <c r="B118" s="4" t="s">
        <v>233</v>
      </c>
      <c r="C118" s="81"/>
      <c r="D118" s="81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1" t="s">
        <v>373</v>
      </c>
      <c r="B119" s="32" t="s">
        <v>234</v>
      </c>
      <c r="C119" s="82"/>
      <c r="D119" s="82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235</v>
      </c>
      <c r="B120" s="4" t="s">
        <v>236</v>
      </c>
      <c r="C120" s="79"/>
      <c r="D120" s="7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3" t="s">
        <v>407</v>
      </c>
      <c r="B121" s="34" t="s">
        <v>237</v>
      </c>
      <c r="C121" s="82"/>
      <c r="D121" s="82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62" t="s">
        <v>443</v>
      </c>
      <c r="B122" s="63"/>
      <c r="C122" s="74">
        <f>C121+C98</f>
        <v>192337</v>
      </c>
      <c r="D122" s="74">
        <f>D121+D98</f>
        <v>186304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11/2016(V.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2016-05-23T12:47:05Z</cp:lastPrinted>
  <dcterms:created xsi:type="dcterms:W3CDTF">2014-01-03T21:48:14Z</dcterms:created>
  <dcterms:modified xsi:type="dcterms:W3CDTF">2016-05-23T12:49:45Z</dcterms:modified>
  <cp:category/>
  <cp:version/>
  <cp:contentType/>
  <cp:contentStatus/>
</cp:coreProperties>
</file>