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<sst xmlns="http://schemas.openxmlformats.org/spreadsheetml/2006/main" count="276" uniqueCount="209">
  <si>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</si>
  <si>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</si>
  <si>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</si>
  <si>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</si>
  <si>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</si>
  <si>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</si>
  <si>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</si>
  <si>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</si>
  <si>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</si>
  <si>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</si>
  <si>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</si>
  <si>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</si>
  <si>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</si>
  <si>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</si>
  <si>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</si>
  <si>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</si>
  <si>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</si>
  <si>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</si>
  <si>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</si>
  <si>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</si>
  <si>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</si>
  <si>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</si>
  <si>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</si>
  <si>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</si>
  <si>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</si>
  <si>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</si>
  <si>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</si>
  <si>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</si>
  <si>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</si>
  <si>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</si>
  <si>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</si>
  <si>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</si>
  <si>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</si>
  <si>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</si>
  <si>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</si>
  <si>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</si>
  <si>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</si>
  <si>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</si>
  <si>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</si>
  <si>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</si>
  <si>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</si>
  <si>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</si>
  <si>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</si>
  <si>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</si>
  <si>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</si>
  <si>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</si>
  <si>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</si>
  <si>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</si>
  <si>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</si>
  <si>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</si>
  <si>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</si>
  <si>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</si>
  <si>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</si>
  <si>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</si>
  <si>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</si>
  <si>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</si>
  <si>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</si>
  <si>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</si>
  <si>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</si>
  <si>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</si>
  <si>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</si>
  <si>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</si>
  <si>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</si>
  <si>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</si>
  <si>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</si>
  <si>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</si>
  <si>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</si>
  <si>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</si>
  <si>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</si>
  <si>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</si>
  <si>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</si>
  <si>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</si>
  <si>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</si>
  <si>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</si>
  <si>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</si>
  <si>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</si>
  <si>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</si>
  <si>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</si>
  <si>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</si>
  <si>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</si>
  <si>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</si>
  <si>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</si>
  <si>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</si>
  <si>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</si>
  <si>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</si>
  <si>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</si>
  <si>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</si>
  <si>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</si>
  <si>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</si>
  <si>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</si>
  <si>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</si>
  <si>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</si>
  <si>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</si>
  <si>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</si>
  <si>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</si>
  <si>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</si>
  <si>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</si>
  <si>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</si>
  <si>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</si>
  <si>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</si>
  <si>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</si>
  <si>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</si>
  <si>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</si>
  <si>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</si>
  <si>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</si>
  <si>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</si>
  <si>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</si>
  <si>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</si>
  <si>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</si>
  <si>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</si>
  <si>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</si>
  <si>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</si>
  <si>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</si>
  <si>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</si>
  <si>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</si>
  <si>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</si>
  <si>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</si>
  <si>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</si>
  <si>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</si>
  <si>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</si>
  <si>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</si>
  <si>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</si>
  <si>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</si>
  <si>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</si>
  <si>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</si>
  <si>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</si>
  <si>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</si>
  <si>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</si>
  <si>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</si>
  <si>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</si>
  <si>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</si>
  <si>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</si>
  <si>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Vörösmárvány Alapítvány</t>
  </si>
  <si>
    <t>Sprint Futó Klub</t>
  </si>
  <si>
    <t>Háziorvosi szolgálat</t>
  </si>
  <si>
    <t>Intézményfinanszírozás</t>
  </si>
  <si>
    <t>9.1.1</t>
  </si>
  <si>
    <t>9.1.2</t>
  </si>
  <si>
    <t>14.</t>
  </si>
  <si>
    <t>14.1</t>
  </si>
  <si>
    <t>14.2</t>
  </si>
  <si>
    <t>15.</t>
  </si>
  <si>
    <t>6.1</t>
  </si>
  <si>
    <t>6.1.1</t>
  </si>
  <si>
    <t>6.1.2</t>
  </si>
  <si>
    <t>6.1.3</t>
  </si>
  <si>
    <t>6.2</t>
  </si>
  <si>
    <t xml:space="preserve"> forint</t>
  </si>
  <si>
    <t>2018. évi előirányzat összesen</t>
  </si>
  <si>
    <t>Felhalmozási célú támogatások államháztartáson belülről</t>
  </si>
  <si>
    <t>11.2</t>
  </si>
  <si>
    <t>Baji fogorvosi szolgálat támogatása</t>
  </si>
  <si>
    <t>Bursa támogatás</t>
  </si>
  <si>
    <t>3.6</t>
  </si>
  <si>
    <t>Eredeti</t>
  </si>
  <si>
    <t>Módosított</t>
  </si>
  <si>
    <t>C</t>
  </si>
  <si>
    <t>D</t>
  </si>
  <si>
    <t>E</t>
  </si>
  <si>
    <t>F</t>
  </si>
  <si>
    <t>G</t>
  </si>
  <si>
    <t>H</t>
  </si>
  <si>
    <t>I</t>
  </si>
  <si>
    <t>3.7</t>
  </si>
  <si>
    <t>Egyéb működési bevétel</t>
  </si>
  <si>
    <t>Tardosi Önkéntes Tűzoltó Egyesület</t>
  </si>
  <si>
    <t xml:space="preserve">Egyéb működési célú támogatás áh-án belülre </t>
  </si>
  <si>
    <t>9.2.1</t>
  </si>
  <si>
    <t xml:space="preserve">     Tata Város Önkormányzatának központi ügyeletre pe. Átadás</t>
  </si>
  <si>
    <t>9.3</t>
  </si>
  <si>
    <t>Előző évi elszámolásból visszafizetési kötelezettség</t>
  </si>
  <si>
    <t>Egyéb működési célú kiadások</t>
  </si>
  <si>
    <t>8.1.1</t>
  </si>
  <si>
    <t>8.1.2</t>
  </si>
  <si>
    <t>8.1.3</t>
  </si>
  <si>
    <t>8.1.4</t>
  </si>
  <si>
    <t>8.1.5</t>
  </si>
  <si>
    <t>8.1.6</t>
  </si>
  <si>
    <t>8.1.7</t>
  </si>
  <si>
    <t xml:space="preserve">Szakmáry Lászlóné </t>
  </si>
  <si>
    <t xml:space="preserve">Csabán Béla </t>
  </si>
  <si>
    <t>polgármester</t>
  </si>
  <si>
    <t>Tardosi Futball Klubnak vissza nem térítendő felhamozási támogatás</t>
  </si>
  <si>
    <t>8.1.8</t>
  </si>
  <si>
    <t>Északdunántúli Vízmű Zrt (lakossági víz- és csatornatámogatás)</t>
  </si>
  <si>
    <t>11.3</t>
  </si>
  <si>
    <t>Államháztartáson belüli megelőlegezés</t>
  </si>
  <si>
    <t xml:space="preserve"> Belföldi finanszírozási bevétel</t>
  </si>
  <si>
    <t>8.1.9</t>
  </si>
  <si>
    <t>Tardosi Futball Klubnak visszatérítendő támogatás</t>
  </si>
  <si>
    <t>Visszatérítendő támogatás Vörösmárvány Alapítványnak</t>
  </si>
  <si>
    <t>Teljesítés</t>
  </si>
  <si>
    <t>J</t>
  </si>
  <si>
    <t>K</t>
  </si>
  <si>
    <t>L</t>
  </si>
  <si>
    <t>M</t>
  </si>
  <si>
    <t xml:space="preserve">A helyi önkormányzat és a helyi önkormányzat által irányított költségvetési szervek 2018. évi bevételeinek és költségvetési kiadásainak teljesítése </t>
  </si>
  <si>
    <t xml:space="preserve">                             kötelező feladatok, önként vállalt feladatok, államigazgatási feladatok szerinti bontásban</t>
  </si>
  <si>
    <t>A helyi önkormányzat és a helyi önkormányzat által irányított költségvetési szervek 2018. évi bevételeinek és költségvetési kiadásainak teljesítése</t>
  </si>
  <si>
    <t xml:space="preserve">                            kötelező feladatok, önként vállalt feladatok, államigazgatási  feladatok szerinti bontásban</t>
  </si>
  <si>
    <t>Termőföld bérbeadásából származó jövedelem utáni szja</t>
  </si>
  <si>
    <t>Erzsébet tábor önrész</t>
  </si>
  <si>
    <t>Pénzeszköz lekötött bankbetétként elhelyezése (kapott kamat újboli elhelyezése)</t>
  </si>
  <si>
    <t>8.1.10</t>
  </si>
  <si>
    <t>14.3</t>
  </si>
  <si>
    <t>14.3.1</t>
  </si>
  <si>
    <t>14.3.2</t>
  </si>
  <si>
    <t xml:space="preserve"> 3. melléklet   5/2019. (V.30.) önkormányzati rendelethez</t>
  </si>
  <si>
    <t xml:space="preserve">     3 . melléklet     5/2019. (V.30.)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</si>
</sst>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391">
    <xf numFmtId="0" fontId="0" fillId="0" borderId="0" xfId="0" applyFont="1" applyAlignment="1">
      <alignment/>
    </xf>
    <xf numFmtId="0" fontId="2" fillId="0" borderId="0" xfId="54">
      <alignment/>
      <protection/>
    </xf>
    <xf numFmtId="174" fontId="2" fillId="0" borderId="0" xfId="54" applyNumberFormat="1" applyAlignment="1">
      <alignment horizontal="right" vertical="center"/>
      <protection/>
    </xf>
    <xf numFmtId="0" fontId="5" fillId="0" borderId="10" xfId="0" applyFont="1" applyBorder="1" applyAlignment="1">
      <alignment horizontal="right"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8" fillId="0" borderId="0" xfId="54" applyFont="1">
      <alignment/>
      <protection/>
    </xf>
    <xf numFmtId="0" fontId="10" fillId="0" borderId="0" xfId="54" applyFont="1">
      <alignment/>
      <protection/>
    </xf>
    <xf numFmtId="0" fontId="12" fillId="0" borderId="0" xfId="54" applyFont="1">
      <alignment/>
      <protection/>
    </xf>
    <xf numFmtId="174" fontId="9" fillId="0" borderId="0" xfId="54" applyNumberFormat="1" applyFont="1" applyAlignment="1">
      <alignment horizontal="right" vertical="center" wrapText="1"/>
      <protection/>
    </xf>
    <xf numFmtId="0" fontId="13" fillId="0" borderId="0" xfId="54" applyFont="1" applyAlignment="1">
      <alignment horizontal="left" vertical="center" wrapText="1"/>
      <protection/>
    </xf>
    <xf numFmtId="0" fontId="3" fillId="0" borderId="0" xfId="54" applyFont="1" applyAlignment="1">
      <alignment vertical="center" wrapText="1"/>
      <protection/>
    </xf>
    <xf numFmtId="174" fontId="3" fillId="0" borderId="0" xfId="54" applyNumberFormat="1" applyFont="1" applyAlignment="1">
      <alignment vertical="center" wrapText="1"/>
      <protection/>
    </xf>
    <xf numFmtId="0" fontId="13" fillId="0" borderId="0" xfId="54" applyFont="1">
      <alignment/>
      <protection/>
    </xf>
    <xf numFmtId="0" fontId="11" fillId="0" borderId="0" xfId="54" applyFont="1">
      <alignment/>
      <protection/>
    </xf>
    <xf numFmtId="0" fontId="16" fillId="0" borderId="0" xfId="54" applyFont="1">
      <alignment/>
      <protection/>
    </xf>
    <xf numFmtId="0" fontId="9" fillId="0" borderId="0" xfId="54" applyFont="1">
      <alignment/>
      <protection/>
    </xf>
    <xf numFmtId="0" fontId="17" fillId="0" borderId="0" xfId="54" applyFont="1" applyAlignment="1">
      <alignment horizontal="left" vertical="center" wrapText="1"/>
      <protection/>
    </xf>
    <xf numFmtId="174" fontId="3" fillId="0" borderId="0" xfId="54" applyNumberFormat="1" applyFont="1" applyAlignment="1">
      <alignment horizontal="centerContinuous" vertical="center" wrapText="1"/>
      <protection/>
    </xf>
    <xf numFmtId="0" fontId="9" fillId="0" borderId="0" xfId="54" applyFont="1" applyAlignment="1">
      <alignment horizontal="left" vertical="center" wrapText="1"/>
      <protection/>
    </xf>
    <xf numFmtId="174" fontId="3" fillId="0" borderId="0" xfId="54" applyNumberFormat="1" applyFont="1" applyAlignment="1">
      <alignment horizontal="center" vertical="center" wrapText="1"/>
      <protection/>
    </xf>
    <xf numFmtId="0" fontId="2" fillId="0" borderId="0" xfId="54" applyAlignment="1">
      <alignment wrapText="1"/>
      <protection/>
    </xf>
    <xf numFmtId="41" fontId="2" fillId="0" borderId="0" xfId="54" applyNumberFormat="1" applyAlignment="1">
      <alignment horizontal="right" vertical="center"/>
      <protection/>
    </xf>
    <xf numFmtId="41" fontId="5" fillId="0" borderId="10" xfId="0" applyNumberFormat="1" applyFont="1" applyBorder="1" applyAlignment="1">
      <alignment horizontal="right"/>
    </xf>
    <xf numFmtId="41" fontId="9" fillId="0" borderId="0" xfId="54" applyNumberFormat="1" applyFont="1" applyAlignment="1">
      <alignment horizontal="right" vertical="center" wrapText="1"/>
      <protection/>
    </xf>
    <xf numFmtId="41" fontId="3" fillId="0" borderId="0" xfId="54" applyNumberFormat="1" applyFont="1" applyAlignment="1">
      <alignment horizontal="right" vertical="center"/>
      <protection/>
    </xf>
    <xf numFmtId="41" fontId="4" fillId="0" borderId="10" xfId="54" applyNumberFormat="1" applyFont="1" applyBorder="1" applyAlignment="1">
      <alignment horizontal="right" vertical="center"/>
      <protection/>
    </xf>
    <xf numFmtId="41" fontId="9" fillId="0" borderId="0" xfId="54" applyNumberFormat="1" applyFont="1" applyAlignment="1">
      <alignment horizontal="right" vertical="center" wrapText="1" indent="1"/>
      <protection/>
    </xf>
    <xf numFmtId="41" fontId="13" fillId="0" borderId="0" xfId="54" applyNumberFormat="1" applyFont="1" applyAlignment="1">
      <alignment horizontal="right" vertical="center" wrapText="1"/>
      <protection/>
    </xf>
    <xf numFmtId="41" fontId="3" fillId="0" borderId="0" xfId="54" applyNumberFormat="1" applyFont="1" applyAlignment="1">
      <alignment horizontal="right" vertical="center" wrapText="1"/>
      <protection/>
    </xf>
    <xf numFmtId="41" fontId="17" fillId="0" borderId="0" xfId="54" applyNumberFormat="1" applyFont="1" applyAlignment="1">
      <alignment horizontal="right" vertical="center" wrapText="1"/>
      <protection/>
    </xf>
    <xf numFmtId="41" fontId="2" fillId="0" borderId="0" xfId="54" applyNumberFormat="1" applyAlignment="1">
      <alignment horizontal="right"/>
      <protection/>
    </xf>
    <xf numFmtId="49" fontId="13" fillId="0" borderId="13" xfId="54" applyNumberFormat="1" applyFont="1" applyBorder="1" applyAlignment="1">
      <alignment horizontal="left" vertical="center" wrapText="1" indent="1"/>
      <protection/>
    </xf>
    <xf numFmtId="49" fontId="13" fillId="0" borderId="14" xfId="54" applyNumberFormat="1" applyFont="1" applyBorder="1" applyAlignment="1">
      <alignment horizontal="left" vertical="center" wrapText="1" indent="1"/>
      <protection/>
    </xf>
    <xf numFmtId="49" fontId="13" fillId="0" borderId="15" xfId="54" applyNumberFormat="1" applyFont="1" applyBorder="1" applyAlignment="1">
      <alignment horizontal="left" vertical="center" wrapText="1" indent="1"/>
      <protection/>
    </xf>
    <xf numFmtId="49" fontId="13" fillId="0" borderId="0" xfId="54" applyNumberFormat="1" applyFont="1" applyAlignment="1">
      <alignment horizontal="left" vertical="center" wrapText="1"/>
      <protection/>
    </xf>
    <xf numFmtId="49" fontId="17" fillId="0" borderId="0" xfId="54" applyNumberFormat="1" applyFont="1" applyAlignment="1">
      <alignment horizontal="left" vertical="center" wrapText="1"/>
      <protection/>
    </xf>
    <xf numFmtId="49" fontId="9" fillId="0" borderId="0" xfId="54" applyNumberFormat="1" applyFont="1" applyAlignment="1">
      <alignment horizontal="left" vertical="center" wrapText="1"/>
      <protection/>
    </xf>
    <xf numFmtId="49" fontId="9" fillId="0" borderId="16" xfId="54" applyNumberFormat="1" applyFont="1" applyBorder="1" applyAlignment="1">
      <alignment horizontal="left" vertical="center" wrapText="1" indent="1"/>
      <protection/>
    </xf>
    <xf numFmtId="49" fontId="2" fillId="0" borderId="0" xfId="54" applyNumberFormat="1">
      <alignment/>
      <protection/>
    </xf>
    <xf numFmtId="49" fontId="2" fillId="0" borderId="0" xfId="54" applyNumberFormat="1" applyAlignment="1">
      <alignment horizontal="centerContinuous" vertical="center"/>
      <protection/>
    </xf>
    <xf numFmtId="49" fontId="18" fillId="0" borderId="15" xfId="54" applyNumberFormat="1" applyFont="1" applyBorder="1" applyAlignment="1">
      <alignment horizontal="center" vertical="center" wrapText="1"/>
      <protection/>
    </xf>
    <xf numFmtId="49" fontId="8" fillId="0" borderId="15" xfId="54" applyNumberFormat="1" applyFont="1" applyBorder="1" applyAlignment="1">
      <alignment horizontal="center" vertical="center" wrapText="1"/>
      <protection/>
    </xf>
    <xf numFmtId="49" fontId="11" fillId="0" borderId="17" xfId="54" applyNumberFormat="1" applyFont="1" applyBorder="1" applyAlignment="1">
      <alignment horizontal="left" vertical="center" wrapText="1" indent="1"/>
      <protection/>
    </xf>
    <xf numFmtId="49" fontId="13" fillId="0" borderId="17" xfId="54" applyNumberFormat="1" applyFont="1" applyBorder="1" applyAlignment="1">
      <alignment horizontal="left" vertical="center" wrapText="1" indent="1"/>
      <protection/>
    </xf>
    <xf numFmtId="49" fontId="13" fillId="0" borderId="0" xfId="54" applyNumberFormat="1" applyFont="1" applyAlignment="1">
      <alignment horizontal="left" vertical="center" wrapText="1" indent="1"/>
      <protection/>
    </xf>
    <xf numFmtId="49" fontId="2" fillId="0" borderId="0" xfId="54" applyNumberFormat="1" applyAlignment="1">
      <alignment horizontal="center" vertical="center" wrapText="1"/>
      <protection/>
    </xf>
    <xf numFmtId="49" fontId="13" fillId="0" borderId="16" xfId="54" applyNumberFormat="1" applyFont="1" applyBorder="1" applyAlignment="1">
      <alignment horizontal="left" vertical="center" wrapText="1" indent="1"/>
      <protection/>
    </xf>
    <xf numFmtId="0" fontId="9" fillId="0" borderId="0" xfId="54" applyFont="1">
      <alignment/>
      <protection/>
    </xf>
    <xf numFmtId="0" fontId="11" fillId="0" borderId="18" xfId="54" applyFont="1" applyBorder="1" applyAlignment="1">
      <alignment horizontal="left" vertical="center" wrapText="1"/>
      <protection/>
    </xf>
    <xf numFmtId="0" fontId="3" fillId="0" borderId="0" xfId="54" applyFont="1">
      <alignment/>
      <protection/>
    </xf>
    <xf numFmtId="0" fontId="9" fillId="0" borderId="0" xfId="54" applyFont="1" applyAlignment="1">
      <alignment horizontal="left" vertical="center" wrapText="1"/>
      <protection/>
    </xf>
    <xf numFmtId="41" fontId="9" fillId="0" borderId="0" xfId="54" applyNumberFormat="1" applyFont="1" applyAlignment="1">
      <alignment horizontal="right" vertical="center" wrapText="1"/>
      <protection/>
    </xf>
    <xf numFmtId="0" fontId="19" fillId="0" borderId="0" xfId="54" applyFont="1">
      <alignment/>
      <protection/>
    </xf>
    <xf numFmtId="0" fontId="9" fillId="0" borderId="0" xfId="54" applyFont="1" applyAlignment="1">
      <alignment horizontal="center" vertical="center" wrapText="1"/>
      <protection/>
    </xf>
    <xf numFmtId="0" fontId="9" fillId="0" borderId="0" xfId="54" applyFont="1" applyAlignment="1">
      <alignment vertical="center" wrapText="1"/>
      <protection/>
    </xf>
    <xf numFmtId="174" fontId="9" fillId="0" borderId="19" xfId="54" applyNumberFormat="1" applyFont="1" applyBorder="1" applyAlignment="1">
      <alignment vertical="center" wrapText="1"/>
      <protection/>
    </xf>
    <xf numFmtId="41" fontId="9" fillId="0" borderId="0" xfId="54" applyNumberFormat="1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7" fillId="0" borderId="20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9" fillId="0" borderId="20" xfId="54" applyFont="1" applyBorder="1" applyAlignment="1">
      <alignment horizontal="left" vertical="center" wrapText="1"/>
      <protection/>
    </xf>
    <xf numFmtId="49" fontId="13" fillId="0" borderId="21" xfId="54" applyNumberFormat="1" applyFont="1" applyBorder="1" applyAlignment="1">
      <alignment horizontal="left" vertical="center" wrapText="1" indent="1"/>
      <protection/>
    </xf>
    <xf numFmtId="0" fontId="13" fillId="0" borderId="22" xfId="54" applyFont="1" applyBorder="1" applyAlignment="1">
      <alignment horizontal="left" vertical="center" wrapText="1"/>
      <protection/>
    </xf>
    <xf numFmtId="0" fontId="13" fillId="0" borderId="23" xfId="54" applyFont="1" applyBorder="1" applyAlignment="1">
      <alignment horizontal="left" vertical="center" wrapText="1"/>
      <protection/>
    </xf>
    <xf numFmtId="0" fontId="9" fillId="0" borderId="20" xfId="54" applyFont="1" applyBorder="1" applyAlignment="1">
      <alignment horizontal="left" vertical="center" wrapText="1"/>
      <protection/>
    </xf>
    <xf numFmtId="0" fontId="13" fillId="0" borderId="24" xfId="54" applyFont="1" applyBorder="1" applyAlignment="1">
      <alignment horizontal="left" vertical="center" wrapText="1"/>
      <protection/>
    </xf>
    <xf numFmtId="0" fontId="13" fillId="0" borderId="23" xfId="54" applyFont="1" applyBorder="1" applyAlignment="1">
      <alignment horizontal="left" vertical="center" wrapText="1"/>
      <protection/>
    </xf>
    <xf numFmtId="0" fontId="13" fillId="0" borderId="22" xfId="54" applyFont="1" applyBorder="1" applyAlignment="1">
      <alignment horizontal="left" vertical="center" wrapText="1"/>
      <protection/>
    </xf>
    <xf numFmtId="0" fontId="11" fillId="0" borderId="24" xfId="54" applyFont="1" applyBorder="1" applyAlignment="1">
      <alignment horizontal="left" vertical="center" wrapText="1"/>
      <protection/>
    </xf>
    <xf numFmtId="0" fontId="11" fillId="0" borderId="22" xfId="54" applyFont="1" applyBorder="1" applyAlignment="1">
      <alignment horizontal="left" vertical="center" wrapText="1"/>
      <protection/>
    </xf>
    <xf numFmtId="0" fontId="13" fillId="0" borderId="25" xfId="54" applyFont="1" applyBorder="1" applyAlignment="1">
      <alignment horizontal="left" vertical="center" wrapText="1"/>
      <protection/>
    </xf>
    <xf numFmtId="0" fontId="15" fillId="0" borderId="20" xfId="54" applyFont="1" applyBorder="1" applyAlignment="1">
      <alignment horizontal="left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7" fillId="0" borderId="27" xfId="54" applyFont="1" applyBorder="1" applyAlignment="1">
      <alignment horizontal="center" vertical="center" wrapText="1"/>
      <protection/>
    </xf>
    <xf numFmtId="174" fontId="9" fillId="0" borderId="19" xfId="54" applyNumberFormat="1" applyFont="1" applyBorder="1" applyAlignment="1" applyProtection="1">
      <alignment horizontal="right" vertical="center" wrapText="1"/>
      <protection locked="0"/>
    </xf>
    <xf numFmtId="174" fontId="9" fillId="0" borderId="28" xfId="54" applyNumberFormat="1" applyFont="1" applyBorder="1" applyAlignment="1" applyProtection="1">
      <alignment horizontal="right" vertical="center" wrapText="1"/>
      <protection locked="0"/>
    </xf>
    <xf numFmtId="174" fontId="9" fillId="0" borderId="29" xfId="54" applyNumberFormat="1" applyFont="1" applyBorder="1" applyAlignment="1" applyProtection="1">
      <alignment horizontal="right" vertical="center" wrapText="1"/>
      <protection locked="0"/>
    </xf>
    <xf numFmtId="174" fontId="9" fillId="0" borderId="30" xfId="54" applyNumberFormat="1" applyFont="1" applyBorder="1" applyAlignment="1" applyProtection="1">
      <alignment horizontal="right" vertical="center" wrapText="1"/>
      <protection locked="0"/>
    </xf>
    <xf numFmtId="174" fontId="9" fillId="0" borderId="31" xfId="54" applyNumberFormat="1" applyFont="1" applyBorder="1" applyAlignment="1" applyProtection="1">
      <alignment horizontal="right" vertical="center" wrapText="1"/>
      <protection locked="0"/>
    </xf>
    <xf numFmtId="174" fontId="9" fillId="0" borderId="27" xfId="54" applyNumberFormat="1" applyFont="1" applyBorder="1" applyAlignment="1" applyProtection="1">
      <alignment horizontal="right" vertical="center" wrapText="1"/>
      <protection locked="0"/>
    </xf>
    <xf numFmtId="0" fontId="7" fillId="0" borderId="32" xfId="54" applyFont="1" applyBorder="1" applyAlignment="1">
      <alignment horizontal="center" vertical="center" wrapText="1"/>
      <protection/>
    </xf>
    <xf numFmtId="41" fontId="9" fillId="0" borderId="19" xfId="54" applyNumberFormat="1" applyFont="1" applyBorder="1" applyAlignment="1">
      <alignment horizontal="right" vertical="center" wrapText="1"/>
      <protection/>
    </xf>
    <xf numFmtId="41" fontId="13" fillId="0" borderId="28" xfId="54" applyNumberFormat="1" applyFont="1" applyBorder="1" applyAlignment="1">
      <alignment horizontal="right" vertical="center" wrapText="1"/>
      <protection/>
    </xf>
    <xf numFmtId="41" fontId="13" fillId="0" borderId="29" xfId="54" applyNumberFormat="1" applyFont="1" applyBorder="1" applyAlignment="1">
      <alignment horizontal="right" vertical="center" wrapText="1"/>
      <protection/>
    </xf>
    <xf numFmtId="41" fontId="13" fillId="0" borderId="33" xfId="54" applyNumberFormat="1" applyFont="1" applyBorder="1" applyAlignment="1">
      <alignment horizontal="right" vertical="center" wrapText="1"/>
      <protection/>
    </xf>
    <xf numFmtId="174" fontId="11" fillId="0" borderId="33" xfId="54" applyNumberFormat="1" applyFont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Border="1" applyAlignment="1">
      <alignment horizontal="right" vertical="center" wrapText="1"/>
      <protection/>
    </xf>
    <xf numFmtId="41" fontId="9" fillId="0" borderId="28" xfId="54" applyNumberFormat="1" applyFont="1" applyBorder="1" applyAlignment="1">
      <alignment horizontal="right" vertical="center" wrapText="1"/>
      <protection/>
    </xf>
    <xf numFmtId="41" fontId="9" fillId="0" borderId="19" xfId="54" applyNumberFormat="1" applyFont="1" applyBorder="1" applyAlignment="1">
      <alignment horizontal="right" vertical="center" wrapText="1"/>
      <protection/>
    </xf>
    <xf numFmtId="174" fontId="9" fillId="0" borderId="19" xfId="54" applyNumberFormat="1" applyFont="1" applyBorder="1" applyAlignment="1">
      <alignment horizontal="right" vertical="center" wrapText="1"/>
      <protection/>
    </xf>
    <xf numFmtId="174" fontId="13" fillId="0" borderId="33" xfId="54" applyNumberFormat="1" applyFont="1" applyBorder="1" applyAlignment="1">
      <alignment horizontal="right" vertical="center" wrapText="1"/>
      <protection/>
    </xf>
    <xf numFmtId="174" fontId="13" fillId="0" borderId="29" xfId="54" applyNumberFormat="1" applyFont="1" applyBorder="1" applyAlignment="1" applyProtection="1">
      <alignment horizontal="right" vertical="center" wrapText="1"/>
      <protection locked="0"/>
    </xf>
    <xf numFmtId="174" fontId="13" fillId="0" borderId="30" xfId="54" applyNumberFormat="1" applyFont="1" applyBorder="1" applyAlignment="1">
      <alignment horizontal="right" vertical="center" wrapText="1"/>
      <protection/>
    </xf>
    <xf numFmtId="174" fontId="13" fillId="0" borderId="19" xfId="54" applyNumberFormat="1" applyFont="1" applyBorder="1" applyAlignment="1">
      <alignment horizontal="right" vertical="center" wrapText="1"/>
      <protection/>
    </xf>
    <xf numFmtId="41" fontId="13" fillId="0" borderId="28" xfId="54" applyNumberFormat="1" applyFont="1" applyBorder="1" applyAlignment="1">
      <alignment horizontal="right" vertical="center" wrapText="1"/>
      <protection/>
    </xf>
    <xf numFmtId="41" fontId="9" fillId="0" borderId="30" xfId="54" applyNumberFormat="1" applyFont="1" applyBorder="1" applyAlignment="1">
      <alignment horizontal="right" vertical="center" wrapText="1"/>
      <protection/>
    </xf>
    <xf numFmtId="41" fontId="13" fillId="0" borderId="33" xfId="54" applyNumberFormat="1" applyFont="1" applyBorder="1" applyAlignment="1">
      <alignment horizontal="right" vertical="center" wrapText="1" indent="1"/>
      <protection/>
    </xf>
    <xf numFmtId="41" fontId="13" fillId="0" borderId="28" xfId="54" applyNumberFormat="1" applyFont="1" applyBorder="1" applyAlignment="1">
      <alignment horizontal="right" vertical="center" wrapText="1" indent="1"/>
      <protection/>
    </xf>
    <xf numFmtId="41" fontId="9" fillId="0" borderId="19" xfId="54" applyNumberFormat="1" applyFont="1" applyBorder="1" applyAlignment="1">
      <alignment horizontal="right" vertical="center" wrapText="1" indent="1"/>
      <protection/>
    </xf>
    <xf numFmtId="41" fontId="9" fillId="0" borderId="19" xfId="54" applyNumberFormat="1" applyFont="1" applyBorder="1" applyAlignment="1">
      <alignment horizontal="right" vertical="center" wrapText="1" indent="1"/>
      <protection/>
    </xf>
    <xf numFmtId="41" fontId="13" fillId="0" borderId="28" xfId="54" applyNumberFormat="1" applyFont="1" applyBorder="1" applyAlignment="1">
      <alignment horizontal="right" vertical="center" wrapText="1" indent="1"/>
      <protection/>
    </xf>
    <xf numFmtId="41" fontId="13" fillId="0" borderId="29" xfId="54" applyNumberFormat="1" applyFont="1" applyBorder="1" applyAlignment="1">
      <alignment horizontal="right" vertical="center" wrapText="1" indent="1"/>
      <protection/>
    </xf>
    <xf numFmtId="41" fontId="13" fillId="0" borderId="19" xfId="54" applyNumberFormat="1" applyFont="1" applyBorder="1" applyAlignment="1">
      <alignment horizontal="right" vertical="center" wrapText="1" indent="1"/>
      <protection/>
    </xf>
    <xf numFmtId="41" fontId="13" fillId="0" borderId="29" xfId="54" applyNumberFormat="1" applyFont="1" applyBorder="1" applyAlignment="1">
      <alignment horizontal="right" vertical="center" wrapText="1" indent="1"/>
      <protection/>
    </xf>
    <xf numFmtId="41" fontId="9" fillId="0" borderId="28" xfId="54" applyNumberFormat="1" applyFont="1" applyBorder="1" applyAlignment="1">
      <alignment horizontal="right" vertical="center" wrapText="1" indent="1"/>
      <protection/>
    </xf>
    <xf numFmtId="41" fontId="13" fillId="0" borderId="29" xfId="54" applyNumberFormat="1" applyFont="1" applyBorder="1" applyAlignment="1">
      <alignment horizontal="right" vertical="center" wrapText="1" indent="2"/>
      <protection/>
    </xf>
    <xf numFmtId="41" fontId="11" fillId="0" borderId="28" xfId="54" applyNumberFormat="1" applyFont="1" applyBorder="1" applyAlignment="1">
      <alignment horizontal="right" vertical="center" wrapText="1" indent="1"/>
      <protection/>
    </xf>
    <xf numFmtId="41" fontId="11" fillId="0" borderId="19" xfId="54" applyNumberFormat="1" applyFont="1" applyBorder="1" applyAlignment="1">
      <alignment horizontal="right" vertical="center" wrapText="1" indent="1"/>
      <protection/>
    </xf>
    <xf numFmtId="41" fontId="15" fillId="0" borderId="19" xfId="54" applyNumberFormat="1" applyFont="1" applyBorder="1" applyAlignment="1">
      <alignment horizontal="right" vertical="center" wrapText="1"/>
      <protection/>
    </xf>
    <xf numFmtId="41" fontId="13" fillId="0" borderId="28" xfId="54" applyNumberFormat="1" applyFont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Border="1" applyAlignment="1" applyProtection="1">
      <alignment horizontal="right" vertical="center" wrapText="1"/>
      <protection locked="0"/>
    </xf>
    <xf numFmtId="41" fontId="13" fillId="0" borderId="19" xfId="54" applyNumberFormat="1" applyFont="1" applyBorder="1" applyAlignment="1" applyProtection="1">
      <alignment horizontal="right" vertical="center" wrapText="1"/>
      <protection locked="0"/>
    </xf>
    <xf numFmtId="41" fontId="13" fillId="0" borderId="33" xfId="54" applyNumberFormat="1" applyFont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Border="1" applyAlignment="1" applyProtection="1">
      <alignment horizontal="right" vertical="center" wrapText="1"/>
      <protection locked="0"/>
    </xf>
    <xf numFmtId="41" fontId="9" fillId="0" borderId="28" xfId="54" applyNumberFormat="1" applyFont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Border="1" applyAlignment="1">
      <alignment horizontal="right" vertical="center" wrapText="1"/>
      <protection/>
    </xf>
    <xf numFmtId="41" fontId="13" fillId="0" borderId="19" xfId="54" applyNumberFormat="1" applyFont="1" applyBorder="1" applyAlignment="1">
      <alignment horizontal="right" vertical="center" wrapText="1"/>
      <protection/>
    </xf>
    <xf numFmtId="41" fontId="13" fillId="0" borderId="28" xfId="54" applyNumberFormat="1" applyFont="1" applyBorder="1" applyAlignment="1" applyProtection="1">
      <alignment horizontal="right" vertical="center" wrapText="1"/>
      <protection locked="0"/>
    </xf>
    <xf numFmtId="41" fontId="9" fillId="0" borderId="19" xfId="54" applyNumberFormat="1" applyFont="1" applyBorder="1" applyAlignment="1" applyProtection="1">
      <alignment horizontal="right" vertical="center" wrapText="1"/>
      <protection locked="0"/>
    </xf>
    <xf numFmtId="41" fontId="9" fillId="0" borderId="30" xfId="54" applyNumberFormat="1" applyFont="1" applyBorder="1" applyAlignment="1" applyProtection="1">
      <alignment horizontal="right" vertical="center" wrapText="1"/>
      <protection locked="0"/>
    </xf>
    <xf numFmtId="41" fontId="15" fillId="0" borderId="19" xfId="54" applyNumberFormat="1" applyFont="1" applyBorder="1" applyAlignment="1">
      <alignment horizontal="right" vertical="center" wrapText="1" indent="1"/>
      <protection/>
    </xf>
    <xf numFmtId="41" fontId="13" fillId="0" borderId="33" xfId="54" applyNumberFormat="1" applyFont="1" applyBorder="1" applyAlignment="1" applyProtection="1">
      <alignment horizontal="right" vertical="center" wrapText="1"/>
      <protection locked="0"/>
    </xf>
    <xf numFmtId="0" fontId="7" fillId="0" borderId="34" xfId="54" applyFont="1" applyBorder="1" applyAlignment="1">
      <alignment horizontal="center" vertical="center" wrapText="1"/>
      <protection/>
    </xf>
    <xf numFmtId="3" fontId="9" fillId="0" borderId="26" xfId="54" applyNumberFormat="1" applyFont="1" applyBorder="1" applyAlignment="1" applyProtection="1">
      <alignment horizontal="right" vertical="center" wrapText="1"/>
      <protection locked="0"/>
    </xf>
    <xf numFmtId="3" fontId="9" fillId="0" borderId="35" xfId="54" applyNumberFormat="1" applyFont="1" applyBorder="1" applyAlignment="1" applyProtection="1">
      <alignment horizontal="right" vertical="center" wrapText="1"/>
      <protection locked="0"/>
    </xf>
    <xf numFmtId="3" fontId="9" fillId="0" borderId="36" xfId="54" applyNumberFormat="1" applyFont="1" applyBorder="1" applyAlignment="1" applyProtection="1">
      <alignment horizontal="right" vertical="center" wrapText="1"/>
      <protection locked="0"/>
    </xf>
    <xf numFmtId="3" fontId="9" fillId="0" borderId="37" xfId="54" applyNumberFormat="1" applyFont="1" applyBorder="1" applyAlignment="1" applyProtection="1">
      <alignment horizontal="right" vertical="center" wrapText="1"/>
      <protection locked="0"/>
    </xf>
    <xf numFmtId="3" fontId="9" fillId="0" borderId="0" xfId="54" applyNumberFormat="1" applyFont="1" applyAlignment="1" applyProtection="1">
      <alignment horizontal="right" vertical="center" wrapText="1"/>
      <protection locked="0"/>
    </xf>
    <xf numFmtId="3" fontId="13" fillId="0" borderId="35" xfId="54" applyNumberFormat="1" applyFont="1" applyBorder="1" applyAlignment="1">
      <alignment horizontal="right" vertical="center" wrapText="1"/>
      <protection/>
    </xf>
    <xf numFmtId="3" fontId="13" fillId="0" borderId="36" xfId="54" applyNumberFormat="1" applyFont="1" applyBorder="1" applyAlignment="1">
      <alignment horizontal="right" vertical="center" wrapText="1"/>
      <protection/>
    </xf>
    <xf numFmtId="3" fontId="13" fillId="0" borderId="37" xfId="54" applyNumberFormat="1" applyFont="1" applyBorder="1" applyAlignment="1">
      <alignment horizontal="right" vertical="center" wrapText="1"/>
      <protection/>
    </xf>
    <xf numFmtId="3" fontId="11" fillId="0" borderId="35" xfId="54" applyNumberFormat="1" applyFont="1" applyBorder="1" applyAlignment="1" applyProtection="1">
      <alignment horizontal="right" vertical="center" wrapText="1"/>
      <protection locked="0"/>
    </xf>
    <xf numFmtId="3" fontId="13" fillId="0" borderId="36" xfId="54" applyNumberFormat="1" applyFont="1" applyBorder="1" applyAlignment="1">
      <alignment horizontal="right" vertical="center" wrapText="1"/>
      <protection/>
    </xf>
    <xf numFmtId="3" fontId="9" fillId="0" borderId="0" xfId="54" applyNumberFormat="1" applyFont="1" applyAlignment="1">
      <alignment horizontal="right" vertical="center" wrapText="1"/>
      <protection/>
    </xf>
    <xf numFmtId="3" fontId="9" fillId="0" borderId="26" xfId="54" applyNumberFormat="1" applyFont="1" applyBorder="1" applyAlignment="1">
      <alignment horizontal="right" vertical="center" wrapText="1"/>
      <protection/>
    </xf>
    <xf numFmtId="3" fontId="13" fillId="0" borderId="35" xfId="54" applyNumberFormat="1" applyFont="1" applyBorder="1" applyAlignment="1">
      <alignment horizontal="right" vertical="center" wrapText="1"/>
      <protection/>
    </xf>
    <xf numFmtId="3" fontId="13" fillId="0" borderId="36" xfId="54" applyNumberFormat="1" applyFont="1" applyBorder="1" applyAlignment="1" applyProtection="1">
      <alignment horizontal="right" vertical="center" wrapText="1"/>
      <protection locked="0"/>
    </xf>
    <xf numFmtId="3" fontId="13" fillId="0" borderId="37" xfId="54" applyNumberFormat="1" applyFont="1" applyBorder="1" applyAlignment="1">
      <alignment horizontal="right" vertical="center" wrapText="1"/>
      <protection/>
    </xf>
    <xf numFmtId="3" fontId="13" fillId="0" borderId="26" xfId="54" applyNumberFormat="1" applyFont="1" applyBorder="1" applyAlignment="1">
      <alignment horizontal="right" vertical="center" wrapText="1"/>
      <protection/>
    </xf>
    <xf numFmtId="3" fontId="13" fillId="0" borderId="0" xfId="54" applyNumberFormat="1" applyFont="1" applyAlignment="1">
      <alignment horizontal="right" vertical="center" wrapText="1"/>
      <protection/>
    </xf>
    <xf numFmtId="3" fontId="9" fillId="0" borderId="37" xfId="54" applyNumberFormat="1" applyFont="1" applyBorder="1" applyAlignment="1">
      <alignment horizontal="right" vertical="center" wrapText="1"/>
      <protection/>
    </xf>
    <xf numFmtId="3" fontId="13" fillId="0" borderId="35" xfId="54" applyNumberFormat="1" applyFont="1" applyBorder="1" applyAlignment="1">
      <alignment horizontal="right" vertical="center" wrapText="1" indent="1"/>
      <protection/>
    </xf>
    <xf numFmtId="3" fontId="13" fillId="0" borderId="37" xfId="54" applyNumberFormat="1" applyFont="1" applyBorder="1" applyAlignment="1">
      <alignment horizontal="right" vertical="center" wrapText="1" indent="1"/>
      <protection/>
    </xf>
    <xf numFmtId="3" fontId="9" fillId="0" borderId="26" xfId="54" applyNumberFormat="1" applyFont="1" applyBorder="1" applyAlignment="1">
      <alignment horizontal="right" vertical="center" wrapText="1" indent="1"/>
      <protection/>
    </xf>
    <xf numFmtId="3" fontId="13" fillId="0" borderId="0" xfId="54" applyNumberFormat="1" applyFont="1" applyAlignment="1">
      <alignment horizontal="right" vertical="center" wrapText="1" indent="1"/>
      <protection/>
    </xf>
    <xf numFmtId="3" fontId="13" fillId="0" borderId="36" xfId="54" applyNumberFormat="1" applyFont="1" applyBorder="1" applyAlignment="1">
      <alignment horizontal="right" vertical="center" wrapText="1" indent="1"/>
      <protection/>
    </xf>
    <xf numFmtId="3" fontId="13" fillId="0" borderId="26" xfId="54" applyNumberFormat="1" applyFont="1" applyBorder="1" applyAlignment="1">
      <alignment horizontal="right" vertical="center" wrapText="1" indent="1"/>
      <protection/>
    </xf>
    <xf numFmtId="3" fontId="13" fillId="0" borderId="0" xfId="54" applyNumberFormat="1" applyFont="1" applyAlignment="1">
      <alignment horizontal="right" vertical="center" wrapText="1"/>
      <protection/>
    </xf>
    <xf numFmtId="3" fontId="13" fillId="0" borderId="36" xfId="54" applyNumberFormat="1" applyFont="1" applyBorder="1" applyAlignment="1">
      <alignment horizontal="right" vertical="center" wrapText="1" indent="1"/>
      <protection/>
    </xf>
    <xf numFmtId="3" fontId="9" fillId="0" borderId="0" xfId="54" applyNumberFormat="1" applyFont="1" applyAlignment="1">
      <alignment horizontal="right" vertical="center" wrapText="1" indent="1"/>
      <protection/>
    </xf>
    <xf numFmtId="3" fontId="13" fillId="0" borderId="36" xfId="54" applyNumberFormat="1" applyFont="1" applyBorder="1" applyAlignment="1">
      <alignment horizontal="right" vertical="center" wrapText="1" indent="2"/>
      <protection/>
    </xf>
    <xf numFmtId="3" fontId="11" fillId="0" borderId="0" xfId="54" applyNumberFormat="1" applyFont="1" applyAlignment="1">
      <alignment horizontal="right" vertical="center" wrapText="1" indent="1"/>
      <protection/>
    </xf>
    <xf numFmtId="3" fontId="11" fillId="0" borderId="26" xfId="54" applyNumberFormat="1" applyFont="1" applyBorder="1" applyAlignment="1">
      <alignment horizontal="right" vertical="center" wrapText="1" indent="1"/>
      <protection/>
    </xf>
    <xf numFmtId="3" fontId="13" fillId="0" borderId="0" xfId="54" applyNumberFormat="1" applyFont="1" applyAlignment="1">
      <alignment horizontal="right" vertical="center" wrapText="1" indent="1"/>
      <protection/>
    </xf>
    <xf numFmtId="3" fontId="9" fillId="0" borderId="38" xfId="54" applyNumberFormat="1" applyFont="1" applyBorder="1" applyAlignment="1">
      <alignment horizontal="right" vertical="center" wrapText="1" indent="1"/>
      <protection/>
    </xf>
    <xf numFmtId="3" fontId="13" fillId="0" borderId="39" xfId="54" applyNumberFormat="1" applyFont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Border="1" applyAlignment="1" applyProtection="1">
      <alignment horizontal="right" vertical="center" wrapText="1"/>
      <protection locked="0"/>
    </xf>
    <xf numFmtId="3" fontId="13" fillId="0" borderId="38" xfId="54" applyNumberFormat="1" applyFont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Border="1" applyAlignment="1" applyProtection="1">
      <alignment horizontal="right" vertical="center" wrapText="1"/>
      <protection locked="0"/>
    </xf>
    <xf numFmtId="3" fontId="9" fillId="0" borderId="38" xfId="54" applyNumberFormat="1" applyFont="1" applyBorder="1" applyAlignment="1" applyProtection="1">
      <alignment horizontal="right" vertical="center" wrapText="1"/>
      <protection locked="0"/>
    </xf>
    <xf numFmtId="3" fontId="11" fillId="0" borderId="41" xfId="54" applyNumberFormat="1" applyFont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Border="1" applyAlignment="1" applyProtection="1">
      <alignment horizontal="right" vertical="center" wrapText="1"/>
      <protection locked="0"/>
    </xf>
    <xf numFmtId="3" fontId="9" fillId="0" borderId="39" xfId="54" applyNumberFormat="1" applyFont="1" applyBorder="1" applyAlignment="1" applyProtection="1">
      <alignment horizontal="right" vertical="center" wrapText="1"/>
      <protection locked="0"/>
    </xf>
    <xf numFmtId="3" fontId="9" fillId="0" borderId="38" xfId="54" applyNumberFormat="1" applyFont="1" applyBorder="1" applyAlignment="1">
      <alignment horizontal="right" vertical="center" wrapText="1"/>
      <protection/>
    </xf>
    <xf numFmtId="3" fontId="13" fillId="0" borderId="41" xfId="54" applyNumberFormat="1" applyFont="1" applyBorder="1" applyAlignment="1">
      <alignment horizontal="right" vertical="center" wrapText="1"/>
      <protection/>
    </xf>
    <xf numFmtId="3" fontId="13" fillId="0" borderId="42" xfId="54" applyNumberFormat="1" applyFont="1" applyBorder="1" applyAlignment="1">
      <alignment horizontal="right" vertical="center" wrapText="1"/>
      <protection/>
    </xf>
    <xf numFmtId="3" fontId="13" fillId="0" borderId="38" xfId="54" applyNumberFormat="1" applyFont="1" applyBorder="1" applyAlignment="1">
      <alignment horizontal="right" vertical="center" wrapText="1"/>
      <protection/>
    </xf>
    <xf numFmtId="3" fontId="13" fillId="0" borderId="39" xfId="54" applyNumberFormat="1" applyFont="1" applyBorder="1" applyAlignment="1" applyProtection="1">
      <alignment horizontal="right" vertical="center" wrapText="1"/>
      <protection locked="0"/>
    </xf>
    <xf numFmtId="3" fontId="9" fillId="0" borderId="42" xfId="54" applyNumberFormat="1" applyFont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Border="1" applyAlignment="1" applyProtection="1">
      <alignment horizontal="right" vertical="center" wrapText="1"/>
      <protection locked="0"/>
    </xf>
    <xf numFmtId="3" fontId="9" fillId="0" borderId="19" xfId="54" applyNumberFormat="1" applyFont="1" applyBorder="1" applyAlignment="1" applyProtection="1">
      <alignment horizontal="right" vertical="center" wrapText="1"/>
      <protection locked="0"/>
    </xf>
    <xf numFmtId="175" fontId="9" fillId="0" borderId="19" xfId="54" applyNumberFormat="1" applyFont="1" applyBorder="1" applyAlignment="1">
      <alignment horizontal="right" vertical="center" wrapText="1"/>
      <protection/>
    </xf>
    <xf numFmtId="175" fontId="9" fillId="0" borderId="19" xfId="54" applyNumberFormat="1" applyFont="1" applyBorder="1" applyAlignment="1">
      <alignment horizontal="right" vertical="center" wrapText="1"/>
      <protection/>
    </xf>
    <xf numFmtId="3" fontId="11" fillId="0" borderId="33" xfId="54" applyNumberFormat="1" applyFont="1" applyBorder="1" applyAlignment="1" applyProtection="1">
      <alignment horizontal="right" vertical="center" wrapText="1"/>
      <protection locked="0"/>
    </xf>
    <xf numFmtId="3" fontId="9" fillId="0" borderId="19" xfId="54" applyNumberFormat="1" applyFont="1" applyBorder="1" applyAlignment="1">
      <alignment horizontal="right" vertical="center" wrapText="1"/>
      <protection/>
    </xf>
    <xf numFmtId="3" fontId="13" fillId="0" borderId="33" xfId="54" applyNumberFormat="1" applyFont="1" applyBorder="1" applyAlignment="1">
      <alignment horizontal="right" vertical="center" wrapText="1"/>
      <protection/>
    </xf>
    <xf numFmtId="175" fontId="15" fillId="0" borderId="19" xfId="54" applyNumberFormat="1" applyFont="1" applyBorder="1" applyAlignment="1">
      <alignment horizontal="right" vertical="center" wrapText="1"/>
      <protection/>
    </xf>
    <xf numFmtId="3" fontId="15" fillId="0" borderId="38" xfId="54" applyNumberFormat="1" applyFont="1" applyBorder="1" applyAlignment="1">
      <alignment horizontal="right" vertical="center" wrapText="1"/>
      <protection/>
    </xf>
    <xf numFmtId="41" fontId="5" fillId="0" borderId="0" xfId="0" applyNumberFormat="1" applyFont="1" applyAlignment="1">
      <alignment horizontal="right"/>
    </xf>
    <xf numFmtId="3" fontId="9" fillId="0" borderId="38" xfId="54" applyNumberFormat="1" applyFont="1" applyBorder="1" applyAlignment="1">
      <alignment vertical="center" wrapText="1"/>
      <protection/>
    </xf>
    <xf numFmtId="3" fontId="13" fillId="0" borderId="42" xfId="54" applyNumberFormat="1" applyFont="1" applyBorder="1" applyAlignment="1" applyProtection="1">
      <alignment horizontal="right" vertical="center" wrapText="1"/>
      <protection locked="0"/>
    </xf>
    <xf numFmtId="3" fontId="13" fillId="0" borderId="42" xfId="54" applyNumberFormat="1" applyFont="1" applyBorder="1" applyAlignment="1" applyProtection="1">
      <alignment vertical="center" wrapText="1"/>
      <protection locked="0"/>
    </xf>
    <xf numFmtId="0" fontId="13" fillId="0" borderId="43" xfId="54" applyFont="1" applyBorder="1" applyAlignment="1">
      <alignment vertical="center" wrapText="1"/>
      <protection/>
    </xf>
    <xf numFmtId="0" fontId="13" fillId="0" borderId="23" xfId="54" applyFont="1" applyBorder="1" applyAlignment="1">
      <alignment vertical="center" wrapText="1"/>
      <protection/>
    </xf>
    <xf numFmtId="0" fontId="13" fillId="0" borderId="22" xfId="54" applyFont="1" applyBorder="1" applyAlignment="1">
      <alignment vertical="center" wrapText="1"/>
      <protection/>
    </xf>
    <xf numFmtId="0" fontId="9" fillId="0" borderId="43" xfId="54" applyFont="1" applyBorder="1" applyAlignment="1">
      <alignment vertical="center" wrapText="1"/>
      <protection/>
    </xf>
    <xf numFmtId="0" fontId="13" fillId="0" borderId="43" xfId="54" applyFont="1" applyBorder="1" applyAlignment="1">
      <alignment horizontal="left" vertical="center" wrapText="1"/>
      <protection/>
    </xf>
    <xf numFmtId="0" fontId="13" fillId="0" borderId="23" xfId="54" applyFont="1" applyBorder="1" applyAlignment="1">
      <alignment horizontal="left" wrapText="1"/>
      <protection/>
    </xf>
    <xf numFmtId="0" fontId="11" fillId="0" borderId="23" xfId="54" applyFont="1" applyBorder="1" applyAlignment="1">
      <alignment vertical="center" wrapText="1"/>
      <protection/>
    </xf>
    <xf numFmtId="0" fontId="9" fillId="0" borderId="20" xfId="54" applyFont="1" applyBorder="1" applyAlignment="1">
      <alignment vertical="center" wrapText="1"/>
      <protection/>
    </xf>
    <xf numFmtId="0" fontId="11" fillId="0" borderId="25" xfId="54" applyFont="1" applyBorder="1" applyAlignment="1">
      <alignment horizontal="left" vertical="center" wrapText="1"/>
      <protection/>
    </xf>
    <xf numFmtId="174" fontId="9" fillId="0" borderId="27" xfId="54" applyNumberFormat="1" applyFont="1" applyBorder="1" applyAlignment="1">
      <alignment vertical="center" wrapText="1"/>
      <protection/>
    </xf>
    <xf numFmtId="174" fontId="9" fillId="0" borderId="29" xfId="54" applyNumberFormat="1" applyFont="1" applyBorder="1" applyAlignment="1">
      <alignment vertical="center" wrapText="1"/>
      <protection/>
    </xf>
    <xf numFmtId="174" fontId="9" fillId="0" borderId="28" xfId="54" applyNumberFormat="1" applyFont="1" applyBorder="1" applyAlignment="1">
      <alignment vertical="center" wrapText="1"/>
      <protection/>
    </xf>
    <xf numFmtId="174" fontId="9" fillId="0" borderId="44" xfId="54" applyNumberFormat="1" applyFont="1" applyBorder="1" applyAlignment="1">
      <alignment vertical="center" wrapText="1"/>
      <protection/>
    </xf>
    <xf numFmtId="3" fontId="13" fillId="0" borderId="32" xfId="54" applyNumberFormat="1" applyFont="1" applyBorder="1" applyAlignment="1">
      <alignment horizontal="right" vertical="center" wrapText="1"/>
      <protection/>
    </xf>
    <xf numFmtId="3" fontId="9" fillId="0" borderId="32" xfId="54" applyNumberFormat="1" applyFont="1" applyBorder="1" applyAlignment="1">
      <alignment horizontal="right" vertical="center" wrapText="1"/>
      <protection/>
    </xf>
    <xf numFmtId="3" fontId="13" fillId="0" borderId="32" xfId="54" applyNumberFormat="1" applyFont="1" applyBorder="1" applyAlignment="1">
      <alignment horizontal="right" vertical="center" wrapText="1" indent="1"/>
      <protection/>
    </xf>
    <xf numFmtId="3" fontId="13" fillId="0" borderId="0" xfId="54" applyNumberFormat="1" applyFont="1" applyAlignment="1" applyProtection="1">
      <alignment vertical="center" wrapText="1"/>
      <protection locked="0"/>
    </xf>
    <xf numFmtId="3" fontId="11" fillId="0" borderId="35" xfId="54" applyNumberFormat="1" applyFont="1" applyBorder="1" applyAlignment="1">
      <alignment horizontal="right" vertical="center" wrapText="1" indent="1"/>
      <protection/>
    </xf>
    <xf numFmtId="3" fontId="9" fillId="0" borderId="26" xfId="54" applyNumberFormat="1" applyFont="1" applyBorder="1" applyAlignment="1">
      <alignment vertical="center" wrapText="1"/>
      <protection/>
    </xf>
    <xf numFmtId="3" fontId="13" fillId="0" borderId="35" xfId="54" applyNumberFormat="1" applyFont="1" applyBorder="1" applyAlignment="1" applyProtection="1">
      <alignment vertical="center" wrapText="1"/>
      <protection locked="0"/>
    </xf>
    <xf numFmtId="3" fontId="13" fillId="0" borderId="36" xfId="54" applyNumberFormat="1" applyFont="1" applyBorder="1" applyAlignment="1" applyProtection="1">
      <alignment vertical="center" wrapText="1"/>
      <protection locked="0"/>
    </xf>
    <xf numFmtId="41" fontId="13" fillId="0" borderId="27" xfId="54" applyNumberFormat="1" applyFont="1" applyBorder="1" applyAlignment="1">
      <alignment horizontal="right" vertical="center" wrapText="1"/>
      <protection/>
    </xf>
    <xf numFmtId="41" fontId="9" fillId="0" borderId="27" xfId="54" applyNumberFormat="1" applyFont="1" applyBorder="1" applyAlignment="1">
      <alignment horizontal="right" vertical="center" wrapText="1"/>
      <protection/>
    </xf>
    <xf numFmtId="41" fontId="13" fillId="0" borderId="27" xfId="54" applyNumberFormat="1" applyFont="1" applyBorder="1" applyAlignment="1">
      <alignment horizontal="right" vertical="center" wrapText="1" indent="1"/>
      <protection/>
    </xf>
    <xf numFmtId="174" fontId="13" fillId="0" borderId="29" xfId="54" applyNumberFormat="1" applyFont="1" applyBorder="1" applyAlignment="1" applyProtection="1">
      <alignment vertical="center" wrapText="1"/>
      <protection locked="0"/>
    </xf>
    <xf numFmtId="174" fontId="13" fillId="0" borderId="28" xfId="54" applyNumberFormat="1" applyFont="1" applyBorder="1" applyAlignment="1" applyProtection="1">
      <alignment vertical="center" wrapText="1"/>
      <protection locked="0"/>
    </xf>
    <xf numFmtId="41" fontId="11" fillId="0" borderId="44" xfId="54" applyNumberFormat="1" applyFont="1" applyBorder="1" applyAlignment="1">
      <alignment horizontal="right" vertical="center" wrapText="1" indent="1"/>
      <protection/>
    </xf>
    <xf numFmtId="174" fontId="13" fillId="0" borderId="33" xfId="54" applyNumberFormat="1" applyFont="1" applyBorder="1" applyAlignment="1" applyProtection="1">
      <alignment vertical="center" wrapText="1"/>
      <protection locked="0"/>
    </xf>
    <xf numFmtId="41" fontId="11" fillId="0" borderId="33" xfId="54" applyNumberFormat="1" applyFont="1" applyBorder="1" applyAlignment="1">
      <alignment horizontal="right" vertical="center" wrapText="1" indent="1"/>
      <protection/>
    </xf>
    <xf numFmtId="3" fontId="13" fillId="0" borderId="0" xfId="54" applyNumberFormat="1" applyFont="1" applyAlignment="1">
      <alignment horizontal="right" vertical="center" wrapText="1" indent="6"/>
      <protection/>
    </xf>
    <xf numFmtId="41" fontId="9" fillId="0" borderId="27" xfId="54" applyNumberFormat="1" applyFont="1" applyBorder="1" applyAlignment="1">
      <alignment horizontal="right" vertical="center" wrapText="1"/>
      <protection/>
    </xf>
    <xf numFmtId="3" fontId="13" fillId="0" borderId="36" xfId="54" applyNumberFormat="1" applyFont="1" applyBorder="1" applyAlignment="1">
      <alignment horizontal="right" vertical="center" wrapText="1" indent="6"/>
      <protection/>
    </xf>
    <xf numFmtId="3" fontId="9" fillId="0" borderId="34" xfId="54" applyNumberFormat="1" applyFont="1" applyBorder="1" applyAlignment="1">
      <alignment horizontal="right" vertical="center" wrapText="1"/>
      <protection/>
    </xf>
    <xf numFmtId="3" fontId="13" fillId="0" borderId="34" xfId="54" applyNumberFormat="1" applyFont="1" applyBorder="1" applyAlignment="1">
      <alignment horizontal="right" vertical="center" wrapText="1"/>
      <protection/>
    </xf>
    <xf numFmtId="3" fontId="13" fillId="0" borderId="40" xfId="54" applyNumberFormat="1" applyFont="1" applyBorder="1" applyAlignment="1">
      <alignment horizontal="right" vertical="center" wrapText="1"/>
      <protection/>
    </xf>
    <xf numFmtId="3" fontId="13" fillId="0" borderId="39" xfId="54" applyNumberFormat="1" applyFont="1" applyBorder="1" applyAlignment="1">
      <alignment horizontal="right" vertical="center" wrapText="1"/>
      <protection/>
    </xf>
    <xf numFmtId="3" fontId="9" fillId="0" borderId="38" xfId="54" applyNumberFormat="1" applyFont="1" applyBorder="1" applyAlignment="1">
      <alignment horizontal="right" vertical="center" wrapText="1"/>
      <protection/>
    </xf>
    <xf numFmtId="3" fontId="13" fillId="0" borderId="45" xfId="54" applyNumberFormat="1" applyFont="1" applyBorder="1" applyAlignment="1" applyProtection="1">
      <alignment horizontal="right" vertical="center" wrapText="1"/>
      <protection locked="0"/>
    </xf>
    <xf numFmtId="3" fontId="11" fillId="0" borderId="39" xfId="54" applyNumberFormat="1" applyFont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Border="1" applyAlignment="1">
      <alignment horizontal="right" vertical="center" wrapText="1"/>
      <protection/>
    </xf>
    <xf numFmtId="41" fontId="13" fillId="0" borderId="44" xfId="54" applyNumberFormat="1" applyFont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Border="1" applyAlignment="1" applyProtection="1">
      <alignment horizontal="right" vertical="center" wrapText="1"/>
      <protection locked="0"/>
    </xf>
    <xf numFmtId="174" fontId="13" fillId="0" borderId="30" xfId="54" applyNumberFormat="1" applyFont="1" applyBorder="1" applyAlignment="1" applyProtection="1">
      <alignment vertical="center" wrapText="1"/>
      <protection locked="0"/>
    </xf>
    <xf numFmtId="41" fontId="11" fillId="0" borderId="33" xfId="54" applyNumberFormat="1" applyFont="1" applyBorder="1" applyAlignment="1" applyProtection="1">
      <alignment horizontal="right" vertical="center" wrapText="1"/>
      <protection locked="0"/>
    </xf>
    <xf numFmtId="41" fontId="11" fillId="0" borderId="28" xfId="54" applyNumberFormat="1" applyFont="1" applyBorder="1" applyAlignment="1" applyProtection="1">
      <alignment horizontal="right" vertical="center" wrapText="1"/>
      <protection locked="0"/>
    </xf>
    <xf numFmtId="3" fontId="9" fillId="0" borderId="19" xfId="54" applyNumberFormat="1" applyFont="1" applyBorder="1" applyAlignment="1">
      <alignment vertical="center" wrapText="1"/>
      <protection/>
    </xf>
    <xf numFmtId="174" fontId="9" fillId="0" borderId="42" xfId="54" applyNumberFormat="1" applyFont="1" applyBorder="1" applyAlignment="1">
      <alignment vertical="center" wrapText="1"/>
      <protection/>
    </xf>
    <xf numFmtId="175" fontId="11" fillId="0" borderId="30" xfId="54" applyNumberFormat="1" applyFont="1" applyBorder="1" applyAlignment="1">
      <alignment horizontal="right" vertical="center" wrapText="1" indent="1"/>
      <protection/>
    </xf>
    <xf numFmtId="174" fontId="9" fillId="0" borderId="19" xfId="54" applyNumberFormat="1" applyFont="1" applyBorder="1" applyAlignment="1" applyProtection="1">
      <alignment vertical="center" wrapText="1"/>
      <protection locked="0"/>
    </xf>
    <xf numFmtId="3" fontId="9" fillId="0" borderId="26" xfId="54" applyNumberFormat="1" applyFont="1" applyBorder="1" applyAlignment="1" applyProtection="1">
      <alignment vertical="center" wrapText="1"/>
      <protection locked="0"/>
    </xf>
    <xf numFmtId="41" fontId="13" fillId="0" borderId="27" xfId="54" applyNumberFormat="1" applyFont="1" applyBorder="1" applyAlignment="1" applyProtection="1">
      <alignment horizontal="right" vertical="center" wrapText="1"/>
      <protection locked="0"/>
    </xf>
    <xf numFmtId="174" fontId="9" fillId="0" borderId="33" xfId="54" applyNumberFormat="1" applyFont="1" applyBorder="1" applyAlignment="1">
      <alignment vertical="center" wrapText="1"/>
      <protection/>
    </xf>
    <xf numFmtId="41" fontId="13" fillId="0" borderId="33" xfId="54" applyNumberFormat="1" applyFont="1" applyBorder="1" applyAlignment="1">
      <alignment horizontal="right" vertical="center" wrapText="1"/>
      <protection/>
    </xf>
    <xf numFmtId="41" fontId="13" fillId="0" borderId="28" xfId="54" applyNumberFormat="1" applyFont="1" applyBorder="1" applyAlignment="1">
      <alignment horizontal="right" vertical="center" wrapText="1" indent="2"/>
      <protection/>
    </xf>
    <xf numFmtId="3" fontId="13" fillId="0" borderId="0" xfId="54" applyNumberFormat="1" applyFont="1" applyAlignment="1">
      <alignment horizontal="right" vertical="center" wrapText="1" indent="2"/>
      <protection/>
    </xf>
    <xf numFmtId="3" fontId="13" fillId="0" borderId="37" xfId="54" applyNumberFormat="1" applyFont="1" applyBorder="1" applyAlignment="1">
      <alignment horizontal="right" vertical="center" wrapText="1" indent="2"/>
      <protection/>
    </xf>
    <xf numFmtId="3" fontId="13" fillId="0" borderId="32" xfId="54" applyNumberFormat="1" applyFont="1" applyBorder="1" applyAlignment="1">
      <alignment vertical="center" wrapText="1"/>
      <protection/>
    </xf>
    <xf numFmtId="3" fontId="13" fillId="0" borderId="36" xfId="54" applyNumberFormat="1" applyFont="1" applyBorder="1" applyAlignment="1">
      <alignment vertical="center" wrapText="1"/>
      <protection/>
    </xf>
    <xf numFmtId="3" fontId="13" fillId="0" borderId="0" xfId="54" applyNumberFormat="1" applyFont="1" applyAlignment="1">
      <alignment vertical="center" wrapText="1"/>
      <protection/>
    </xf>
    <xf numFmtId="3" fontId="13" fillId="0" borderId="35" xfId="54" applyNumberFormat="1" applyFont="1" applyBorder="1" applyAlignment="1">
      <alignment vertical="center" wrapText="1"/>
      <protection/>
    </xf>
    <xf numFmtId="3" fontId="9" fillId="0" borderId="27" xfId="54" applyNumberFormat="1" applyFont="1" applyBorder="1" applyAlignment="1">
      <alignment vertical="center" wrapText="1"/>
      <protection/>
    </xf>
    <xf numFmtId="3" fontId="9" fillId="0" borderId="29" xfId="54" applyNumberFormat="1" applyFont="1" applyBorder="1" applyAlignment="1">
      <alignment vertical="center" wrapText="1"/>
      <protection/>
    </xf>
    <xf numFmtId="175" fontId="9" fillId="0" borderId="27" xfId="54" applyNumberFormat="1" applyFont="1" applyBorder="1" applyAlignment="1">
      <alignment horizontal="right" vertical="center" wrapText="1"/>
      <protection/>
    </xf>
    <xf numFmtId="3" fontId="13" fillId="0" borderId="29" xfId="54" applyNumberFormat="1" applyFont="1" applyBorder="1" applyAlignment="1" applyProtection="1">
      <alignment vertical="center" wrapText="1"/>
      <protection locked="0"/>
    </xf>
    <xf numFmtId="3" fontId="9" fillId="0" borderId="19" xfId="54" applyNumberFormat="1" applyFont="1" applyBorder="1" applyAlignment="1" applyProtection="1">
      <alignment vertical="center" wrapText="1"/>
      <protection locked="0"/>
    </xf>
    <xf numFmtId="174" fontId="13" fillId="0" borderId="29" xfId="54" applyNumberFormat="1" applyFont="1" applyBorder="1" applyAlignment="1">
      <alignment vertical="center" wrapText="1"/>
      <protection/>
    </xf>
    <xf numFmtId="0" fontId="13" fillId="0" borderId="0" xfId="54" applyFont="1" applyAlignment="1">
      <alignment vertical="center" wrapText="1"/>
      <protection/>
    </xf>
    <xf numFmtId="0" fontId="2" fillId="0" borderId="0" xfId="54" applyAlignment="1">
      <alignment horizontal="center" vertical="center" wrapText="1"/>
      <protection/>
    </xf>
    <xf numFmtId="0" fontId="2" fillId="0" borderId="0" xfId="54" applyAlignment="1">
      <alignment horizontal="center" wrapText="1"/>
      <protection/>
    </xf>
    <xf numFmtId="3" fontId="13" fillId="0" borderId="37" xfId="54" applyNumberFormat="1" applyFont="1" applyBorder="1" applyAlignment="1">
      <alignment vertical="center" wrapText="1"/>
      <protection/>
    </xf>
    <xf numFmtId="0" fontId="13" fillId="0" borderId="25" xfId="54" applyFont="1" applyBorder="1" applyAlignment="1">
      <alignment vertical="center" wrapText="1"/>
      <protection/>
    </xf>
    <xf numFmtId="174" fontId="9" fillId="0" borderId="30" xfId="54" applyNumberFormat="1" applyFont="1" applyBorder="1" applyAlignment="1">
      <alignment vertical="center" wrapText="1"/>
      <protection/>
    </xf>
    <xf numFmtId="41" fontId="13" fillId="0" borderId="30" xfId="54" applyNumberFormat="1" applyFont="1" applyBorder="1" applyAlignment="1">
      <alignment horizontal="right" vertical="center" wrapText="1"/>
      <protection/>
    </xf>
    <xf numFmtId="41" fontId="13" fillId="0" borderId="30" xfId="54" applyNumberFormat="1" applyFont="1" applyBorder="1" applyAlignment="1" applyProtection="1">
      <alignment horizontal="right" vertical="center" wrapText="1"/>
      <protection locked="0"/>
    </xf>
    <xf numFmtId="3" fontId="13" fillId="0" borderId="19" xfId="54" applyNumberFormat="1" applyFont="1" applyBorder="1" applyAlignment="1">
      <alignment vertical="center" wrapText="1"/>
      <protection/>
    </xf>
    <xf numFmtId="41" fontId="2" fillId="0" borderId="0" xfId="54" applyNumberFormat="1" applyAlignment="1">
      <alignment horizontal="center"/>
      <protection/>
    </xf>
    <xf numFmtId="41" fontId="2" fillId="0" borderId="0" xfId="54" applyNumberFormat="1">
      <alignment/>
      <protection/>
    </xf>
    <xf numFmtId="3" fontId="13" fillId="0" borderId="29" xfId="54" applyNumberFormat="1" applyFont="1" applyBorder="1" applyAlignment="1">
      <alignment vertical="center" wrapText="1"/>
      <protection/>
    </xf>
    <xf numFmtId="3" fontId="13" fillId="0" borderId="29" xfId="54" applyNumberFormat="1" applyFont="1" applyBorder="1" applyAlignment="1" applyProtection="1">
      <alignment horizontal="right" vertical="center" wrapText="1"/>
      <protection locked="0"/>
    </xf>
    <xf numFmtId="3" fontId="13" fillId="0" borderId="33" xfId="54" applyNumberFormat="1" applyFont="1" applyBorder="1" applyAlignment="1" applyProtection="1">
      <alignment horizontal="right" vertical="center" wrapText="1"/>
      <protection locked="0"/>
    </xf>
    <xf numFmtId="3" fontId="13" fillId="0" borderId="30" xfId="54" applyNumberFormat="1" applyFont="1" applyBorder="1" applyAlignment="1" applyProtection="1">
      <alignment horizontal="right" vertical="center" wrapText="1"/>
      <protection locked="0"/>
    </xf>
    <xf numFmtId="3" fontId="13" fillId="0" borderId="26" xfId="54" applyNumberFormat="1" applyFont="1" applyBorder="1" applyAlignment="1">
      <alignment vertical="center" wrapText="1"/>
      <protection/>
    </xf>
    <xf numFmtId="0" fontId="13" fillId="0" borderId="20" xfId="54" applyFont="1" applyBorder="1" applyAlignment="1">
      <alignment horizontal="left" vertical="center" wrapText="1"/>
      <protection/>
    </xf>
    <xf numFmtId="41" fontId="6" fillId="0" borderId="38" xfId="54" applyNumberFormat="1" applyFont="1" applyBorder="1" applyAlignment="1">
      <alignment horizontal="center" vertical="center" wrapText="1"/>
      <protection/>
    </xf>
    <xf numFmtId="41" fontId="6" fillId="0" borderId="26" xfId="54" applyNumberFormat="1" applyFont="1" applyBorder="1" applyAlignment="1">
      <alignment horizontal="center" vertical="center" wrapText="1"/>
      <protection/>
    </xf>
    <xf numFmtId="3" fontId="9" fillId="0" borderId="0" xfId="54" applyNumberFormat="1" applyFont="1" applyBorder="1" applyAlignment="1" applyProtection="1">
      <alignment horizontal="right" vertical="center" wrapText="1"/>
      <protection locked="0"/>
    </xf>
    <xf numFmtId="3" fontId="13" fillId="0" borderId="0" xfId="54" applyNumberFormat="1" applyFont="1" applyBorder="1" applyAlignment="1">
      <alignment horizontal="right" vertical="center" wrapText="1"/>
      <protection/>
    </xf>
    <xf numFmtId="3" fontId="13" fillId="0" borderId="0" xfId="54" applyNumberFormat="1" applyFont="1" applyBorder="1" applyAlignment="1">
      <alignment horizontal="right" vertical="center" wrapText="1"/>
      <protection/>
    </xf>
    <xf numFmtId="3" fontId="13" fillId="0" borderId="0" xfId="54" applyNumberFormat="1" applyFont="1" applyBorder="1" applyAlignment="1">
      <alignment horizontal="right" vertical="center" wrapText="1" indent="1"/>
      <protection/>
    </xf>
    <xf numFmtId="3" fontId="11" fillId="0" borderId="0" xfId="54" applyNumberFormat="1" applyFont="1" applyBorder="1" applyAlignment="1">
      <alignment horizontal="right" vertical="center" wrapText="1" indent="1"/>
      <protection/>
    </xf>
    <xf numFmtId="41" fontId="4" fillId="0" borderId="0" xfId="54" applyNumberFormat="1" applyFont="1" applyBorder="1" applyAlignment="1">
      <alignment horizontal="right" vertical="center"/>
      <protection/>
    </xf>
    <xf numFmtId="3" fontId="13" fillId="0" borderId="37" xfId="54" applyNumberFormat="1" applyFont="1" applyBorder="1" applyAlignment="1">
      <alignment vertical="center" wrapText="1"/>
      <protection/>
    </xf>
    <xf numFmtId="3" fontId="13" fillId="0" borderId="37" xfId="54" applyNumberFormat="1" applyFont="1" applyBorder="1" applyAlignment="1" applyProtection="1">
      <alignment vertical="center" wrapText="1"/>
      <protection locked="0"/>
    </xf>
    <xf numFmtId="3" fontId="13" fillId="0" borderId="37" xfId="54" applyNumberFormat="1" applyFont="1" applyBorder="1" applyAlignment="1">
      <alignment horizontal="right" indent="6"/>
      <protection/>
    </xf>
    <xf numFmtId="3" fontId="13" fillId="0" borderId="37" xfId="54" applyNumberFormat="1" applyFont="1" applyBorder="1" applyAlignment="1">
      <alignment horizontal="right" vertical="center" wrapText="1" indent="6"/>
      <protection/>
    </xf>
    <xf numFmtId="3" fontId="13" fillId="0" borderId="0" xfId="54" applyNumberFormat="1" applyFont="1" applyBorder="1" applyAlignment="1">
      <alignment horizontal="right" vertical="center" wrapText="1" indent="2"/>
      <protection/>
    </xf>
    <xf numFmtId="0" fontId="10" fillId="0" borderId="29" xfId="54" applyFont="1" applyBorder="1">
      <alignment/>
      <protection/>
    </xf>
    <xf numFmtId="0" fontId="12" fillId="0" borderId="29" xfId="54" applyFont="1" applyBorder="1">
      <alignment/>
      <protection/>
    </xf>
    <xf numFmtId="0" fontId="10" fillId="0" borderId="46" xfId="54" applyFont="1" applyBorder="1">
      <alignment/>
      <protection/>
    </xf>
    <xf numFmtId="0" fontId="6" fillId="0" borderId="38" xfId="54" applyFont="1" applyBorder="1" applyAlignment="1">
      <alignment horizontal="center" vertical="center" wrapText="1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10" fillId="0" borderId="33" xfId="54" applyFont="1" applyBorder="1">
      <alignment/>
      <protection/>
    </xf>
    <xf numFmtId="0" fontId="8" fillId="0" borderId="19" xfId="54" applyFont="1" applyBorder="1" applyAlignment="1">
      <alignment horizontal="center"/>
      <protection/>
    </xf>
    <xf numFmtId="0" fontId="2" fillId="0" borderId="34" xfId="54" applyBorder="1">
      <alignment/>
      <protection/>
    </xf>
    <xf numFmtId="0" fontId="2" fillId="0" borderId="19" xfId="54" applyBorder="1" applyAlignment="1">
      <alignment vertical="center"/>
      <protection/>
    </xf>
    <xf numFmtId="175" fontId="9" fillId="0" borderId="38" xfId="54" applyNumberFormat="1" applyFont="1" applyBorder="1" applyAlignment="1">
      <alignment horizontal="right" vertical="center" wrapText="1"/>
      <protection/>
    </xf>
    <xf numFmtId="175" fontId="15" fillId="0" borderId="38" xfId="54" applyNumberFormat="1" applyFont="1" applyBorder="1" applyAlignment="1">
      <alignment horizontal="right" vertical="center" wrapText="1"/>
      <protection/>
    </xf>
    <xf numFmtId="175" fontId="9" fillId="0" borderId="38" xfId="54" applyNumberFormat="1" applyFont="1" applyBorder="1" applyAlignment="1">
      <alignment horizontal="right" vertical="center" wrapText="1"/>
      <protection/>
    </xf>
    <xf numFmtId="3" fontId="13" fillId="0" borderId="27" xfId="54" applyNumberFormat="1" applyFont="1" applyBorder="1" applyAlignment="1">
      <alignment horizontal="right" vertical="center" wrapText="1" indent="1"/>
      <protection/>
    </xf>
    <xf numFmtId="3" fontId="13" fillId="0" borderId="29" xfId="54" applyNumberFormat="1" applyFont="1" applyBorder="1" applyAlignment="1">
      <alignment horizontal="right" vertical="center" wrapText="1" indent="1"/>
      <protection/>
    </xf>
    <xf numFmtId="3" fontId="13" fillId="0" borderId="28" xfId="54" applyNumberFormat="1" applyFont="1" applyBorder="1" applyAlignment="1">
      <alignment horizontal="right" vertical="center" wrapText="1" indent="1"/>
      <protection/>
    </xf>
    <xf numFmtId="3" fontId="13" fillId="0" borderId="19" xfId="54" applyNumberFormat="1" applyFont="1" applyBorder="1" applyAlignment="1">
      <alignment horizontal="right" vertical="center" wrapText="1" indent="1"/>
      <protection/>
    </xf>
    <xf numFmtId="3" fontId="13" fillId="0" borderId="33" xfId="54" applyNumberFormat="1" applyFont="1" applyBorder="1" applyAlignment="1">
      <alignment horizontal="right" vertical="center" wrapText="1"/>
      <protection/>
    </xf>
    <xf numFmtId="3" fontId="13" fillId="0" borderId="29" xfId="54" applyNumberFormat="1" applyFont="1" applyBorder="1" applyAlignment="1">
      <alignment horizontal="right" vertical="center" wrapText="1"/>
      <protection/>
    </xf>
    <xf numFmtId="3" fontId="13" fillId="0" borderId="28" xfId="54" applyNumberFormat="1" applyFont="1" applyBorder="1" applyAlignment="1">
      <alignment horizontal="right" vertical="center" wrapText="1"/>
      <protection/>
    </xf>
    <xf numFmtId="3" fontId="13" fillId="0" borderId="29" xfId="54" applyNumberFormat="1" applyFont="1" applyBorder="1" applyAlignment="1">
      <alignment horizontal="right" vertical="center" wrapText="1"/>
      <protection/>
    </xf>
    <xf numFmtId="3" fontId="13" fillId="0" borderId="29" xfId="54" applyNumberFormat="1" applyFont="1" applyBorder="1" applyAlignment="1">
      <alignment horizontal="right" vertical="center" wrapText="1" indent="1"/>
      <protection/>
    </xf>
    <xf numFmtId="3" fontId="9" fillId="0" borderId="28" xfId="54" applyNumberFormat="1" applyFont="1" applyBorder="1" applyAlignment="1">
      <alignment horizontal="right" vertical="center" wrapText="1" indent="1"/>
      <protection/>
    </xf>
    <xf numFmtId="3" fontId="9" fillId="0" borderId="19" xfId="54" applyNumberFormat="1" applyFont="1" applyBorder="1" applyAlignment="1">
      <alignment horizontal="right" vertical="center" wrapText="1" indent="1"/>
      <protection/>
    </xf>
    <xf numFmtId="3" fontId="13" fillId="0" borderId="29" xfId="54" applyNumberFormat="1" applyFont="1" applyBorder="1" applyAlignment="1">
      <alignment horizontal="right" vertical="center" wrapText="1" indent="2"/>
      <protection/>
    </xf>
    <xf numFmtId="3" fontId="13" fillId="0" borderId="29" xfId="54" applyNumberFormat="1" applyFont="1" applyBorder="1" applyAlignment="1" applyProtection="1">
      <alignment horizontal="right" vertical="center" wrapText="1"/>
      <protection locked="0"/>
    </xf>
    <xf numFmtId="3" fontId="11" fillId="0" borderId="28" xfId="54" applyNumberFormat="1" applyFont="1" applyBorder="1" applyAlignment="1">
      <alignment horizontal="right" vertical="center" wrapText="1" indent="1"/>
      <protection/>
    </xf>
    <xf numFmtId="3" fontId="11" fillId="0" borderId="19" xfId="54" applyNumberFormat="1" applyFont="1" applyBorder="1" applyAlignment="1">
      <alignment horizontal="right" vertical="center" wrapText="1" indent="1"/>
      <protection/>
    </xf>
    <xf numFmtId="3" fontId="13" fillId="0" borderId="28" xfId="54" applyNumberFormat="1" applyFont="1" applyBorder="1" applyAlignment="1">
      <alignment horizontal="right" vertical="center" wrapText="1"/>
      <protection/>
    </xf>
    <xf numFmtId="3" fontId="9" fillId="0" borderId="28" xfId="54" applyNumberFormat="1" applyFont="1" applyBorder="1" applyAlignment="1">
      <alignment horizontal="right" vertical="center" wrapText="1"/>
      <protection/>
    </xf>
    <xf numFmtId="3" fontId="9" fillId="0" borderId="30" xfId="54" applyNumberFormat="1" applyFont="1" applyBorder="1" applyAlignment="1">
      <alignment horizontal="right" vertical="center" wrapText="1"/>
      <protection/>
    </xf>
    <xf numFmtId="3" fontId="13" fillId="0" borderId="33" xfId="54" applyNumberFormat="1" applyFont="1" applyBorder="1" applyAlignment="1">
      <alignment horizontal="right" vertical="center" wrapText="1" indent="1"/>
      <protection/>
    </xf>
    <xf numFmtId="3" fontId="13" fillId="0" borderId="28" xfId="54" applyNumberFormat="1" applyFont="1" applyBorder="1" applyAlignment="1">
      <alignment horizontal="right" vertical="center" wrapText="1" indent="1"/>
      <protection/>
    </xf>
    <xf numFmtId="3" fontId="11" fillId="0" borderId="44" xfId="54" applyNumberFormat="1" applyFont="1" applyBorder="1" applyAlignment="1">
      <alignment horizontal="right" vertical="center" wrapText="1" indent="1"/>
      <protection/>
    </xf>
    <xf numFmtId="3" fontId="9" fillId="0" borderId="40" xfId="54" applyNumberFormat="1" applyFont="1" applyBorder="1" applyAlignment="1">
      <alignment vertical="center" wrapText="1"/>
      <protection/>
    </xf>
    <xf numFmtId="3" fontId="13" fillId="0" borderId="38" xfId="54" applyNumberFormat="1" applyFont="1" applyBorder="1" applyAlignment="1">
      <alignment vertical="center" wrapText="1"/>
      <protection/>
    </xf>
    <xf numFmtId="3" fontId="13" fillId="0" borderId="40" xfId="54" applyNumberFormat="1" applyFont="1" applyBorder="1" applyAlignment="1">
      <alignment vertical="center" wrapText="1"/>
      <protection/>
    </xf>
    <xf numFmtId="3" fontId="13" fillId="0" borderId="27" xfId="54" applyNumberFormat="1" applyFont="1" applyBorder="1" applyAlignment="1">
      <alignment vertical="center" wrapText="1"/>
      <protection/>
    </xf>
    <xf numFmtId="3" fontId="13" fillId="0" borderId="33" xfId="54" applyNumberFormat="1" applyFont="1" applyBorder="1" applyAlignment="1">
      <alignment vertical="center" wrapText="1"/>
      <protection/>
    </xf>
    <xf numFmtId="3" fontId="13" fillId="0" borderId="30" xfId="54" applyNumberFormat="1" applyFont="1" applyBorder="1" applyAlignment="1">
      <alignment vertical="center" wrapText="1"/>
      <protection/>
    </xf>
    <xf numFmtId="3" fontId="13" fillId="0" borderId="28" xfId="54" applyNumberFormat="1" applyFont="1" applyBorder="1" applyAlignment="1">
      <alignment vertical="center" wrapText="1"/>
      <protection/>
    </xf>
    <xf numFmtId="3" fontId="9" fillId="0" borderId="34" xfId="54" applyNumberFormat="1" applyFont="1" applyBorder="1" applyAlignment="1">
      <alignment vertical="center" wrapText="1"/>
      <protection/>
    </xf>
    <xf numFmtId="175" fontId="9" fillId="0" borderId="34" xfId="54" applyNumberFormat="1" applyFont="1" applyBorder="1" applyAlignment="1">
      <alignment horizontal="right" vertical="center" wrapText="1"/>
      <protection/>
    </xf>
    <xf numFmtId="3" fontId="11" fillId="0" borderId="45" xfId="54" applyNumberFormat="1" applyFont="1" applyBorder="1" applyAlignment="1">
      <alignment horizontal="right" vertical="center" wrapText="1" indent="1"/>
      <protection/>
    </xf>
    <xf numFmtId="3" fontId="13" fillId="0" borderId="27" xfId="54" applyNumberFormat="1" applyFont="1" applyBorder="1" applyAlignment="1">
      <alignment horizontal="right" vertical="center" wrapText="1"/>
      <protection/>
    </xf>
    <xf numFmtId="3" fontId="13" fillId="0" borderId="27" xfId="54" applyNumberFormat="1" applyFont="1" applyBorder="1" applyAlignment="1">
      <alignment horizontal="right" vertical="center" wrapText="1" indent="1"/>
      <protection/>
    </xf>
    <xf numFmtId="3" fontId="13" fillId="0" borderId="28" xfId="54" applyNumberFormat="1" applyFont="1" applyBorder="1" applyAlignment="1" applyProtection="1">
      <alignment vertical="center" wrapText="1"/>
      <protection locked="0"/>
    </xf>
    <xf numFmtId="3" fontId="11" fillId="0" borderId="33" xfId="54" applyNumberFormat="1" applyFont="1" applyBorder="1" applyAlignment="1">
      <alignment horizontal="right" vertical="center" wrapText="1" indent="1"/>
      <protection/>
    </xf>
    <xf numFmtId="3" fontId="11" fillId="0" borderId="30" xfId="54" applyNumberFormat="1" applyFont="1" applyBorder="1" applyAlignment="1">
      <alignment horizontal="right" vertical="center" wrapText="1" indent="1"/>
      <protection/>
    </xf>
    <xf numFmtId="3" fontId="13" fillId="0" borderId="30" xfId="54" applyNumberFormat="1" applyFont="1" applyBorder="1" applyAlignment="1">
      <alignment horizontal="right" vertical="center" wrapText="1"/>
      <protection/>
    </xf>
    <xf numFmtId="3" fontId="13" fillId="0" borderId="33" xfId="54" applyNumberFormat="1" applyFont="1" applyBorder="1" applyAlignment="1" applyProtection="1">
      <alignment vertical="center" wrapText="1"/>
      <protection locked="0"/>
    </xf>
    <xf numFmtId="3" fontId="13" fillId="0" borderId="28" xfId="54" applyNumberFormat="1" applyFont="1" applyBorder="1" applyAlignment="1">
      <alignment horizontal="right" vertical="center" wrapText="1" indent="2"/>
      <protection/>
    </xf>
    <xf numFmtId="0" fontId="7" fillId="0" borderId="47" xfId="54" applyFont="1" applyBorder="1" applyAlignment="1">
      <alignment horizontal="center" vertical="center" wrapText="1"/>
      <protection/>
    </xf>
    <xf numFmtId="41" fontId="9" fillId="0" borderId="47" xfId="54" applyNumberFormat="1" applyFont="1" applyBorder="1" applyAlignment="1">
      <alignment horizontal="right" vertical="center" wrapText="1"/>
      <protection/>
    </xf>
    <xf numFmtId="41" fontId="13" fillId="0" borderId="47" xfId="54" applyNumberFormat="1" applyFont="1" applyBorder="1" applyAlignment="1">
      <alignment horizontal="right" vertical="center" wrapText="1"/>
      <protection/>
    </xf>
    <xf numFmtId="41" fontId="13" fillId="0" borderId="48" xfId="54" applyNumberFormat="1" applyFont="1" applyBorder="1" applyAlignment="1">
      <alignment horizontal="right" vertical="center" wrapText="1"/>
      <protection/>
    </xf>
    <xf numFmtId="41" fontId="13" fillId="0" borderId="49" xfId="54" applyNumberFormat="1" applyFont="1" applyBorder="1" applyAlignment="1">
      <alignment horizontal="right" vertical="center" wrapText="1"/>
      <protection/>
    </xf>
    <xf numFmtId="41" fontId="9" fillId="0" borderId="47" xfId="54" applyNumberFormat="1" applyFont="1" applyBorder="1" applyAlignment="1">
      <alignment horizontal="right" vertical="center" wrapText="1"/>
      <protection/>
    </xf>
    <xf numFmtId="41" fontId="13" fillId="0" borderId="47" xfId="54" applyNumberFormat="1" applyFont="1" applyBorder="1" applyAlignment="1">
      <alignment horizontal="right" vertical="center" wrapText="1" indent="1"/>
      <protection/>
    </xf>
    <xf numFmtId="41" fontId="13" fillId="0" borderId="48" xfId="54" applyNumberFormat="1" applyFont="1" applyBorder="1" applyAlignment="1">
      <alignment horizontal="right" vertical="center" wrapText="1" indent="1"/>
      <protection/>
    </xf>
    <xf numFmtId="175" fontId="13" fillId="0" borderId="48" xfId="54" applyNumberFormat="1" applyFont="1" applyBorder="1" applyAlignment="1">
      <alignment vertical="center" wrapText="1"/>
      <protection/>
    </xf>
    <xf numFmtId="174" fontId="13" fillId="0" borderId="48" xfId="54" applyNumberFormat="1" applyFont="1" applyBorder="1" applyAlignment="1" applyProtection="1">
      <alignment vertical="center" wrapText="1"/>
      <protection locked="0"/>
    </xf>
    <xf numFmtId="41" fontId="13" fillId="0" borderId="48" xfId="54" applyNumberFormat="1" applyFont="1" applyBorder="1" applyAlignment="1">
      <alignment horizontal="right" indent="6"/>
      <protection/>
    </xf>
    <xf numFmtId="1" fontId="13" fillId="0" borderId="48" xfId="54" applyNumberFormat="1" applyFont="1" applyBorder="1" applyAlignment="1">
      <alignment horizontal="right" vertical="center" wrapText="1"/>
      <protection/>
    </xf>
    <xf numFmtId="175" fontId="13" fillId="0" borderId="48" xfId="54" applyNumberFormat="1" applyFont="1" applyBorder="1" applyAlignment="1">
      <alignment horizontal="right" vertical="center" wrapText="1" indent="6"/>
      <protection/>
    </xf>
    <xf numFmtId="175" fontId="13" fillId="0" borderId="49" xfId="54" applyNumberFormat="1" applyFont="1" applyBorder="1" applyAlignment="1">
      <alignment horizontal="right" vertical="center" wrapText="1" indent="6"/>
      <protection/>
    </xf>
    <xf numFmtId="174" fontId="9" fillId="0" borderId="50" xfId="54" applyNumberFormat="1" applyFont="1" applyBorder="1" applyAlignment="1">
      <alignment vertical="center" wrapText="1"/>
      <protection/>
    </xf>
    <xf numFmtId="41" fontId="11" fillId="0" borderId="51" xfId="54" applyNumberFormat="1" applyFont="1" applyBorder="1" applyAlignment="1">
      <alignment horizontal="right" vertical="center" wrapText="1" indent="1"/>
      <protection/>
    </xf>
    <xf numFmtId="41" fontId="11" fillId="0" borderId="49" xfId="54" applyNumberFormat="1" applyFont="1" applyBorder="1" applyAlignment="1">
      <alignment horizontal="right" vertical="center" wrapText="1" indent="1"/>
      <protection/>
    </xf>
    <xf numFmtId="174" fontId="9" fillId="0" borderId="50" xfId="54" applyNumberFormat="1" applyFont="1" applyBorder="1" applyAlignment="1" applyProtection="1">
      <alignment vertical="center" wrapText="1"/>
      <protection locked="0"/>
    </xf>
    <xf numFmtId="41" fontId="13" fillId="0" borderId="52" xfId="54" applyNumberFormat="1" applyFont="1" applyBorder="1" applyAlignment="1">
      <alignment horizontal="right" vertical="center" wrapText="1"/>
      <protection/>
    </xf>
    <xf numFmtId="41" fontId="9" fillId="0" borderId="50" xfId="54" applyNumberFormat="1" applyFont="1" applyBorder="1" applyAlignment="1">
      <alignment horizontal="right" vertical="center" wrapText="1"/>
      <protection/>
    </xf>
    <xf numFmtId="41" fontId="13" fillId="0" borderId="51" xfId="54" applyNumberFormat="1" applyFont="1" applyBorder="1" applyAlignment="1">
      <alignment horizontal="right" vertical="center" wrapText="1" indent="1"/>
      <protection/>
    </xf>
    <xf numFmtId="3" fontId="9" fillId="0" borderId="50" xfId="54" applyNumberFormat="1" applyFont="1" applyBorder="1" applyAlignment="1">
      <alignment vertical="center" wrapText="1"/>
      <protection/>
    </xf>
    <xf numFmtId="3" fontId="11" fillId="0" borderId="53" xfId="54" applyNumberFormat="1" applyFont="1" applyBorder="1" applyAlignment="1">
      <alignment horizontal="right" vertical="center" wrapText="1" indent="1"/>
      <protection/>
    </xf>
    <xf numFmtId="41" fontId="13" fillId="0" borderId="48" xfId="54" applyNumberFormat="1" applyFont="1" applyBorder="1" applyAlignment="1">
      <alignment horizontal="right" vertical="center" wrapText="1" indent="2"/>
      <protection/>
    </xf>
    <xf numFmtId="41" fontId="13" fillId="0" borderId="49" xfId="54" applyNumberFormat="1" applyFont="1" applyBorder="1" applyAlignment="1">
      <alignment horizontal="right" vertical="center" wrapText="1" indent="2"/>
      <protection/>
    </xf>
    <xf numFmtId="41" fontId="9" fillId="0" borderId="34" xfId="54" applyNumberFormat="1" applyFont="1" applyBorder="1" applyAlignment="1">
      <alignment horizontal="right" vertical="center" wrapText="1"/>
      <protection/>
    </xf>
    <xf numFmtId="3" fontId="9" fillId="0" borderId="38" xfId="54" applyNumberFormat="1" applyFont="1" applyBorder="1" applyAlignment="1" applyProtection="1">
      <alignment vertical="center" wrapText="1"/>
      <protection locked="0"/>
    </xf>
    <xf numFmtId="3" fontId="9" fillId="0" borderId="27" xfId="54" applyNumberFormat="1" applyFont="1" applyBorder="1" applyAlignment="1">
      <alignment horizontal="right" vertical="center" wrapText="1"/>
      <protection/>
    </xf>
    <xf numFmtId="3" fontId="13" fillId="0" borderId="29" xfId="54" applyNumberFormat="1" applyFont="1" applyBorder="1" applyAlignment="1">
      <alignment vertical="center" wrapText="1"/>
      <protection/>
    </xf>
    <xf numFmtId="3" fontId="13" fillId="0" borderId="29" xfId="54" applyNumberFormat="1" applyFont="1" applyBorder="1" applyAlignment="1">
      <alignment horizontal="right" indent="6"/>
      <protection/>
    </xf>
    <xf numFmtId="3" fontId="13" fillId="0" borderId="29" xfId="54" applyNumberFormat="1" applyFont="1" applyBorder="1" applyAlignment="1">
      <alignment horizontal="right" vertical="center" wrapText="1" indent="6"/>
      <protection/>
    </xf>
    <xf numFmtId="3" fontId="13" fillId="0" borderId="28" xfId="54" applyNumberFormat="1" applyFont="1" applyBorder="1" applyAlignment="1">
      <alignment horizontal="right" vertical="center" wrapText="1" indent="6"/>
      <protection/>
    </xf>
    <xf numFmtId="3" fontId="13" fillId="0" borderId="30" xfId="54" applyNumberFormat="1" applyFont="1" applyBorder="1" applyAlignment="1">
      <alignment horizontal="right" vertical="center" wrapText="1" indent="2"/>
      <protection/>
    </xf>
    <xf numFmtId="0" fontId="13" fillId="0" borderId="19" xfId="54" applyFont="1" applyBorder="1">
      <alignment/>
      <protection/>
    </xf>
    <xf numFmtId="0" fontId="13" fillId="0" borderId="29" xfId="54" applyFont="1" applyBorder="1">
      <alignment/>
      <protection/>
    </xf>
    <xf numFmtId="0" fontId="13" fillId="0" borderId="46" xfId="54" applyFont="1" applyBorder="1">
      <alignment/>
      <protection/>
    </xf>
    <xf numFmtId="0" fontId="13" fillId="0" borderId="33" xfId="54" applyFont="1" applyBorder="1">
      <alignment/>
      <protection/>
    </xf>
    <xf numFmtId="0" fontId="10" fillId="0" borderId="30" xfId="54" applyFont="1" applyBorder="1">
      <alignment/>
      <protection/>
    </xf>
    <xf numFmtId="0" fontId="10" fillId="0" borderId="19" xfId="54" applyFont="1" applyBorder="1">
      <alignment/>
      <protection/>
    </xf>
    <xf numFmtId="0" fontId="14" fillId="0" borderId="30" xfId="54" applyFont="1" applyBorder="1">
      <alignment/>
      <protection/>
    </xf>
    <xf numFmtId="0" fontId="14" fillId="0" borderId="33" xfId="54" applyFont="1" applyBorder="1">
      <alignment/>
      <protection/>
    </xf>
    <xf numFmtId="0" fontId="14" fillId="0" borderId="19" xfId="54" applyFont="1" applyBorder="1">
      <alignment/>
      <protection/>
    </xf>
    <xf numFmtId="0" fontId="2" fillId="0" borderId="27" xfId="54" applyBorder="1" applyAlignment="1">
      <alignment vertical="center"/>
      <protection/>
    </xf>
    <xf numFmtId="0" fontId="10" fillId="0" borderId="31" xfId="54" applyFont="1" applyBorder="1">
      <alignment/>
      <protection/>
    </xf>
    <xf numFmtId="0" fontId="7" fillId="0" borderId="19" xfId="54" applyFont="1" applyBorder="1" applyAlignment="1">
      <alignment horizontal="center"/>
      <protection/>
    </xf>
    <xf numFmtId="0" fontId="10" fillId="0" borderId="28" xfId="54" applyFont="1" applyBorder="1">
      <alignment/>
      <protection/>
    </xf>
    <xf numFmtId="0" fontId="12" fillId="0" borderId="33" xfId="54" applyFont="1" applyBorder="1">
      <alignment/>
      <protection/>
    </xf>
    <xf numFmtId="41" fontId="6" fillId="0" borderId="20" xfId="54" applyNumberFormat="1" applyFont="1" applyBorder="1" applyAlignment="1">
      <alignment horizontal="center" vertical="center" wrapText="1"/>
      <protection/>
    </xf>
    <xf numFmtId="41" fontId="6" fillId="0" borderId="26" xfId="54" applyNumberFormat="1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41" fontId="6" fillId="0" borderId="50" xfId="54" applyNumberFormat="1" applyFont="1" applyBorder="1" applyAlignment="1">
      <alignment horizontal="center" vertical="center" wrapText="1"/>
      <protection/>
    </xf>
    <xf numFmtId="41" fontId="6" fillId="0" borderId="47" xfId="54" applyNumberFormat="1" applyFont="1" applyBorder="1" applyAlignment="1">
      <alignment horizontal="center" vertical="center" wrapText="1"/>
      <protection/>
    </xf>
    <xf numFmtId="41" fontId="6" fillId="0" borderId="32" xfId="54" applyNumberFormat="1" applyFont="1" applyBorder="1" applyAlignment="1">
      <alignment horizontal="center" vertical="center" wrapText="1"/>
      <protection/>
    </xf>
    <xf numFmtId="41" fontId="6" fillId="0" borderId="34" xfId="54" applyNumberFormat="1" applyFont="1" applyBorder="1" applyAlignment="1">
      <alignment horizontal="center" vertical="center" wrapText="1"/>
      <protection/>
    </xf>
    <xf numFmtId="0" fontId="17" fillId="0" borderId="32" xfId="54" applyFont="1" applyBorder="1" applyAlignment="1">
      <alignment horizontal="left" vertical="center" wrapText="1"/>
      <protection/>
    </xf>
    <xf numFmtId="0" fontId="2" fillId="0" borderId="0" xfId="54" applyAlignment="1">
      <alignment horizontal="left"/>
      <protection/>
    </xf>
    <xf numFmtId="174" fontId="4" fillId="0" borderId="10" xfId="54" applyNumberFormat="1" applyFont="1" applyBorder="1" applyAlignment="1">
      <alignment horizontal="left" vertical="center"/>
      <protection/>
    </xf>
    <xf numFmtId="41" fontId="9" fillId="0" borderId="0" xfId="54" applyNumberFormat="1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PageLayoutView="0" workbookViewId="0" topLeftCell="A1">
      <selection activeCell="A66" sqref="A66:L66"/>
    </sheetView>
  </sheetViews>
  <sheetFormatPr defaultColWidth="9.140625" defaultRowHeight="15"/>
  <cols>
    <col min="1" max="1" width="8.8515625" style="39" customWidth="1"/>
    <col min="2" max="2" width="56.00390625" style="21" customWidth="1"/>
    <col min="3" max="4" width="16.8515625" style="1" customWidth="1"/>
    <col min="5" max="5" width="13.28125" style="1" customWidth="1"/>
    <col min="6" max="6" width="15.28125" style="31" bestFit="1" customWidth="1"/>
    <col min="7" max="7" width="14.57421875" style="31" customWidth="1"/>
    <col min="8" max="8" width="13.00390625" style="31" customWidth="1"/>
    <col min="9" max="9" width="14.8515625" style="31" bestFit="1" customWidth="1"/>
    <col min="10" max="11" width="13.140625" style="31" bestFit="1" customWidth="1"/>
    <col min="12" max="12" width="12.7109375" style="31" customWidth="1"/>
    <col min="13" max="13" width="13.28125" style="1" customWidth="1"/>
    <col min="14" max="16384" width="9.140625" style="1" customWidth="1"/>
  </cols>
  <sheetData>
    <row r="1" spans="1:15" ht="15.75">
      <c r="A1" s="386" t="s">
        <v>207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2:15" ht="15.75"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2:12" ht="15.75">
      <c r="B3" s="1" t="s">
        <v>196</v>
      </c>
      <c r="F3" s="1"/>
      <c r="G3" s="1"/>
      <c r="H3" s="1"/>
      <c r="I3" s="1"/>
      <c r="J3" s="1"/>
      <c r="K3" s="1"/>
      <c r="L3" s="1"/>
    </row>
    <row r="4" spans="2:12" ht="15.75">
      <c r="B4" s="1" t="s">
        <v>197</v>
      </c>
      <c r="F4" s="1"/>
      <c r="G4" s="1"/>
      <c r="H4" s="1"/>
      <c r="I4" s="1"/>
      <c r="J4" s="1"/>
      <c r="K4" s="1"/>
      <c r="L4" s="1"/>
    </row>
    <row r="5" spans="2:12" ht="15.75">
      <c r="B5" s="1"/>
      <c r="F5" s="1"/>
      <c r="G5" s="1"/>
      <c r="H5" s="1"/>
      <c r="I5" s="1"/>
      <c r="J5" s="1"/>
      <c r="K5" s="1"/>
      <c r="L5" s="1"/>
    </row>
    <row r="6" spans="1:12" ht="15.75" customHeight="1">
      <c r="A6" s="40" t="s">
        <v>0</v>
      </c>
      <c r="B6" s="18"/>
      <c r="C6" s="2"/>
      <c r="D6" s="2"/>
      <c r="E6" s="2"/>
      <c r="F6" s="25"/>
      <c r="G6" s="25"/>
      <c r="H6" s="25"/>
      <c r="I6" s="25"/>
      <c r="J6" s="25"/>
      <c r="K6" s="25"/>
      <c r="L6" s="22" t="s">
        <v>1</v>
      </c>
    </row>
    <row r="7" spans="1:12" ht="15.75" customHeight="1" thickBot="1">
      <c r="A7" s="387"/>
      <c r="B7" s="387"/>
      <c r="C7" s="3"/>
      <c r="D7" s="3"/>
      <c r="E7" s="3"/>
      <c r="F7" s="26"/>
      <c r="G7" s="26"/>
      <c r="H7" s="26"/>
      <c r="I7" s="26"/>
      <c r="J7" s="26"/>
      <c r="K7" s="26"/>
      <c r="L7" s="23" t="s">
        <v>147</v>
      </c>
    </row>
    <row r="8" spans="1:14" ht="37.5" customHeight="1" thickBot="1">
      <c r="A8" s="41"/>
      <c r="B8" s="4" t="s">
        <v>2</v>
      </c>
      <c r="C8" s="390" t="s">
        <v>148</v>
      </c>
      <c r="D8" s="380"/>
      <c r="E8" s="74"/>
      <c r="F8" s="378" t="s">
        <v>62</v>
      </c>
      <c r="G8" s="379"/>
      <c r="H8" s="268"/>
      <c r="I8" s="378" t="s">
        <v>63</v>
      </c>
      <c r="J8" s="379"/>
      <c r="K8" s="268"/>
      <c r="L8" s="378" t="s">
        <v>124</v>
      </c>
      <c r="M8" s="379"/>
      <c r="N8" s="287"/>
    </row>
    <row r="9" spans="1:14" ht="37.5" customHeight="1" thickBot="1">
      <c r="A9" s="41"/>
      <c r="B9" s="59"/>
      <c r="C9" s="61" t="s">
        <v>154</v>
      </c>
      <c r="D9" s="61" t="s">
        <v>155</v>
      </c>
      <c r="E9" s="61" t="s">
        <v>191</v>
      </c>
      <c r="F9" s="283" t="s">
        <v>154</v>
      </c>
      <c r="G9" s="59" t="s">
        <v>155</v>
      </c>
      <c r="H9" s="59" t="s">
        <v>191</v>
      </c>
      <c r="I9" s="5" t="s">
        <v>154</v>
      </c>
      <c r="J9" s="59" t="s">
        <v>155</v>
      </c>
      <c r="K9" s="59" t="s">
        <v>191</v>
      </c>
      <c r="L9" s="5" t="s">
        <v>154</v>
      </c>
      <c r="M9" s="61" t="s">
        <v>155</v>
      </c>
      <c r="N9" s="288" t="s">
        <v>191</v>
      </c>
    </row>
    <row r="10" spans="1:14" s="6" customFormat="1" ht="12" customHeight="1" thickBot="1">
      <c r="A10" s="42"/>
      <c r="B10" s="60" t="s">
        <v>3</v>
      </c>
      <c r="C10" s="75" t="s">
        <v>4</v>
      </c>
      <c r="D10" s="284" t="s">
        <v>156</v>
      </c>
      <c r="E10" s="82" t="s">
        <v>157</v>
      </c>
      <c r="F10" s="75" t="s">
        <v>158</v>
      </c>
      <c r="G10" s="284" t="s">
        <v>159</v>
      </c>
      <c r="H10" s="82" t="s">
        <v>160</v>
      </c>
      <c r="I10" s="75" t="s">
        <v>161</v>
      </c>
      <c r="J10" s="284" t="s">
        <v>162</v>
      </c>
      <c r="K10" s="82" t="s">
        <v>192</v>
      </c>
      <c r="L10" s="75" t="s">
        <v>193</v>
      </c>
      <c r="M10" s="124" t="s">
        <v>194</v>
      </c>
      <c r="N10" s="286" t="s">
        <v>195</v>
      </c>
    </row>
    <row r="11" spans="1:14" s="7" customFormat="1" ht="29.25" thickBot="1">
      <c r="A11" s="34" t="s">
        <v>5</v>
      </c>
      <c r="B11" s="62" t="s">
        <v>126</v>
      </c>
      <c r="C11" s="76">
        <f aca="true" t="shared" si="0" ref="C11:M11">SUM(C12:C14)</f>
        <v>59217833</v>
      </c>
      <c r="D11" s="172">
        <f t="shared" si="0"/>
        <v>61784413</v>
      </c>
      <c r="E11" s="172">
        <f t="shared" si="0"/>
        <v>57190708</v>
      </c>
      <c r="F11" s="83">
        <f t="shared" si="0"/>
        <v>59217833</v>
      </c>
      <c r="G11" s="173">
        <f t="shared" si="0"/>
        <v>61784413</v>
      </c>
      <c r="H11" s="173">
        <f t="shared" si="0"/>
        <v>57190708</v>
      </c>
      <c r="I11" s="101">
        <f t="shared" si="0"/>
        <v>0</v>
      </c>
      <c r="J11" s="101">
        <f t="shared" si="0"/>
        <v>0</v>
      </c>
      <c r="K11" s="101"/>
      <c r="L11" s="101">
        <f t="shared" si="0"/>
        <v>0</v>
      </c>
      <c r="M11" s="156">
        <f t="shared" si="0"/>
        <v>0</v>
      </c>
      <c r="N11" s="369"/>
    </row>
    <row r="12" spans="1:14" s="7" customFormat="1" ht="15" customHeight="1">
      <c r="A12" s="33" t="s">
        <v>67</v>
      </c>
      <c r="B12" s="64" t="s">
        <v>64</v>
      </c>
      <c r="C12" s="77">
        <v>3906541</v>
      </c>
      <c r="D12" s="126">
        <f>SUM(G12+J12)</f>
        <v>3906541</v>
      </c>
      <c r="E12" s="269">
        <v>5001118</v>
      </c>
      <c r="F12" s="84">
        <v>3906541</v>
      </c>
      <c r="G12" s="130">
        <v>3906541</v>
      </c>
      <c r="H12" s="270">
        <v>5001118</v>
      </c>
      <c r="I12" s="102"/>
      <c r="J12" s="292"/>
      <c r="K12" s="146"/>
      <c r="L12" s="111"/>
      <c r="M12" s="157"/>
      <c r="N12" s="285"/>
    </row>
    <row r="13" spans="1:14" s="7" customFormat="1" ht="15" customHeight="1">
      <c r="A13" s="32" t="s">
        <v>68</v>
      </c>
      <c r="B13" s="65" t="s">
        <v>95</v>
      </c>
      <c r="C13" s="78">
        <v>54096702</v>
      </c>
      <c r="D13" s="127">
        <f>SUM(G13+J13)</f>
        <v>56663282</v>
      </c>
      <c r="E13" s="127">
        <v>50975000</v>
      </c>
      <c r="F13" s="85">
        <v>54096702</v>
      </c>
      <c r="G13" s="131">
        <v>56663282</v>
      </c>
      <c r="H13" s="131">
        <v>50975000</v>
      </c>
      <c r="I13" s="103"/>
      <c r="J13" s="293"/>
      <c r="K13" s="147"/>
      <c r="L13" s="112"/>
      <c r="M13" s="158"/>
      <c r="N13" s="280"/>
    </row>
    <row r="14" spans="1:14" s="7" customFormat="1" ht="15" customHeight="1" thickBot="1">
      <c r="A14" s="33" t="s">
        <v>69</v>
      </c>
      <c r="B14" s="64" t="s">
        <v>65</v>
      </c>
      <c r="C14" s="77">
        <v>1214590</v>
      </c>
      <c r="D14" s="128">
        <f>SUM(G14+J14)</f>
        <v>1214590</v>
      </c>
      <c r="E14" s="269">
        <v>1214590</v>
      </c>
      <c r="F14" s="84">
        <v>1214590</v>
      </c>
      <c r="G14" s="132">
        <v>1214590</v>
      </c>
      <c r="H14" s="270">
        <v>1214590</v>
      </c>
      <c r="I14" s="102"/>
      <c r="J14" s="294"/>
      <c r="K14" s="146"/>
      <c r="L14" s="111"/>
      <c r="M14" s="157"/>
      <c r="N14" s="368"/>
    </row>
    <row r="15" spans="1:14" s="7" customFormat="1" ht="15" customHeight="1" thickBot="1">
      <c r="A15" s="34" t="s">
        <v>6</v>
      </c>
      <c r="B15" s="66" t="s">
        <v>96</v>
      </c>
      <c r="C15" s="76">
        <f aca="true" t="shared" si="1" ref="C15:H15">SUM(C16:C18)</f>
        <v>41095418</v>
      </c>
      <c r="D15" s="172">
        <f t="shared" si="1"/>
        <v>43500782</v>
      </c>
      <c r="E15" s="172">
        <f t="shared" si="1"/>
        <v>42976445</v>
      </c>
      <c r="F15" s="83">
        <f t="shared" si="1"/>
        <v>41095418</v>
      </c>
      <c r="G15" s="173">
        <f t="shared" si="1"/>
        <v>43500782</v>
      </c>
      <c r="H15" s="173">
        <f t="shared" si="1"/>
        <v>42976445</v>
      </c>
      <c r="I15" s="104"/>
      <c r="J15" s="295"/>
      <c r="K15" s="148"/>
      <c r="L15" s="113"/>
      <c r="M15" s="159"/>
      <c r="N15" s="369"/>
    </row>
    <row r="16" spans="1:14" s="7" customFormat="1" ht="15" customHeight="1">
      <c r="A16" s="33" t="s">
        <v>7</v>
      </c>
      <c r="B16" s="64" t="s">
        <v>64</v>
      </c>
      <c r="C16" s="77">
        <v>310000</v>
      </c>
      <c r="D16" s="126">
        <f>SUM(G16+J16)</f>
        <v>310000</v>
      </c>
      <c r="E16" s="269">
        <v>246670</v>
      </c>
      <c r="F16" s="84">
        <v>310000</v>
      </c>
      <c r="G16" s="130">
        <v>310000</v>
      </c>
      <c r="H16" s="270">
        <v>246670</v>
      </c>
      <c r="I16" s="102"/>
      <c r="J16" s="294"/>
      <c r="K16" s="146"/>
      <c r="L16" s="111"/>
      <c r="M16" s="157"/>
      <c r="N16" s="285"/>
    </row>
    <row r="17" spans="1:14" s="7" customFormat="1" ht="15" customHeight="1">
      <c r="A17" s="32" t="s">
        <v>13</v>
      </c>
      <c r="B17" s="65" t="s">
        <v>97</v>
      </c>
      <c r="C17" s="78">
        <v>40676317</v>
      </c>
      <c r="D17" s="127">
        <f>SUM(G17+J17)</f>
        <v>43101200</v>
      </c>
      <c r="E17" s="127">
        <v>42640193</v>
      </c>
      <c r="F17" s="85">
        <v>40676317</v>
      </c>
      <c r="G17" s="131">
        <v>43101200</v>
      </c>
      <c r="H17" s="131">
        <v>42640193</v>
      </c>
      <c r="I17" s="103"/>
      <c r="J17" s="293"/>
      <c r="K17" s="147"/>
      <c r="L17" s="112"/>
      <c r="M17" s="158"/>
      <c r="N17" s="280"/>
    </row>
    <row r="18" spans="1:14" s="7" customFormat="1" ht="15" customHeight="1" thickBot="1">
      <c r="A18" s="33" t="s">
        <v>14</v>
      </c>
      <c r="B18" s="64" t="s">
        <v>65</v>
      </c>
      <c r="C18" s="77">
        <v>109101</v>
      </c>
      <c r="D18" s="128">
        <f>SUM(G18+J18)</f>
        <v>89582</v>
      </c>
      <c r="E18" s="269">
        <v>89582</v>
      </c>
      <c r="F18" s="84">
        <v>109101</v>
      </c>
      <c r="G18" s="132">
        <v>89582</v>
      </c>
      <c r="H18" s="270">
        <v>89582</v>
      </c>
      <c r="I18" s="102"/>
      <c r="J18" s="294"/>
      <c r="K18" s="146"/>
      <c r="L18" s="111"/>
      <c r="M18" s="157"/>
      <c r="N18" s="368"/>
    </row>
    <row r="19" spans="1:14" s="7" customFormat="1" ht="15" customHeight="1" thickBot="1">
      <c r="A19" s="34" t="s">
        <v>70</v>
      </c>
      <c r="B19" s="66" t="s">
        <v>66</v>
      </c>
      <c r="C19" s="76">
        <f>SUM(C20:C25)</f>
        <v>16527163</v>
      </c>
      <c r="D19" s="172">
        <f>SUM(D20:D25)</f>
        <v>15307511</v>
      </c>
      <c r="E19" s="172">
        <f>SUM(E20:E25)</f>
        <v>19987496</v>
      </c>
      <c r="F19" s="83">
        <f>SUM(F20:F25)</f>
        <v>10944863</v>
      </c>
      <c r="G19" s="173">
        <f>SUM(G20:G25)</f>
        <v>10944863</v>
      </c>
      <c r="H19" s="173">
        <f>SUM(H20:H26)</f>
        <v>12689724</v>
      </c>
      <c r="I19" s="83">
        <f>SUM(I20:I24)</f>
        <v>5582300</v>
      </c>
      <c r="J19" s="173">
        <f>SUM(J20:J26)</f>
        <v>6892670</v>
      </c>
      <c r="K19" s="289">
        <f>SUM(K20:K26)</f>
        <v>7645760</v>
      </c>
      <c r="L19" s="101">
        <f>SUM(L20:L24)</f>
        <v>0</v>
      </c>
      <c r="M19" s="156">
        <f>SUM(M20:M24)</f>
        <v>0</v>
      </c>
      <c r="N19" s="369"/>
    </row>
    <row r="20" spans="1:14" s="7" customFormat="1" ht="15" customHeight="1">
      <c r="A20" s="33" t="s">
        <v>71</v>
      </c>
      <c r="B20" s="67" t="s">
        <v>16</v>
      </c>
      <c r="C20" s="77">
        <v>3965000</v>
      </c>
      <c r="D20" s="126">
        <f>SUM(G20+J20)</f>
        <v>6498170</v>
      </c>
      <c r="E20" s="126">
        <f>SUM(H20+K20)</f>
        <v>4885990</v>
      </c>
      <c r="F20" s="86">
        <v>600000</v>
      </c>
      <c r="G20" s="130">
        <v>600000</v>
      </c>
      <c r="H20" s="130">
        <v>440170</v>
      </c>
      <c r="I20" s="86">
        <v>3365000</v>
      </c>
      <c r="J20" s="296">
        <v>5898170</v>
      </c>
      <c r="K20" s="130">
        <v>4445820</v>
      </c>
      <c r="L20" s="114"/>
      <c r="M20" s="160"/>
      <c r="N20" s="285"/>
    </row>
    <row r="21" spans="1:14" s="7" customFormat="1" ht="15" customHeight="1">
      <c r="A21" s="32" t="s">
        <v>72</v>
      </c>
      <c r="B21" s="68" t="s">
        <v>98</v>
      </c>
      <c r="C21" s="78">
        <v>1544587</v>
      </c>
      <c r="D21" s="127">
        <f>SUM(G21+J21)</f>
        <v>1544587</v>
      </c>
      <c r="E21" s="127">
        <f>SUM(H21+K21)</f>
        <v>2255908</v>
      </c>
      <c r="F21" s="85">
        <v>944587</v>
      </c>
      <c r="G21" s="131">
        <v>944587</v>
      </c>
      <c r="H21" s="131">
        <v>1849897</v>
      </c>
      <c r="I21" s="85">
        <v>600000</v>
      </c>
      <c r="J21" s="297">
        <v>600000</v>
      </c>
      <c r="K21" s="131">
        <v>406011</v>
      </c>
      <c r="L21" s="112"/>
      <c r="M21" s="158"/>
      <c r="N21" s="280"/>
    </row>
    <row r="22" spans="1:14" s="7" customFormat="1" ht="15" customHeight="1">
      <c r="A22" s="32" t="s">
        <v>73</v>
      </c>
      <c r="B22" s="68" t="s">
        <v>99</v>
      </c>
      <c r="C22" s="78">
        <v>4992396</v>
      </c>
      <c r="D22" s="127">
        <f>SUM(G22+J22)</f>
        <v>4992396</v>
      </c>
      <c r="E22" s="127">
        <v>4992396</v>
      </c>
      <c r="F22" s="85">
        <v>4992396</v>
      </c>
      <c r="G22" s="131">
        <v>4992396</v>
      </c>
      <c r="H22" s="131">
        <v>4992396</v>
      </c>
      <c r="I22" s="85"/>
      <c r="J22" s="297"/>
      <c r="K22" s="131"/>
      <c r="L22" s="112"/>
      <c r="M22" s="158"/>
      <c r="N22" s="280"/>
    </row>
    <row r="23" spans="1:14" s="7" customFormat="1" ht="15" customHeight="1">
      <c r="A23" s="32" t="s">
        <v>74</v>
      </c>
      <c r="B23" s="69" t="s">
        <v>100</v>
      </c>
      <c r="C23" s="78">
        <v>1972358</v>
      </c>
      <c r="D23" s="127">
        <f>SUM(G23+J23)</f>
        <v>1972358</v>
      </c>
      <c r="E23" s="127">
        <f>SUM(H23+K23)</f>
        <v>2288620</v>
      </c>
      <c r="F23" s="85">
        <v>1972358</v>
      </c>
      <c r="G23" s="131">
        <v>1972358</v>
      </c>
      <c r="H23" s="131">
        <v>2288620</v>
      </c>
      <c r="I23" s="85"/>
      <c r="J23" s="297"/>
      <c r="K23" s="131"/>
      <c r="L23" s="112"/>
      <c r="M23" s="158"/>
      <c r="N23" s="280"/>
    </row>
    <row r="24" spans="1:14" s="7" customFormat="1" ht="15" customHeight="1">
      <c r="A24" s="32" t="s">
        <v>75</v>
      </c>
      <c r="B24" s="68" t="s">
        <v>17</v>
      </c>
      <c r="C24" s="78">
        <v>3752822</v>
      </c>
      <c r="D24" s="127">
        <f>SUM(G25+J25)</f>
        <v>300000</v>
      </c>
      <c r="E24" s="127">
        <f>SUM(K24+H24)</f>
        <v>5410836</v>
      </c>
      <c r="F24" s="85">
        <v>2135522</v>
      </c>
      <c r="G24" s="131">
        <v>2135522</v>
      </c>
      <c r="H24" s="131">
        <v>2626941</v>
      </c>
      <c r="I24" s="85">
        <v>1617300</v>
      </c>
      <c r="J24" s="297">
        <v>94500</v>
      </c>
      <c r="K24" s="131">
        <v>2783895</v>
      </c>
      <c r="L24" s="112"/>
      <c r="M24" s="158"/>
      <c r="N24" s="280"/>
    </row>
    <row r="25" spans="1:14" s="7" customFormat="1" ht="15" customHeight="1">
      <c r="A25" s="32" t="s">
        <v>153</v>
      </c>
      <c r="B25" s="68" t="s">
        <v>101</v>
      </c>
      <c r="C25" s="78">
        <v>300000</v>
      </c>
      <c r="D25" s="127"/>
      <c r="E25" s="127">
        <v>153746</v>
      </c>
      <c r="F25" s="85">
        <v>300000</v>
      </c>
      <c r="G25" s="131">
        <v>300000</v>
      </c>
      <c r="H25" s="131">
        <v>153746</v>
      </c>
      <c r="I25" s="85"/>
      <c r="J25" s="297"/>
      <c r="K25" s="131"/>
      <c r="L25" s="112"/>
      <c r="M25" s="158"/>
      <c r="N25" s="280"/>
    </row>
    <row r="26" spans="1:14" s="7" customFormat="1" ht="15" customHeight="1" thickBot="1">
      <c r="A26" s="33" t="s">
        <v>163</v>
      </c>
      <c r="B26" s="69" t="s">
        <v>164</v>
      </c>
      <c r="C26" s="77"/>
      <c r="D26" s="129">
        <f>SUM(G26+J26)</f>
        <v>300000</v>
      </c>
      <c r="E26" s="129">
        <f>SUM(H26+K26)</f>
        <v>347988</v>
      </c>
      <c r="F26" s="84"/>
      <c r="G26" s="149"/>
      <c r="H26" s="149">
        <v>337954</v>
      </c>
      <c r="I26" s="84"/>
      <c r="J26" s="298">
        <v>300000</v>
      </c>
      <c r="K26" s="149">
        <v>10034</v>
      </c>
      <c r="L26" s="111"/>
      <c r="M26" s="157"/>
      <c r="N26" s="368"/>
    </row>
    <row r="27" spans="1:14" s="7" customFormat="1" ht="15" customHeight="1" thickBot="1">
      <c r="A27" s="34" t="s">
        <v>76</v>
      </c>
      <c r="B27" s="62" t="s">
        <v>92</v>
      </c>
      <c r="C27" s="76">
        <v>38420000</v>
      </c>
      <c r="D27" s="125">
        <v>43920000</v>
      </c>
      <c r="E27" s="125">
        <f>SUM(H27+K27)</f>
        <v>51149476</v>
      </c>
      <c r="F27" s="76">
        <f>SUM(F34+F33+F32+F30+F29)</f>
        <v>38270000</v>
      </c>
      <c r="G27" s="172">
        <f>SUM(G34+G33+G32+G30+G29)</f>
        <v>43770000</v>
      </c>
      <c r="H27" s="172">
        <f>SUM(H34+H33+H32+H30+H29+H35)</f>
        <v>50976876</v>
      </c>
      <c r="I27" s="76">
        <f>SUM(I31)</f>
        <v>150000</v>
      </c>
      <c r="J27" s="172">
        <f>SUM(J31)</f>
        <v>150000</v>
      </c>
      <c r="K27" s="161">
        <f>SUM(K31)</f>
        <v>172600</v>
      </c>
      <c r="L27" s="76">
        <f>SUM(L28:L34)</f>
        <v>0</v>
      </c>
      <c r="M27" s="161">
        <f>SUM(M28:M34)</f>
        <v>0</v>
      </c>
      <c r="N27" s="369"/>
    </row>
    <row r="28" spans="1:14" s="8" customFormat="1" ht="15" customHeight="1">
      <c r="A28" s="43" t="s">
        <v>77</v>
      </c>
      <c r="B28" s="70" t="s">
        <v>8</v>
      </c>
      <c r="C28" s="77">
        <v>32250000</v>
      </c>
      <c r="D28" s="126">
        <f aca="true" t="shared" si="2" ref="D28:E36">SUM(G28+J28)</f>
        <v>32250000</v>
      </c>
      <c r="E28" s="126">
        <f t="shared" si="2"/>
        <v>43109587</v>
      </c>
      <c r="F28" s="87">
        <v>32100000</v>
      </c>
      <c r="G28" s="133">
        <v>32100000</v>
      </c>
      <c r="H28" s="133">
        <v>42936987</v>
      </c>
      <c r="I28" s="87">
        <f>SUM(I29:I32)</f>
        <v>150000</v>
      </c>
      <c r="J28" s="175">
        <f>SUM(J29:J32)</f>
        <v>150000</v>
      </c>
      <c r="K28" s="162">
        <v>172600</v>
      </c>
      <c r="L28" s="87">
        <f>SUM(L29:L32)</f>
        <v>0</v>
      </c>
      <c r="M28" s="162">
        <f>SUM(M29:M32)</f>
        <v>0</v>
      </c>
      <c r="N28" s="377"/>
    </row>
    <row r="29" spans="1:14" s="7" customFormat="1" ht="15" customHeight="1">
      <c r="A29" s="32" t="s">
        <v>78</v>
      </c>
      <c r="B29" s="68" t="s">
        <v>9</v>
      </c>
      <c r="C29" s="78">
        <v>3300000</v>
      </c>
      <c r="D29" s="127">
        <f t="shared" si="2"/>
        <v>3300000</v>
      </c>
      <c r="E29" s="127">
        <v>3330678</v>
      </c>
      <c r="F29" s="88">
        <v>3300000</v>
      </c>
      <c r="G29" s="134">
        <v>3300000</v>
      </c>
      <c r="H29" s="134">
        <v>3330678</v>
      </c>
      <c r="I29" s="88"/>
      <c r="J29" s="299"/>
      <c r="K29" s="134"/>
      <c r="L29" s="115"/>
      <c r="M29" s="163"/>
      <c r="N29" s="280"/>
    </row>
    <row r="30" spans="1:14" s="7" customFormat="1" ht="15" customHeight="1">
      <c r="A30" s="32" t="s">
        <v>79</v>
      </c>
      <c r="B30" s="68" t="s">
        <v>10</v>
      </c>
      <c r="C30" s="78">
        <v>4800000</v>
      </c>
      <c r="D30" s="127">
        <f t="shared" si="2"/>
        <v>4800000</v>
      </c>
      <c r="E30" s="127">
        <v>4919181</v>
      </c>
      <c r="F30" s="88">
        <v>4800000</v>
      </c>
      <c r="G30" s="134">
        <v>4800000</v>
      </c>
      <c r="H30" s="134">
        <v>4919181</v>
      </c>
      <c r="I30" s="88"/>
      <c r="J30" s="299"/>
      <c r="K30" s="134"/>
      <c r="L30" s="115"/>
      <c r="M30" s="163"/>
      <c r="N30" s="280"/>
    </row>
    <row r="31" spans="1:14" s="7" customFormat="1" ht="15" customHeight="1">
      <c r="A31" s="32" t="s">
        <v>80</v>
      </c>
      <c r="B31" s="68" t="s">
        <v>11</v>
      </c>
      <c r="C31" s="78">
        <v>150000</v>
      </c>
      <c r="D31" s="127">
        <f t="shared" si="2"/>
        <v>150000</v>
      </c>
      <c r="E31" s="127">
        <v>172600</v>
      </c>
      <c r="F31" s="88"/>
      <c r="G31" s="134"/>
      <c r="H31" s="134"/>
      <c r="I31" s="88">
        <v>150000</v>
      </c>
      <c r="J31" s="299">
        <v>150000</v>
      </c>
      <c r="K31" s="134">
        <v>172600</v>
      </c>
      <c r="L31" s="115"/>
      <c r="M31" s="163"/>
      <c r="N31" s="280"/>
    </row>
    <row r="32" spans="1:14" s="7" customFormat="1" ht="15" customHeight="1">
      <c r="A32" s="32" t="s">
        <v>81</v>
      </c>
      <c r="B32" s="68" t="s">
        <v>12</v>
      </c>
      <c r="C32" s="78">
        <v>24000000</v>
      </c>
      <c r="D32" s="127">
        <f t="shared" si="2"/>
        <v>29000000</v>
      </c>
      <c r="E32" s="127">
        <v>34687128</v>
      </c>
      <c r="F32" s="88">
        <v>24000000</v>
      </c>
      <c r="G32" s="134">
        <v>29000000</v>
      </c>
      <c r="H32" s="134">
        <v>34687128</v>
      </c>
      <c r="I32" s="105"/>
      <c r="J32" s="300"/>
      <c r="K32" s="150"/>
      <c r="L32" s="115"/>
      <c r="M32" s="163"/>
      <c r="N32" s="280"/>
    </row>
    <row r="33" spans="1:14" s="7" customFormat="1" ht="15" customHeight="1">
      <c r="A33" s="32" t="s">
        <v>82</v>
      </c>
      <c r="B33" s="68" t="s">
        <v>102</v>
      </c>
      <c r="C33" s="78">
        <v>170000</v>
      </c>
      <c r="D33" s="127">
        <f t="shared" si="2"/>
        <v>170000</v>
      </c>
      <c r="E33" s="127">
        <v>92713</v>
      </c>
      <c r="F33" s="88">
        <v>170000</v>
      </c>
      <c r="G33" s="134">
        <v>170000</v>
      </c>
      <c r="H33" s="134">
        <v>92713</v>
      </c>
      <c r="I33" s="105"/>
      <c r="J33" s="300"/>
      <c r="K33" s="150"/>
      <c r="L33" s="115"/>
      <c r="M33" s="163"/>
      <c r="N33" s="280"/>
    </row>
    <row r="34" spans="1:14" s="7" customFormat="1" ht="15" customHeight="1">
      <c r="A34" s="33" t="s">
        <v>83</v>
      </c>
      <c r="B34" s="64" t="s">
        <v>103</v>
      </c>
      <c r="C34" s="77">
        <v>6000000</v>
      </c>
      <c r="D34" s="129">
        <f t="shared" si="2"/>
        <v>6500000</v>
      </c>
      <c r="E34" s="129">
        <v>7946736</v>
      </c>
      <c r="F34" s="89">
        <v>6000000</v>
      </c>
      <c r="G34" s="135">
        <v>6500000</v>
      </c>
      <c r="H34" s="135">
        <v>7946736</v>
      </c>
      <c r="I34" s="106"/>
      <c r="J34" s="301"/>
      <c r="K34" s="151"/>
      <c r="L34" s="116"/>
      <c r="M34" s="164"/>
      <c r="N34" s="280"/>
    </row>
    <row r="35" spans="1:14" s="7" customFormat="1" ht="15" customHeight="1" thickBot="1">
      <c r="A35" s="33"/>
      <c r="B35" s="64" t="s">
        <v>200</v>
      </c>
      <c r="C35" s="77"/>
      <c r="D35" s="129"/>
      <c r="E35" s="129">
        <v>440</v>
      </c>
      <c r="F35" s="89"/>
      <c r="G35" s="135"/>
      <c r="H35" s="135">
        <v>440</v>
      </c>
      <c r="I35" s="106"/>
      <c r="J35" s="301"/>
      <c r="K35" s="151"/>
      <c r="L35" s="116"/>
      <c r="M35" s="164"/>
      <c r="N35" s="368"/>
    </row>
    <row r="36" spans="1:14" s="7" customFormat="1" ht="15" customHeight="1" thickBot="1">
      <c r="A36" s="34" t="s">
        <v>19</v>
      </c>
      <c r="B36" s="62" t="s">
        <v>104</v>
      </c>
      <c r="C36" s="76">
        <v>108710982</v>
      </c>
      <c r="D36" s="125">
        <f t="shared" si="2"/>
        <v>115263516</v>
      </c>
      <c r="E36" s="125">
        <f t="shared" si="2"/>
        <v>115263516</v>
      </c>
      <c r="F36" s="90">
        <v>108710982</v>
      </c>
      <c r="G36" s="136">
        <v>115263516</v>
      </c>
      <c r="H36" s="136">
        <v>115263516</v>
      </c>
      <c r="I36" s="100"/>
      <c r="J36" s="302"/>
      <c r="K36" s="145"/>
      <c r="L36" s="90"/>
      <c r="M36" s="165"/>
      <c r="N36" s="369"/>
    </row>
    <row r="37" spans="1:14" s="7" customFormat="1" ht="15" customHeight="1" thickBot="1">
      <c r="A37" s="34" t="s">
        <v>20</v>
      </c>
      <c r="B37" s="62" t="s">
        <v>105</v>
      </c>
      <c r="C37" s="76">
        <f>SUM(C42+C38)</f>
        <v>9256680</v>
      </c>
      <c r="D37" s="172">
        <f>SUM(D42+D38)</f>
        <v>19026242</v>
      </c>
      <c r="E37" s="172">
        <f>SUM(E42+E38)</f>
        <v>18408582</v>
      </c>
      <c r="F37" s="91">
        <v>9256680</v>
      </c>
      <c r="G37" s="136">
        <f>SUM(G38+G42)</f>
        <v>18317582</v>
      </c>
      <c r="H37" s="136">
        <f>SUM(H38+H42)</f>
        <v>18317582</v>
      </c>
      <c r="I37" s="91">
        <f>+I38+I42</f>
        <v>0</v>
      </c>
      <c r="J37" s="176">
        <f>+J38+J42</f>
        <v>708660</v>
      </c>
      <c r="K37" s="165">
        <f>+K38+K42</f>
        <v>91000</v>
      </c>
      <c r="L37" s="91">
        <f>+L38+L42</f>
        <v>0</v>
      </c>
      <c r="M37" s="165">
        <f>+M38+M42</f>
        <v>0</v>
      </c>
      <c r="N37" s="369"/>
    </row>
    <row r="38" spans="1:14" s="7" customFormat="1" ht="15" customHeight="1">
      <c r="A38" s="44" t="s">
        <v>142</v>
      </c>
      <c r="B38" s="70" t="s">
        <v>131</v>
      </c>
      <c r="C38" s="77">
        <v>9256680</v>
      </c>
      <c r="D38" s="126">
        <f aca="true" t="shared" si="3" ref="D38:E46">SUM(G38+J38)</f>
        <v>18317582</v>
      </c>
      <c r="E38" s="126">
        <f t="shared" si="3"/>
        <v>18317582</v>
      </c>
      <c r="F38" s="92">
        <v>9256680</v>
      </c>
      <c r="G38" s="137">
        <f>SUM(G39:G41)</f>
        <v>18317582</v>
      </c>
      <c r="H38" s="137">
        <f>SUM(H39:H41)</f>
        <v>18317582</v>
      </c>
      <c r="I38" s="92">
        <f>SUM(I39+I40+I41)</f>
        <v>0</v>
      </c>
      <c r="J38" s="177">
        <f>SUM(J39+J40+J41)</f>
        <v>0</v>
      </c>
      <c r="K38" s="166"/>
      <c r="L38" s="92">
        <f>SUM(L39+L40+L41)</f>
        <v>0</v>
      </c>
      <c r="M38" s="166">
        <f>SUM(M39+M40+M41)</f>
        <v>0</v>
      </c>
      <c r="N38" s="285"/>
    </row>
    <row r="39" spans="1:14" s="7" customFormat="1" ht="15" customHeight="1">
      <c r="A39" s="32" t="s">
        <v>143</v>
      </c>
      <c r="B39" s="68" t="s">
        <v>21</v>
      </c>
      <c r="C39" s="78">
        <v>5568000</v>
      </c>
      <c r="D39" s="127">
        <f t="shared" si="3"/>
        <v>5237800</v>
      </c>
      <c r="E39" s="127">
        <v>5237800</v>
      </c>
      <c r="F39" s="93">
        <v>5568000</v>
      </c>
      <c r="G39" s="138">
        <v>5237800</v>
      </c>
      <c r="H39" s="138">
        <v>5237800</v>
      </c>
      <c r="I39" s="107"/>
      <c r="J39" s="303"/>
      <c r="K39" s="152"/>
      <c r="L39" s="115"/>
      <c r="M39" s="163"/>
      <c r="N39" s="280"/>
    </row>
    <row r="40" spans="1:14" s="7" customFormat="1" ht="15" customHeight="1">
      <c r="A40" s="32" t="s">
        <v>144</v>
      </c>
      <c r="B40" s="68" t="s">
        <v>22</v>
      </c>
      <c r="C40" s="78"/>
      <c r="D40" s="127">
        <f t="shared" si="3"/>
        <v>2169256</v>
      </c>
      <c r="E40" s="127">
        <v>2169256</v>
      </c>
      <c r="F40" s="93"/>
      <c r="G40" s="138">
        <v>2169256</v>
      </c>
      <c r="H40" s="138">
        <v>2169256</v>
      </c>
      <c r="I40" s="93"/>
      <c r="J40" s="304"/>
      <c r="K40" s="138"/>
      <c r="L40" s="115"/>
      <c r="M40" s="163"/>
      <c r="N40" s="280"/>
    </row>
    <row r="41" spans="1:14" s="7" customFormat="1" ht="15" customHeight="1">
      <c r="A41" s="32" t="s">
        <v>145</v>
      </c>
      <c r="B41" s="68" t="s">
        <v>23</v>
      </c>
      <c r="C41" s="78">
        <v>3688680</v>
      </c>
      <c r="D41" s="127">
        <f t="shared" si="3"/>
        <v>10910526</v>
      </c>
      <c r="E41" s="127">
        <v>10910526</v>
      </c>
      <c r="F41" s="93">
        <v>3688680</v>
      </c>
      <c r="G41" s="138">
        <v>10910526</v>
      </c>
      <c r="H41" s="138">
        <v>10910526</v>
      </c>
      <c r="I41" s="107"/>
      <c r="J41" s="303"/>
      <c r="K41" s="152"/>
      <c r="L41" s="115"/>
      <c r="M41" s="163"/>
      <c r="N41" s="280"/>
    </row>
    <row r="42" spans="1:14" s="7" customFormat="1" ht="15" customHeight="1" thickBot="1">
      <c r="A42" s="63" t="s">
        <v>146</v>
      </c>
      <c r="B42" s="71" t="s">
        <v>106</v>
      </c>
      <c r="C42" s="79"/>
      <c r="D42" s="127">
        <f t="shared" si="3"/>
        <v>708660</v>
      </c>
      <c r="E42" s="128">
        <v>91000</v>
      </c>
      <c r="F42" s="94"/>
      <c r="G42" s="139"/>
      <c r="H42" s="271"/>
      <c r="I42" s="108"/>
      <c r="J42" s="305">
        <v>708660</v>
      </c>
      <c r="K42" s="153">
        <v>91000</v>
      </c>
      <c r="L42" s="117"/>
      <c r="M42" s="167"/>
      <c r="N42" s="368"/>
    </row>
    <row r="43" spans="1:14" s="7" customFormat="1" ht="15" customHeight="1" thickBot="1">
      <c r="A43" s="34" t="s">
        <v>24</v>
      </c>
      <c r="B43" s="66" t="s">
        <v>149</v>
      </c>
      <c r="C43" s="76">
        <v>15000000</v>
      </c>
      <c r="D43" s="125">
        <f t="shared" si="3"/>
        <v>44695838</v>
      </c>
      <c r="E43" s="125">
        <f t="shared" si="3"/>
        <v>44902349</v>
      </c>
      <c r="F43" s="95">
        <v>15000000</v>
      </c>
      <c r="G43" s="140">
        <v>44695838</v>
      </c>
      <c r="H43" s="140">
        <v>44902349</v>
      </c>
      <c r="I43" s="109"/>
      <c r="J43" s="306"/>
      <c r="K43" s="154"/>
      <c r="L43" s="118"/>
      <c r="M43" s="168"/>
      <c r="N43" s="369"/>
    </row>
    <row r="44" spans="1:14" s="7" customFormat="1" ht="15" customHeight="1" thickBot="1">
      <c r="A44" s="34" t="s">
        <v>27</v>
      </c>
      <c r="B44" s="62" t="s">
        <v>25</v>
      </c>
      <c r="C44" s="76">
        <v>8853244</v>
      </c>
      <c r="D44" s="125">
        <f t="shared" si="3"/>
        <v>14847044</v>
      </c>
      <c r="E44" s="125">
        <v>14847044</v>
      </c>
      <c r="F44" s="91"/>
      <c r="G44" s="136"/>
      <c r="H44" s="136"/>
      <c r="I44" s="91">
        <v>8853244</v>
      </c>
      <c r="J44" s="176">
        <v>14847044</v>
      </c>
      <c r="K44" s="136">
        <v>13359240</v>
      </c>
      <c r="L44" s="91">
        <f>SUM(L45:L45)</f>
        <v>0</v>
      </c>
      <c r="M44" s="165">
        <f>SUM(M45:M45)</f>
        <v>0</v>
      </c>
      <c r="N44" s="369"/>
    </row>
    <row r="45" spans="1:14" s="7" customFormat="1" ht="30.75" thickBot="1">
      <c r="A45" s="33" t="s">
        <v>53</v>
      </c>
      <c r="B45" s="69" t="s">
        <v>26</v>
      </c>
      <c r="C45" s="77">
        <v>8853244</v>
      </c>
      <c r="D45" s="129">
        <f t="shared" si="3"/>
        <v>14847044</v>
      </c>
      <c r="E45" s="129">
        <v>13359240</v>
      </c>
      <c r="F45" s="96"/>
      <c r="G45" s="141"/>
      <c r="H45" s="141"/>
      <c r="I45" s="96">
        <v>8853244</v>
      </c>
      <c r="J45" s="307">
        <v>14847044</v>
      </c>
      <c r="K45" s="141">
        <v>13359240</v>
      </c>
      <c r="L45" s="119"/>
      <c r="M45" s="169"/>
      <c r="N45" s="376"/>
    </row>
    <row r="46" spans="1:14" s="7" customFormat="1" ht="15" customHeight="1" thickBot="1">
      <c r="A46" s="34" t="s">
        <v>28</v>
      </c>
      <c r="B46" s="62" t="s">
        <v>107</v>
      </c>
      <c r="C46" s="76">
        <v>1024305</v>
      </c>
      <c r="D46" s="125">
        <f t="shared" si="3"/>
        <v>705000</v>
      </c>
      <c r="E46" s="125">
        <v>919305</v>
      </c>
      <c r="F46" s="90"/>
      <c r="G46" s="136"/>
      <c r="H46" s="136"/>
      <c r="I46" s="90">
        <v>1024305</v>
      </c>
      <c r="J46" s="176">
        <v>705000</v>
      </c>
      <c r="K46" s="136">
        <v>919305</v>
      </c>
      <c r="L46" s="120"/>
      <c r="M46" s="161"/>
      <c r="N46" s="372"/>
    </row>
    <row r="47" spans="1:14" s="7" customFormat="1" ht="15" customHeight="1">
      <c r="A47" s="33" t="s">
        <v>94</v>
      </c>
      <c r="B47" s="64" t="s">
        <v>120</v>
      </c>
      <c r="C47" s="77"/>
      <c r="D47" s="129"/>
      <c r="E47" s="129"/>
      <c r="F47" s="89"/>
      <c r="G47" s="135"/>
      <c r="H47" s="135"/>
      <c r="I47" s="89"/>
      <c r="J47" s="308"/>
      <c r="K47" s="135"/>
      <c r="L47" s="116"/>
      <c r="M47" s="164"/>
      <c r="N47" s="371"/>
    </row>
    <row r="48" spans="1:14" s="7" customFormat="1" ht="15" customHeight="1" thickBot="1">
      <c r="A48" s="63" t="s">
        <v>121</v>
      </c>
      <c r="B48" s="72" t="s">
        <v>108</v>
      </c>
      <c r="C48" s="79">
        <v>1024305</v>
      </c>
      <c r="D48" s="128">
        <f>SUM(G48+J48)</f>
        <v>705000</v>
      </c>
      <c r="E48" s="128">
        <f>SUM(H48+K48)</f>
        <v>919305</v>
      </c>
      <c r="F48" s="97"/>
      <c r="G48" s="142"/>
      <c r="H48" s="142"/>
      <c r="I48" s="97">
        <v>1024305</v>
      </c>
      <c r="J48" s="309">
        <v>705000</v>
      </c>
      <c r="K48" s="142">
        <v>919305</v>
      </c>
      <c r="L48" s="121"/>
      <c r="M48" s="170"/>
      <c r="N48" s="370"/>
    </row>
    <row r="49" spans="1:14" s="7" customFormat="1" ht="15" customHeight="1" thickBot="1">
      <c r="A49" s="34" t="s">
        <v>30</v>
      </c>
      <c r="B49" s="73" t="s">
        <v>29</v>
      </c>
      <c r="C49" s="76">
        <f>SUM(F49+I49)</f>
        <v>298105625</v>
      </c>
      <c r="D49" s="76">
        <f>SUM(D11+D15+D19+D27+D36+D37+D44+D46+D43)</f>
        <v>359050346</v>
      </c>
      <c r="E49" s="76">
        <f>SUM(E11+E15+E19+E27+E36+E37+E44+E46+E43)</f>
        <v>365644921</v>
      </c>
      <c r="F49" s="76">
        <f>SUM(F11+F15+F19+F27+F36+F37+F44+F46+F43)</f>
        <v>282495776</v>
      </c>
      <c r="G49" s="172">
        <f>SUM(G11+G15+G19+G27+G36+G37+G44+G46+G43)</f>
        <v>338276994</v>
      </c>
      <c r="H49" s="172">
        <f>SUM(H11+H15+H19+H27+H36+H37+H44+H46+H43)</f>
        <v>342317200</v>
      </c>
      <c r="I49" s="110">
        <f>SUM(I11+I15+I19+I27+I34+I36+I37+I44+I46)</f>
        <v>15609849</v>
      </c>
      <c r="J49" s="178">
        <f>SUM(J11+J15+J19+J27+J34+J36+J37+J44+J46)</f>
        <v>23303374</v>
      </c>
      <c r="K49" s="290">
        <f>SUM(K11+K15+K19+K27+K34+K36+K37+K44+K46)</f>
        <v>22187905</v>
      </c>
      <c r="L49" s="122">
        <f>SUM(L11+L15+L19+L27+L34+L36+L37+L44)</f>
        <v>0</v>
      </c>
      <c r="M49" s="179">
        <f>SUM(M11+M15+M19+M27+M34+M36+M37+M44)</f>
        <v>0</v>
      </c>
      <c r="N49" s="369"/>
    </row>
    <row r="50" spans="1:14" s="7" customFormat="1" ht="15" customHeight="1" thickBot="1">
      <c r="A50" s="34" t="s">
        <v>36</v>
      </c>
      <c r="B50" s="62" t="s">
        <v>31</v>
      </c>
      <c r="C50" s="76">
        <v>199545448</v>
      </c>
      <c r="D50" s="125">
        <f>SUM(G50+J50)</f>
        <v>199545448</v>
      </c>
      <c r="E50" s="125">
        <f>SUM(H50+K50)</f>
        <v>199545448</v>
      </c>
      <c r="F50" s="91">
        <v>199545448</v>
      </c>
      <c r="G50" s="136">
        <v>199545448</v>
      </c>
      <c r="H50" s="136">
        <v>199545448</v>
      </c>
      <c r="I50" s="91">
        <f>SUM(I51:I52)</f>
        <v>0</v>
      </c>
      <c r="J50" s="176">
        <f>SUM(J51:J52)</f>
        <v>0</v>
      </c>
      <c r="K50" s="165"/>
      <c r="L50" s="91">
        <f>SUM(L51:L52)</f>
        <v>0</v>
      </c>
      <c r="M50" s="165">
        <f>SUM(M51:M52)</f>
        <v>0</v>
      </c>
      <c r="N50" s="369"/>
    </row>
    <row r="51" spans="1:14" s="7" customFormat="1" ht="30.75" thickBot="1">
      <c r="A51" s="44" t="s">
        <v>37</v>
      </c>
      <c r="B51" s="67" t="s">
        <v>33</v>
      </c>
      <c r="C51" s="80">
        <v>199545448</v>
      </c>
      <c r="D51" s="126">
        <f>SUM(G51+J51)</f>
        <v>199545448</v>
      </c>
      <c r="E51" s="126">
        <v>199545448</v>
      </c>
      <c r="F51" s="98">
        <v>199545448</v>
      </c>
      <c r="G51" s="143">
        <v>199545448</v>
      </c>
      <c r="H51" s="143">
        <v>199545448</v>
      </c>
      <c r="I51" s="98"/>
      <c r="J51" s="310"/>
      <c r="K51" s="143"/>
      <c r="L51" s="123"/>
      <c r="M51" s="171"/>
      <c r="N51" s="285"/>
    </row>
    <row r="52" spans="1:14" s="7" customFormat="1" ht="30.75" thickBot="1">
      <c r="A52" s="33" t="s">
        <v>150</v>
      </c>
      <c r="B52" s="69" t="s">
        <v>35</v>
      </c>
      <c r="C52" s="81"/>
      <c r="D52" s="128"/>
      <c r="E52" s="269"/>
      <c r="F52" s="99"/>
      <c r="G52" s="144"/>
      <c r="H52" s="272"/>
      <c r="I52" s="99"/>
      <c r="J52" s="311"/>
      <c r="K52" s="155"/>
      <c r="L52" s="119"/>
      <c r="M52" s="169"/>
      <c r="N52" s="368"/>
    </row>
    <row r="53" spans="1:14" s="7" customFormat="1" ht="15" customHeight="1" thickBot="1">
      <c r="A53" s="34" t="s">
        <v>38</v>
      </c>
      <c r="B53" s="62" t="s">
        <v>187</v>
      </c>
      <c r="C53" s="76">
        <v>0</v>
      </c>
      <c r="D53" s="125"/>
      <c r="E53" s="125"/>
      <c r="F53" s="100"/>
      <c r="G53" s="145">
        <f>SUM(G54)</f>
        <v>4511220</v>
      </c>
      <c r="H53" s="145">
        <f>SUM(H54)</f>
        <v>4511220</v>
      </c>
      <c r="I53" s="100"/>
      <c r="J53" s="302"/>
      <c r="K53" s="145"/>
      <c r="L53" s="90"/>
      <c r="M53" s="165"/>
      <c r="N53" s="369"/>
    </row>
    <row r="54" spans="1:14" s="7" customFormat="1" ht="15" customHeight="1" thickBot="1">
      <c r="A54" s="34" t="s">
        <v>86</v>
      </c>
      <c r="B54" s="266" t="s">
        <v>186</v>
      </c>
      <c r="C54" s="76"/>
      <c r="D54" s="125"/>
      <c r="E54" s="125"/>
      <c r="F54" s="100"/>
      <c r="G54" s="148">
        <v>4511220</v>
      </c>
      <c r="H54" s="148">
        <v>4511220</v>
      </c>
      <c r="I54" s="100"/>
      <c r="J54" s="302"/>
      <c r="K54" s="145"/>
      <c r="L54" s="90"/>
      <c r="M54" s="165"/>
      <c r="N54" s="369"/>
    </row>
    <row r="55" spans="1:14" s="7" customFormat="1" ht="15" customHeight="1" thickBot="1">
      <c r="A55" s="34" t="s">
        <v>88</v>
      </c>
      <c r="B55" s="62" t="s">
        <v>39</v>
      </c>
      <c r="C55" s="76">
        <f aca="true" t="shared" si="4" ref="C55:M55">SUM(C49+C50)</f>
        <v>497651073</v>
      </c>
      <c r="D55" s="76">
        <f>SUM(G55+J55)</f>
        <v>565637036</v>
      </c>
      <c r="E55" s="76">
        <f>SUM(H55+K55)</f>
        <v>568561773</v>
      </c>
      <c r="F55" s="90">
        <f t="shared" si="4"/>
        <v>482041224</v>
      </c>
      <c r="G55" s="174">
        <f>SUM(G49+G50+G53)</f>
        <v>542333662</v>
      </c>
      <c r="H55" s="174">
        <f>SUM(H49+H50+H53)</f>
        <v>546373868</v>
      </c>
      <c r="I55" s="90">
        <f t="shared" si="4"/>
        <v>15609849</v>
      </c>
      <c r="J55" s="174">
        <f t="shared" si="4"/>
        <v>23303374</v>
      </c>
      <c r="K55" s="291">
        <f t="shared" si="4"/>
        <v>22187905</v>
      </c>
      <c r="L55" s="100">
        <f t="shared" si="4"/>
        <v>0</v>
      </c>
      <c r="M55" s="165">
        <f t="shared" si="4"/>
        <v>0</v>
      </c>
      <c r="N55" s="369"/>
    </row>
    <row r="56" spans="1:12" s="7" customFormat="1" ht="15" customHeight="1">
      <c r="A56" s="45"/>
      <c r="B56" s="19"/>
      <c r="C56" s="9"/>
      <c r="D56" s="9"/>
      <c r="E56" s="9"/>
      <c r="F56" s="27"/>
      <c r="G56" s="27"/>
      <c r="H56" s="27"/>
      <c r="I56" s="27"/>
      <c r="J56" s="27"/>
      <c r="K56" s="27"/>
      <c r="L56" s="24"/>
    </row>
    <row r="57" spans="1:12" s="7" customFormat="1" ht="15" customHeight="1">
      <c r="A57" s="45"/>
      <c r="B57" s="19"/>
      <c r="C57" s="9"/>
      <c r="D57" s="9"/>
      <c r="E57" s="9"/>
      <c r="F57" s="27"/>
      <c r="G57" s="27"/>
      <c r="H57" s="27"/>
      <c r="I57" s="27"/>
      <c r="J57" s="27"/>
      <c r="K57" s="27"/>
      <c r="L57" s="24"/>
    </row>
    <row r="58" spans="1:12" s="7" customFormat="1" ht="15.75" customHeight="1">
      <c r="A58" s="45"/>
      <c r="B58" s="19"/>
      <c r="C58" s="9"/>
      <c r="D58" s="9"/>
      <c r="E58" s="9"/>
      <c r="F58" s="27"/>
      <c r="G58" s="27"/>
      <c r="H58" s="27"/>
      <c r="I58" s="27"/>
      <c r="J58" s="27"/>
      <c r="K58" s="27"/>
      <c r="L58" s="24"/>
    </row>
    <row r="59" spans="1:12" s="7" customFormat="1" ht="15" customHeight="1">
      <c r="A59" s="45"/>
      <c r="B59" s="55" t="s">
        <v>115</v>
      </c>
      <c r="C59" s="54"/>
      <c r="D59" s="54"/>
      <c r="E59" s="54"/>
      <c r="F59" s="388" t="s">
        <v>116</v>
      </c>
      <c r="G59" s="388"/>
      <c r="H59" s="388"/>
      <c r="I59" s="388"/>
      <c r="J59" s="57"/>
      <c r="K59" s="57"/>
      <c r="L59" s="24"/>
    </row>
    <row r="60" spans="1:12" s="7" customFormat="1" ht="23.25" customHeight="1">
      <c r="A60" s="10" t="s">
        <v>123</v>
      </c>
      <c r="B60" s="10" t="s">
        <v>118</v>
      </c>
      <c r="C60" s="10"/>
      <c r="D60" s="10"/>
      <c r="E60" s="10"/>
      <c r="F60" s="389" t="s">
        <v>117</v>
      </c>
      <c r="G60" s="389"/>
      <c r="H60" s="389"/>
      <c r="I60" s="389"/>
      <c r="J60" s="58"/>
      <c r="K60" s="58"/>
      <c r="L60" s="10"/>
    </row>
    <row r="61" spans="1:12" s="7" customFormat="1" ht="19.5" customHeight="1">
      <c r="A61" s="35"/>
      <c r="B61" s="10"/>
      <c r="C61" s="10"/>
      <c r="D61" s="10"/>
      <c r="E61" s="10"/>
      <c r="F61" s="28"/>
      <c r="G61" s="28"/>
      <c r="H61" s="28"/>
      <c r="I61" s="28"/>
      <c r="J61" s="28"/>
      <c r="K61" s="28"/>
      <c r="L61" s="28"/>
    </row>
    <row r="62" spans="1:12" s="7" customFormat="1" ht="19.5" customHeight="1">
      <c r="A62" s="35"/>
      <c r="B62" s="10"/>
      <c r="C62" s="10"/>
      <c r="D62" s="10"/>
      <c r="E62" s="10"/>
      <c r="F62" s="28"/>
      <c r="G62" s="28"/>
      <c r="H62" s="28"/>
      <c r="I62" s="28"/>
      <c r="J62" s="28"/>
      <c r="K62" s="28"/>
      <c r="L62" s="28"/>
    </row>
    <row r="63" spans="1:12" s="7" customFormat="1" ht="19.5" customHeight="1">
      <c r="A63" s="35"/>
      <c r="B63" s="10"/>
      <c r="C63" s="10"/>
      <c r="D63" s="10"/>
      <c r="E63" s="10"/>
      <c r="F63" s="28"/>
      <c r="G63" s="28"/>
      <c r="H63" s="28"/>
      <c r="I63" s="28"/>
      <c r="J63" s="28"/>
      <c r="K63" s="28"/>
      <c r="L63" s="28"/>
    </row>
    <row r="64" spans="1:12" s="7" customFormat="1" ht="19.5" customHeight="1">
      <c r="A64" s="35"/>
      <c r="B64" s="10"/>
      <c r="C64" s="10"/>
      <c r="D64" s="10"/>
      <c r="E64" s="10"/>
      <c r="F64" s="28"/>
      <c r="G64" s="28"/>
      <c r="H64" s="28"/>
      <c r="I64" s="28"/>
      <c r="J64" s="28"/>
      <c r="K64" s="28"/>
      <c r="L64" s="28"/>
    </row>
    <row r="65" spans="1:12" s="7" customFormat="1" ht="19.5" customHeight="1">
      <c r="A65" s="35"/>
      <c r="B65" s="10"/>
      <c r="C65" s="10"/>
      <c r="D65" s="10"/>
      <c r="E65" s="10"/>
      <c r="F65" s="28"/>
      <c r="G65" s="28"/>
      <c r="H65" s="28"/>
      <c r="I65" s="28"/>
      <c r="J65" s="28"/>
      <c r="K65" s="28"/>
      <c r="L65" s="28"/>
    </row>
    <row r="66" spans="1:12" s="7" customFormat="1" ht="19.5" customHeight="1">
      <c r="A66" s="386" t="s">
        <v>208</v>
      </c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</row>
    <row r="67" spans="1:12" s="7" customFormat="1" ht="19.5" customHeight="1">
      <c r="A67" s="35"/>
      <c r="B67" s="10"/>
      <c r="C67" s="10"/>
      <c r="D67" s="10"/>
      <c r="E67" s="10"/>
      <c r="F67" s="28"/>
      <c r="G67" s="28"/>
      <c r="H67" s="28"/>
      <c r="I67" s="28"/>
      <c r="J67" s="28"/>
      <c r="K67" s="28"/>
      <c r="L67" s="28"/>
    </row>
    <row r="68" spans="1:12" s="53" customFormat="1" ht="19.5" customHeight="1">
      <c r="A68" s="50"/>
      <c r="B68" s="1" t="s">
        <v>198</v>
      </c>
      <c r="C68" s="51"/>
      <c r="D68" s="51"/>
      <c r="E68" s="51"/>
      <c r="F68" s="52"/>
      <c r="G68" s="52"/>
      <c r="H68" s="52"/>
      <c r="I68" s="52"/>
      <c r="J68" s="52"/>
      <c r="K68" s="52"/>
      <c r="L68" s="52"/>
    </row>
    <row r="69" spans="1:12" s="53" customFormat="1" ht="19.5" customHeight="1">
      <c r="A69" s="37"/>
      <c r="B69" s="1" t="s">
        <v>199</v>
      </c>
      <c r="C69" s="51"/>
      <c r="D69" s="51"/>
      <c r="E69" s="51"/>
      <c r="F69" s="52"/>
      <c r="G69" s="52"/>
      <c r="H69" s="52"/>
      <c r="I69" s="52"/>
      <c r="J69" s="52"/>
      <c r="K69" s="52"/>
      <c r="L69" s="52"/>
    </row>
    <row r="70" spans="1:12" s="7" customFormat="1" ht="12.75" customHeight="1">
      <c r="A70" s="46"/>
      <c r="B70" s="11"/>
      <c r="C70" s="12"/>
      <c r="D70" s="12"/>
      <c r="E70" s="12"/>
      <c r="F70" s="29"/>
      <c r="G70" s="29"/>
      <c r="H70" s="29"/>
      <c r="I70" s="29"/>
      <c r="J70" s="29"/>
      <c r="K70" s="29"/>
      <c r="L70" s="29"/>
    </row>
    <row r="71" spans="2:12" ht="16.5" customHeight="1">
      <c r="B71" s="20" t="s">
        <v>40</v>
      </c>
      <c r="C71" s="2"/>
      <c r="D71" s="2"/>
      <c r="E71" s="2"/>
      <c r="F71" s="25"/>
      <c r="G71" s="25"/>
      <c r="H71" s="25"/>
      <c r="I71" s="25"/>
      <c r="J71" s="25"/>
      <c r="K71" s="25"/>
      <c r="L71" s="22" t="s">
        <v>41</v>
      </c>
    </row>
    <row r="72" spans="1:12" ht="16.5" customHeight="1" thickBot="1">
      <c r="A72" s="387"/>
      <c r="B72" s="387"/>
      <c r="C72" s="3"/>
      <c r="D72" s="3"/>
      <c r="E72" s="3"/>
      <c r="F72" s="26"/>
      <c r="G72" s="26"/>
      <c r="H72" s="26"/>
      <c r="I72" s="26"/>
      <c r="J72" s="26"/>
      <c r="K72" s="274"/>
      <c r="L72" s="180" t="s">
        <v>147</v>
      </c>
    </row>
    <row r="73" spans="1:14" ht="37.5" customHeight="1" thickBot="1">
      <c r="A73" s="41"/>
      <c r="B73" s="5" t="s">
        <v>42</v>
      </c>
      <c r="C73" s="380" t="s">
        <v>148</v>
      </c>
      <c r="D73" s="380"/>
      <c r="E73" s="283"/>
      <c r="F73" s="381" t="s">
        <v>62</v>
      </c>
      <c r="G73" s="379"/>
      <c r="H73" s="267"/>
      <c r="I73" s="379" t="s">
        <v>63</v>
      </c>
      <c r="J73" s="379"/>
      <c r="K73" s="268"/>
      <c r="L73" s="382" t="s">
        <v>125</v>
      </c>
      <c r="M73" s="383"/>
      <c r="N73" s="384"/>
    </row>
    <row r="74" spans="1:14" ht="37.5" customHeight="1" thickBot="1">
      <c r="A74" s="41"/>
      <c r="B74" s="59"/>
      <c r="C74" s="61" t="s">
        <v>154</v>
      </c>
      <c r="D74" s="74" t="s">
        <v>155</v>
      </c>
      <c r="E74" s="5" t="s">
        <v>191</v>
      </c>
      <c r="F74" s="283" t="s">
        <v>154</v>
      </c>
      <c r="G74" s="59" t="s">
        <v>155</v>
      </c>
      <c r="H74" s="5" t="s">
        <v>191</v>
      </c>
      <c r="I74" s="283" t="s">
        <v>154</v>
      </c>
      <c r="J74" s="59" t="s">
        <v>155</v>
      </c>
      <c r="K74" s="5" t="s">
        <v>191</v>
      </c>
      <c r="L74" s="283" t="s">
        <v>154</v>
      </c>
      <c r="M74" s="61" t="s">
        <v>155</v>
      </c>
      <c r="N74" s="373" t="s">
        <v>191</v>
      </c>
    </row>
    <row r="75" spans="1:14" s="6" customFormat="1" ht="12" customHeight="1" thickBot="1">
      <c r="A75" s="42"/>
      <c r="B75" s="60" t="s">
        <v>3</v>
      </c>
      <c r="C75" s="75" t="s">
        <v>4</v>
      </c>
      <c r="D75" s="284" t="s">
        <v>156</v>
      </c>
      <c r="E75" s="82" t="s">
        <v>157</v>
      </c>
      <c r="F75" s="75" t="s">
        <v>158</v>
      </c>
      <c r="G75" s="75" t="s">
        <v>159</v>
      </c>
      <c r="H75" s="82" t="s">
        <v>160</v>
      </c>
      <c r="I75" s="331" t="s">
        <v>161</v>
      </c>
      <c r="J75" s="75" t="s">
        <v>162</v>
      </c>
      <c r="K75" s="82" t="s">
        <v>192</v>
      </c>
      <c r="L75" s="75" t="s">
        <v>193</v>
      </c>
      <c r="M75" s="124" t="s">
        <v>194</v>
      </c>
      <c r="N75" s="375" t="s">
        <v>195</v>
      </c>
    </row>
    <row r="76" spans="1:14" s="13" customFormat="1" ht="18" customHeight="1" thickBot="1">
      <c r="A76" s="47" t="s">
        <v>5</v>
      </c>
      <c r="B76" s="62" t="s">
        <v>114</v>
      </c>
      <c r="C76" s="193">
        <f aca="true" t="shared" si="5" ref="C76:H76">SUM(C77:C80)</f>
        <v>59217833</v>
      </c>
      <c r="D76" s="244">
        <f t="shared" si="5"/>
        <v>61784413</v>
      </c>
      <c r="E76" s="244">
        <f t="shared" si="5"/>
        <v>56429272</v>
      </c>
      <c r="F76" s="193">
        <f t="shared" si="5"/>
        <v>59217833</v>
      </c>
      <c r="G76" s="244">
        <f t="shared" si="5"/>
        <v>61784413</v>
      </c>
      <c r="H76" s="320">
        <f t="shared" si="5"/>
        <v>56429272</v>
      </c>
      <c r="I76" s="332"/>
      <c r="J76" s="358"/>
      <c r="K76" s="198"/>
      <c r="L76" s="206"/>
      <c r="M76" s="216"/>
      <c r="N76" s="374"/>
    </row>
    <row r="77" spans="1:14" s="13" customFormat="1" ht="18" customHeight="1">
      <c r="A77" s="47" t="s">
        <v>67</v>
      </c>
      <c r="B77" s="184" t="s">
        <v>89</v>
      </c>
      <c r="C77" s="193">
        <v>31855562</v>
      </c>
      <c r="D77" s="316">
        <f aca="true" t="shared" si="6" ref="D77:E80">SUM(G77+J77)</f>
        <v>33111562</v>
      </c>
      <c r="E77" s="240">
        <f t="shared" si="6"/>
        <v>29481786</v>
      </c>
      <c r="F77" s="205">
        <v>31855562</v>
      </c>
      <c r="G77" s="323">
        <v>33111562</v>
      </c>
      <c r="H77" s="197">
        <v>29481786</v>
      </c>
      <c r="I77" s="333"/>
      <c r="J77" s="323"/>
      <c r="K77" s="197"/>
      <c r="L77" s="205"/>
      <c r="M77" s="217"/>
      <c r="N77" s="285"/>
    </row>
    <row r="78" spans="1:14" s="13" customFormat="1" ht="18" customHeight="1">
      <c r="A78" s="32" t="s">
        <v>68</v>
      </c>
      <c r="B78" s="185" t="s">
        <v>90</v>
      </c>
      <c r="C78" s="194">
        <v>6504293</v>
      </c>
      <c r="D78" s="261">
        <f t="shared" si="6"/>
        <v>6748873</v>
      </c>
      <c r="E78" s="241">
        <f t="shared" si="6"/>
        <v>6640072</v>
      </c>
      <c r="F78" s="85">
        <v>6504293</v>
      </c>
      <c r="G78" s="297">
        <v>6748873</v>
      </c>
      <c r="H78" s="131">
        <v>6640072</v>
      </c>
      <c r="I78" s="334"/>
      <c r="J78" s="297"/>
      <c r="K78" s="131"/>
      <c r="L78" s="85"/>
      <c r="M78" s="218"/>
      <c r="N78" s="280"/>
    </row>
    <row r="79" spans="1:14" s="13" customFormat="1" ht="18" customHeight="1">
      <c r="A79" s="32" t="s">
        <v>69</v>
      </c>
      <c r="B79" s="185" t="s">
        <v>91</v>
      </c>
      <c r="C79" s="194">
        <v>19968978</v>
      </c>
      <c r="D79" s="261">
        <f t="shared" si="6"/>
        <v>20780978</v>
      </c>
      <c r="E79" s="241">
        <f t="shared" si="6"/>
        <v>19182973</v>
      </c>
      <c r="F79" s="85">
        <v>19968978</v>
      </c>
      <c r="G79" s="297">
        <v>20780978</v>
      </c>
      <c r="H79" s="131">
        <v>19182973</v>
      </c>
      <c r="I79" s="334"/>
      <c r="J79" s="297"/>
      <c r="K79" s="131"/>
      <c r="L79" s="85"/>
      <c r="M79" s="218"/>
      <c r="N79" s="280"/>
    </row>
    <row r="80" spans="1:14" s="13" customFormat="1" ht="18" customHeight="1" thickBot="1">
      <c r="A80" s="33" t="s">
        <v>128</v>
      </c>
      <c r="B80" s="186" t="s">
        <v>127</v>
      </c>
      <c r="C80" s="195">
        <v>889000</v>
      </c>
      <c r="D80" s="261">
        <f t="shared" si="6"/>
        <v>1143000</v>
      </c>
      <c r="E80" s="241">
        <f t="shared" si="6"/>
        <v>1124441</v>
      </c>
      <c r="F80" s="84">
        <v>889000</v>
      </c>
      <c r="G80" s="298">
        <v>1143000</v>
      </c>
      <c r="H80" s="149">
        <v>1124441</v>
      </c>
      <c r="I80" s="335"/>
      <c r="J80" s="298"/>
      <c r="K80" s="149"/>
      <c r="L80" s="84"/>
      <c r="M80" s="219"/>
      <c r="N80" s="368"/>
    </row>
    <row r="81" spans="1:14" s="13" customFormat="1" ht="18" customHeight="1" thickBot="1">
      <c r="A81" s="47" t="s">
        <v>6</v>
      </c>
      <c r="B81" s="66" t="s">
        <v>110</v>
      </c>
      <c r="C81" s="193">
        <f aca="true" t="shared" si="7" ref="C81:H81">SUM(C82:C84)</f>
        <v>41095418</v>
      </c>
      <c r="D81" s="229">
        <f t="shared" si="7"/>
        <v>43500782</v>
      </c>
      <c r="E81" s="181">
        <f t="shared" si="7"/>
        <v>42857306</v>
      </c>
      <c r="F81" s="206">
        <f t="shared" si="7"/>
        <v>41095418</v>
      </c>
      <c r="G81" s="246">
        <f t="shared" si="7"/>
        <v>43500782</v>
      </c>
      <c r="H81" s="321">
        <f t="shared" si="7"/>
        <v>42857306</v>
      </c>
      <c r="I81" s="332"/>
      <c r="J81" s="358"/>
      <c r="K81" s="198"/>
      <c r="L81" s="206"/>
      <c r="M81" s="216"/>
      <c r="N81" s="369"/>
    </row>
    <row r="82" spans="1:14" s="13" customFormat="1" ht="18" customHeight="1">
      <c r="A82" s="47" t="s">
        <v>7</v>
      </c>
      <c r="B82" s="184" t="s">
        <v>89</v>
      </c>
      <c r="C82" s="193">
        <v>30999972</v>
      </c>
      <c r="D82" s="317">
        <f>SUM(G82+J82)</f>
        <v>32947789</v>
      </c>
      <c r="E82" s="243">
        <f>SUM(H82+K82)</f>
        <v>32887727</v>
      </c>
      <c r="F82" s="205">
        <v>30999972</v>
      </c>
      <c r="G82" s="323">
        <v>32947789</v>
      </c>
      <c r="H82" s="197">
        <v>32887727</v>
      </c>
      <c r="I82" s="333"/>
      <c r="J82" s="323"/>
      <c r="K82" s="197"/>
      <c r="L82" s="205"/>
      <c r="M82" s="217"/>
      <c r="N82" s="285"/>
    </row>
    <row r="83" spans="1:14" s="13" customFormat="1" ht="18" customHeight="1">
      <c r="A83" s="32" t="s">
        <v>13</v>
      </c>
      <c r="B83" s="185" t="s">
        <v>90</v>
      </c>
      <c r="C83" s="194">
        <v>6302546</v>
      </c>
      <c r="D83" s="261">
        <f aca="true" t="shared" si="8" ref="D83:E120">SUM(G83+J83)</f>
        <v>6678594</v>
      </c>
      <c r="E83" s="241">
        <f t="shared" si="8"/>
        <v>6656339</v>
      </c>
      <c r="F83" s="85">
        <v>6302546</v>
      </c>
      <c r="G83" s="297">
        <v>6678594</v>
      </c>
      <c r="H83" s="131">
        <v>6656339</v>
      </c>
      <c r="I83" s="334"/>
      <c r="J83" s="297"/>
      <c r="K83" s="131"/>
      <c r="L83" s="85"/>
      <c r="M83" s="218"/>
      <c r="N83" s="280"/>
    </row>
    <row r="84" spans="1:14" s="13" customFormat="1" ht="18" customHeight="1" thickBot="1">
      <c r="A84" s="33" t="s">
        <v>14</v>
      </c>
      <c r="B84" s="186" t="s">
        <v>91</v>
      </c>
      <c r="C84" s="195">
        <v>3792900</v>
      </c>
      <c r="D84" s="261">
        <f t="shared" si="8"/>
        <v>3874399</v>
      </c>
      <c r="E84" s="241">
        <f t="shared" si="8"/>
        <v>3313240</v>
      </c>
      <c r="F84" s="84">
        <v>3792900</v>
      </c>
      <c r="G84" s="298">
        <v>3874399</v>
      </c>
      <c r="H84" s="149">
        <v>3313240</v>
      </c>
      <c r="I84" s="335"/>
      <c r="J84" s="298"/>
      <c r="K84" s="149"/>
      <c r="L84" s="84"/>
      <c r="M84" s="219"/>
      <c r="N84" s="368"/>
    </row>
    <row r="85" spans="1:14" s="48" customFormat="1" ht="18" customHeight="1" thickBot="1">
      <c r="A85" s="38" t="s">
        <v>15</v>
      </c>
      <c r="B85" s="187" t="s">
        <v>93</v>
      </c>
      <c r="C85" s="193">
        <f aca="true" t="shared" si="9" ref="C85:H85">SUM(C104+C93+C89+C88+C87+C86)</f>
        <v>185615776</v>
      </c>
      <c r="D85" s="229">
        <f t="shared" si="9"/>
        <v>209048857</v>
      </c>
      <c r="E85" s="181">
        <f t="shared" si="9"/>
        <v>180673717</v>
      </c>
      <c r="F85" s="193">
        <f t="shared" si="9"/>
        <v>181690776</v>
      </c>
      <c r="G85" s="244">
        <f t="shared" si="9"/>
        <v>202915197</v>
      </c>
      <c r="H85" s="320">
        <f t="shared" si="9"/>
        <v>178188280</v>
      </c>
      <c r="I85" s="336">
        <v>3925000</v>
      </c>
      <c r="J85" s="214">
        <f>SUM(J88+J92)</f>
        <v>6133660</v>
      </c>
      <c r="K85" s="356">
        <f>SUM(K88+K92)</f>
        <v>2485437</v>
      </c>
      <c r="L85" s="83">
        <f>SUM(L87+L88+L89+L93+L104+L111+L114+L118)</f>
        <v>0</v>
      </c>
      <c r="M85" s="220">
        <f>SUM(M87+M88+M89+M93+M104+M111+M114+M118)</f>
        <v>0</v>
      </c>
      <c r="N85" s="369"/>
    </row>
    <row r="86" spans="1:14" s="13" customFormat="1" ht="15" customHeight="1">
      <c r="A86" s="47" t="s">
        <v>18</v>
      </c>
      <c r="B86" s="188" t="s">
        <v>43</v>
      </c>
      <c r="C86" s="193">
        <v>28736526</v>
      </c>
      <c r="D86" s="317">
        <f t="shared" si="8"/>
        <v>35062392</v>
      </c>
      <c r="E86" s="243">
        <f t="shared" si="8"/>
        <v>28518854</v>
      </c>
      <c r="F86" s="207">
        <v>28736526</v>
      </c>
      <c r="G86" s="324">
        <v>35062392</v>
      </c>
      <c r="H86" s="199">
        <v>28518854</v>
      </c>
      <c r="I86" s="337"/>
      <c r="J86" s="324"/>
      <c r="K86" s="199"/>
      <c r="L86" s="224"/>
      <c r="M86" s="221"/>
      <c r="N86" s="285"/>
    </row>
    <row r="87" spans="1:14" s="13" customFormat="1" ht="15" customHeight="1">
      <c r="A87" s="32" t="s">
        <v>19</v>
      </c>
      <c r="B87" s="68" t="s">
        <v>44</v>
      </c>
      <c r="C87" s="194">
        <v>5611270</v>
      </c>
      <c r="D87" s="261">
        <f t="shared" si="8"/>
        <v>6323236</v>
      </c>
      <c r="E87" s="241">
        <f t="shared" si="8"/>
        <v>4970320</v>
      </c>
      <c r="F87" s="105">
        <v>5611270</v>
      </c>
      <c r="G87" s="300">
        <v>6323236</v>
      </c>
      <c r="H87" s="150">
        <v>4970320</v>
      </c>
      <c r="I87" s="338"/>
      <c r="J87" s="300"/>
      <c r="K87" s="150"/>
      <c r="L87" s="115"/>
      <c r="M87" s="163"/>
      <c r="N87" s="280"/>
    </row>
    <row r="88" spans="1:14" s="13" customFormat="1" ht="15" customHeight="1">
      <c r="A88" s="32" t="s">
        <v>20</v>
      </c>
      <c r="B88" s="68" t="s">
        <v>45</v>
      </c>
      <c r="C88" s="194">
        <v>52281541</v>
      </c>
      <c r="D88" s="261">
        <f t="shared" si="8"/>
        <v>59821813</v>
      </c>
      <c r="E88" s="241">
        <f t="shared" si="8"/>
        <v>47908636</v>
      </c>
      <c r="F88" s="105">
        <v>51106541</v>
      </c>
      <c r="G88" s="300">
        <v>57938153</v>
      </c>
      <c r="H88" s="150">
        <v>47448699</v>
      </c>
      <c r="I88" s="339">
        <v>1175000</v>
      </c>
      <c r="J88" s="359">
        <v>1883660</v>
      </c>
      <c r="K88" s="275">
        <v>459937</v>
      </c>
      <c r="L88" s="225"/>
      <c r="M88" s="182"/>
      <c r="N88" s="280"/>
    </row>
    <row r="89" spans="1:14" s="13" customFormat="1" ht="15" customHeight="1">
      <c r="A89" s="32" t="s">
        <v>24</v>
      </c>
      <c r="B89" s="68" t="s">
        <v>109</v>
      </c>
      <c r="C89" s="194">
        <v>2400000</v>
      </c>
      <c r="D89" s="261">
        <f t="shared" si="8"/>
        <v>2400000</v>
      </c>
      <c r="E89" s="241">
        <f t="shared" si="8"/>
        <v>2208280</v>
      </c>
      <c r="F89" s="249">
        <v>2400000</v>
      </c>
      <c r="G89" s="261">
        <v>2400000</v>
      </c>
      <c r="H89" s="241">
        <v>2208280</v>
      </c>
      <c r="I89" s="340"/>
      <c r="J89" s="247"/>
      <c r="K89" s="276"/>
      <c r="L89" s="226"/>
      <c r="M89" s="183"/>
      <c r="N89" s="280"/>
    </row>
    <row r="90" spans="1:14" s="13" customFormat="1" ht="15" customHeight="1">
      <c r="A90" s="32" t="s">
        <v>84</v>
      </c>
      <c r="B90" s="189" t="s">
        <v>129</v>
      </c>
      <c r="C90" s="194">
        <v>2400000</v>
      </c>
      <c r="D90" s="261">
        <f t="shared" si="8"/>
        <v>2400000</v>
      </c>
      <c r="E90" s="241">
        <f t="shared" si="8"/>
        <v>576000</v>
      </c>
      <c r="F90" s="208">
        <v>2400000</v>
      </c>
      <c r="G90" s="247">
        <v>2400000</v>
      </c>
      <c r="H90" s="204">
        <v>576000</v>
      </c>
      <c r="I90" s="341"/>
      <c r="J90" s="360"/>
      <c r="K90" s="277"/>
      <c r="L90" s="225"/>
      <c r="M90" s="182"/>
      <c r="N90" s="280"/>
    </row>
    <row r="91" spans="1:14" s="13" customFormat="1" ht="15" customHeight="1">
      <c r="A91" s="32" t="s">
        <v>85</v>
      </c>
      <c r="B91" s="189" t="s">
        <v>111</v>
      </c>
      <c r="C91" s="194"/>
      <c r="D91" s="261">
        <f t="shared" si="8"/>
        <v>0</v>
      </c>
      <c r="E91" s="241">
        <v>1632280</v>
      </c>
      <c r="F91" s="208"/>
      <c r="G91" s="247"/>
      <c r="H91" s="204">
        <v>1632280</v>
      </c>
      <c r="I91" s="341"/>
      <c r="J91" s="360"/>
      <c r="K91" s="277"/>
      <c r="L91" s="225"/>
      <c r="M91" s="182"/>
      <c r="N91" s="280"/>
    </row>
    <row r="92" spans="1:14" s="13" customFormat="1" ht="15" customHeight="1">
      <c r="A92" s="32" t="s">
        <v>27</v>
      </c>
      <c r="B92" s="189" t="s">
        <v>171</v>
      </c>
      <c r="C92" s="194">
        <f>SUM(C93+C104)</f>
        <v>96586439</v>
      </c>
      <c r="D92" s="261">
        <f>SUM(G92+J92)</f>
        <v>105439026</v>
      </c>
      <c r="E92" s="241">
        <f>SUM(H92+K92)</f>
        <v>98666292</v>
      </c>
      <c r="F92" s="208"/>
      <c r="G92" s="247">
        <v>101189026</v>
      </c>
      <c r="H92" s="204">
        <v>96640792</v>
      </c>
      <c r="I92" s="204">
        <f>SUM(I93+I104+I108+I110)</f>
        <v>2750000</v>
      </c>
      <c r="J92" s="247">
        <f>SUM(J93+J104+J108+J110)</f>
        <v>4250000</v>
      </c>
      <c r="K92" s="204">
        <f>SUM(K93+K104+K108+K110)</f>
        <v>2025500</v>
      </c>
      <c r="L92" s="225"/>
      <c r="M92" s="182"/>
      <c r="N92" s="280"/>
    </row>
    <row r="93" spans="1:14" s="13" customFormat="1" ht="15" customHeight="1">
      <c r="A93" s="32" t="s">
        <v>53</v>
      </c>
      <c r="B93" s="190" t="s">
        <v>46</v>
      </c>
      <c r="C93" s="194">
        <v>3395000</v>
      </c>
      <c r="D93" s="261">
        <f t="shared" si="8"/>
        <v>7571800</v>
      </c>
      <c r="E93" s="241">
        <f t="shared" si="8"/>
        <v>5347300</v>
      </c>
      <c r="F93" s="208">
        <v>645000</v>
      </c>
      <c r="G93" s="247">
        <f>SUM(G94:G101)</f>
        <v>3321800</v>
      </c>
      <c r="H93" s="204">
        <f>SUM(H94:H101)</f>
        <v>3321800</v>
      </c>
      <c r="I93" s="340">
        <v>2750000</v>
      </c>
      <c r="J93" s="247">
        <v>4250000</v>
      </c>
      <c r="K93" s="276">
        <f>SUM(K94:K103)</f>
        <v>2025500</v>
      </c>
      <c r="L93" s="226"/>
      <c r="M93" s="183"/>
      <c r="N93" s="281"/>
    </row>
    <row r="94" spans="1:14" s="13" customFormat="1" ht="15" customHeight="1">
      <c r="A94" s="32" t="s">
        <v>172</v>
      </c>
      <c r="B94" s="68" t="s">
        <v>47</v>
      </c>
      <c r="C94" s="194">
        <v>500000</v>
      </c>
      <c r="D94" s="261">
        <f t="shared" si="8"/>
        <v>500000</v>
      </c>
      <c r="E94" s="241">
        <f t="shared" si="8"/>
        <v>500000</v>
      </c>
      <c r="F94" s="208"/>
      <c r="G94" s="247"/>
      <c r="H94" s="204"/>
      <c r="I94" s="342">
        <v>500000</v>
      </c>
      <c r="J94" s="299">
        <v>500000</v>
      </c>
      <c r="K94" s="139">
        <v>500000</v>
      </c>
      <c r="L94" s="225"/>
      <c r="M94" s="182"/>
      <c r="N94" s="280"/>
    </row>
    <row r="95" spans="1:14" s="13" customFormat="1" ht="15" customHeight="1">
      <c r="A95" s="32" t="s">
        <v>173</v>
      </c>
      <c r="B95" s="68" t="s">
        <v>132</v>
      </c>
      <c r="C95" s="194">
        <v>360000</v>
      </c>
      <c r="D95" s="261">
        <f t="shared" si="8"/>
        <v>360000</v>
      </c>
      <c r="E95" s="241">
        <f t="shared" si="8"/>
        <v>360000</v>
      </c>
      <c r="F95" s="208"/>
      <c r="G95" s="247"/>
      <c r="H95" s="204"/>
      <c r="I95" s="339">
        <v>360000</v>
      </c>
      <c r="J95" s="359">
        <v>360000</v>
      </c>
      <c r="K95" s="275">
        <v>360000</v>
      </c>
      <c r="L95" s="225"/>
      <c r="M95" s="182"/>
      <c r="N95" s="280"/>
    </row>
    <row r="96" spans="1:14" s="13" customFormat="1" ht="15" customHeight="1">
      <c r="A96" s="32" t="s">
        <v>174</v>
      </c>
      <c r="B96" s="68" t="s">
        <v>133</v>
      </c>
      <c r="C96" s="194">
        <v>30000</v>
      </c>
      <c r="D96" s="261">
        <f t="shared" si="8"/>
        <v>30000</v>
      </c>
      <c r="E96" s="241">
        <f t="shared" si="8"/>
        <v>30000</v>
      </c>
      <c r="F96" s="208"/>
      <c r="G96" s="247"/>
      <c r="H96" s="204"/>
      <c r="I96" s="339">
        <v>30000</v>
      </c>
      <c r="J96" s="359">
        <v>30000</v>
      </c>
      <c r="K96" s="275">
        <v>30000</v>
      </c>
      <c r="L96" s="225"/>
      <c r="M96" s="182"/>
      <c r="N96" s="280"/>
    </row>
    <row r="97" spans="1:14" s="13" customFormat="1" ht="15" customHeight="1">
      <c r="A97" s="32" t="s">
        <v>175</v>
      </c>
      <c r="B97" s="68" t="s">
        <v>165</v>
      </c>
      <c r="C97" s="194"/>
      <c r="D97" s="261">
        <f t="shared" si="8"/>
        <v>870000</v>
      </c>
      <c r="E97" s="241">
        <f t="shared" si="8"/>
        <v>870000</v>
      </c>
      <c r="F97" s="208"/>
      <c r="G97" s="247"/>
      <c r="H97" s="204"/>
      <c r="I97" s="339"/>
      <c r="J97" s="359">
        <v>870000</v>
      </c>
      <c r="K97" s="275">
        <v>870000</v>
      </c>
      <c r="L97" s="225"/>
      <c r="M97" s="182"/>
      <c r="N97" s="280"/>
    </row>
    <row r="98" spans="1:14" s="13" customFormat="1" ht="15" customHeight="1">
      <c r="A98" s="32" t="s">
        <v>176</v>
      </c>
      <c r="B98" s="68" t="s">
        <v>152</v>
      </c>
      <c r="C98" s="194">
        <v>250000</v>
      </c>
      <c r="D98" s="261">
        <f t="shared" si="8"/>
        <v>250000</v>
      </c>
      <c r="E98" s="241">
        <f t="shared" si="8"/>
        <v>250000</v>
      </c>
      <c r="F98" s="208"/>
      <c r="G98" s="247"/>
      <c r="H98" s="204"/>
      <c r="I98" s="339">
        <v>250000</v>
      </c>
      <c r="J98" s="359">
        <v>250000</v>
      </c>
      <c r="K98" s="275">
        <v>250000</v>
      </c>
      <c r="L98" s="225"/>
      <c r="M98" s="182"/>
      <c r="N98" s="280"/>
    </row>
    <row r="99" spans="1:14" s="13" customFormat="1" ht="15" customHeight="1">
      <c r="A99" s="32" t="s">
        <v>177</v>
      </c>
      <c r="B99" s="68" t="s">
        <v>151</v>
      </c>
      <c r="C99" s="194">
        <v>600000</v>
      </c>
      <c r="D99" s="261">
        <f t="shared" si="8"/>
        <v>600000</v>
      </c>
      <c r="E99" s="241">
        <f t="shared" si="8"/>
        <v>600000</v>
      </c>
      <c r="F99" s="208">
        <v>600000</v>
      </c>
      <c r="G99" s="247">
        <v>600000</v>
      </c>
      <c r="H99" s="204">
        <v>600000</v>
      </c>
      <c r="I99" s="339"/>
      <c r="J99" s="359"/>
      <c r="K99" s="275"/>
      <c r="L99" s="225"/>
      <c r="M99" s="182"/>
      <c r="N99" s="280"/>
    </row>
    <row r="100" spans="1:14" s="13" customFormat="1" ht="15" customHeight="1">
      <c r="A100" s="32" t="s">
        <v>178</v>
      </c>
      <c r="B100" s="68" t="s">
        <v>134</v>
      </c>
      <c r="C100" s="194">
        <v>45000</v>
      </c>
      <c r="D100" s="261">
        <f t="shared" si="8"/>
        <v>45000</v>
      </c>
      <c r="E100" s="241">
        <f t="shared" si="8"/>
        <v>45000</v>
      </c>
      <c r="F100" s="208">
        <v>45000</v>
      </c>
      <c r="G100" s="247">
        <v>45000</v>
      </c>
      <c r="H100" s="204">
        <v>45000</v>
      </c>
      <c r="I100" s="339"/>
      <c r="J100" s="359"/>
      <c r="K100" s="275"/>
      <c r="L100" s="225"/>
      <c r="M100" s="182"/>
      <c r="N100" s="280"/>
    </row>
    <row r="101" spans="1:14" s="13" customFormat="1" ht="15" customHeight="1">
      <c r="A101" s="32" t="s">
        <v>183</v>
      </c>
      <c r="B101" s="68" t="s">
        <v>184</v>
      </c>
      <c r="C101" s="194"/>
      <c r="D101" s="261">
        <v>2676800</v>
      </c>
      <c r="E101" s="241">
        <v>2676800</v>
      </c>
      <c r="F101" s="208"/>
      <c r="G101" s="247">
        <v>2676800</v>
      </c>
      <c r="H101" s="204">
        <v>2676800</v>
      </c>
      <c r="I101" s="339"/>
      <c r="J101" s="359"/>
      <c r="K101" s="275"/>
      <c r="L101" s="225"/>
      <c r="M101" s="182"/>
      <c r="N101" s="280"/>
    </row>
    <row r="102" spans="1:14" s="13" customFormat="1" ht="15" customHeight="1">
      <c r="A102" s="32" t="s">
        <v>188</v>
      </c>
      <c r="B102" s="68" t="s">
        <v>201</v>
      </c>
      <c r="C102" s="194"/>
      <c r="D102" s="261"/>
      <c r="E102" s="241"/>
      <c r="F102" s="208"/>
      <c r="G102" s="247"/>
      <c r="H102" s="204"/>
      <c r="I102" s="339"/>
      <c r="J102" s="359"/>
      <c r="K102" s="275">
        <v>15500</v>
      </c>
      <c r="L102" s="225"/>
      <c r="M102" s="182"/>
      <c r="N102" s="280"/>
    </row>
    <row r="103" spans="1:14" s="13" customFormat="1" ht="15" customHeight="1">
      <c r="A103" s="32" t="s">
        <v>203</v>
      </c>
      <c r="B103" s="68" t="s">
        <v>190</v>
      </c>
      <c r="C103" s="194"/>
      <c r="D103" s="261"/>
      <c r="E103" s="241"/>
      <c r="F103" s="208"/>
      <c r="G103" s="247"/>
      <c r="H103" s="204"/>
      <c r="I103" s="339"/>
      <c r="J103" s="359">
        <v>1500000</v>
      </c>
      <c r="K103" s="275"/>
      <c r="L103" s="225"/>
      <c r="M103" s="182"/>
      <c r="N103" s="280"/>
    </row>
    <row r="104" spans="1:14" s="13" customFormat="1" ht="15" customHeight="1">
      <c r="A104" s="32" t="s">
        <v>28</v>
      </c>
      <c r="B104" s="190" t="s">
        <v>48</v>
      </c>
      <c r="C104" s="194">
        <v>93191439</v>
      </c>
      <c r="D104" s="261">
        <f t="shared" si="8"/>
        <v>97869616</v>
      </c>
      <c r="E104" s="241">
        <f t="shared" si="8"/>
        <v>91720327</v>
      </c>
      <c r="F104" s="208">
        <v>93191439</v>
      </c>
      <c r="G104" s="247">
        <f>SUM(G105+G108+G110)</f>
        <v>97869616</v>
      </c>
      <c r="H104" s="204">
        <f>SUM(H105+H108+H110)</f>
        <v>91720327</v>
      </c>
      <c r="I104" s="340">
        <f>SUM(I106:I107)</f>
        <v>0</v>
      </c>
      <c r="J104" s="247">
        <f>SUM(J106:J107)</f>
        <v>0</v>
      </c>
      <c r="K104" s="183"/>
      <c r="L104" s="226">
        <f>SUM(L106:L107)</f>
        <v>0</v>
      </c>
      <c r="M104" s="183">
        <f>SUM(M106:M107)</f>
        <v>0</v>
      </c>
      <c r="N104" s="280"/>
    </row>
    <row r="105" spans="1:14" s="13" customFormat="1" ht="15" customHeight="1">
      <c r="A105" s="32" t="s">
        <v>94</v>
      </c>
      <c r="B105" s="190" t="s">
        <v>135</v>
      </c>
      <c r="C105" s="194">
        <f>SUM(C106:C107)</f>
        <v>93191439</v>
      </c>
      <c r="D105" s="245">
        <f>SUM(D106:D107)</f>
        <v>97153289</v>
      </c>
      <c r="E105" s="313">
        <f>SUM(E106:E107)</f>
        <v>91004000</v>
      </c>
      <c r="F105" s="208">
        <v>93191439</v>
      </c>
      <c r="G105" s="247">
        <f>SUM(G106:G107)</f>
        <v>97153289</v>
      </c>
      <c r="H105" s="204">
        <f>SUM(H106:H107)</f>
        <v>91004000</v>
      </c>
      <c r="I105" s="340"/>
      <c r="J105" s="247"/>
      <c r="K105" s="276"/>
      <c r="L105" s="226"/>
      <c r="M105" s="183"/>
      <c r="N105" s="280"/>
    </row>
    <row r="106" spans="1:14" s="13" customFormat="1" ht="15" customHeight="1">
      <c r="A106" s="32" t="s">
        <v>136</v>
      </c>
      <c r="B106" s="68" t="s">
        <v>49</v>
      </c>
      <c r="C106" s="194">
        <v>39094737</v>
      </c>
      <c r="D106" s="261">
        <f t="shared" si="8"/>
        <v>40540007</v>
      </c>
      <c r="E106" s="241">
        <f t="shared" si="8"/>
        <v>40079000</v>
      </c>
      <c r="F106" s="208">
        <v>39094737</v>
      </c>
      <c r="G106" s="247">
        <v>40540007</v>
      </c>
      <c r="H106" s="204">
        <v>40079000</v>
      </c>
      <c r="I106" s="343"/>
      <c r="J106" s="361"/>
      <c r="K106" s="278"/>
      <c r="L106" s="225"/>
      <c r="M106" s="182"/>
      <c r="N106" s="280"/>
    </row>
    <row r="107" spans="1:14" s="13" customFormat="1" ht="15" customHeight="1">
      <c r="A107" s="32" t="s">
        <v>137</v>
      </c>
      <c r="B107" s="68" t="s">
        <v>50</v>
      </c>
      <c r="C107" s="194">
        <v>54096702</v>
      </c>
      <c r="D107" s="261">
        <f t="shared" si="8"/>
        <v>56613282</v>
      </c>
      <c r="E107" s="241">
        <f t="shared" si="8"/>
        <v>50925000</v>
      </c>
      <c r="F107" s="209">
        <v>54096702</v>
      </c>
      <c r="G107" s="325">
        <v>56613282</v>
      </c>
      <c r="H107" s="200">
        <v>50925000</v>
      </c>
      <c r="I107" s="344"/>
      <c r="J107" s="362"/>
      <c r="K107" s="213"/>
      <c r="L107" s="225"/>
      <c r="M107" s="182"/>
      <c r="N107" s="280"/>
    </row>
    <row r="108" spans="1:14" s="13" customFormat="1" ht="15" customHeight="1">
      <c r="A108" s="32" t="s">
        <v>121</v>
      </c>
      <c r="B108" s="68" t="s">
        <v>166</v>
      </c>
      <c r="C108" s="194"/>
      <c r="D108" s="261">
        <f t="shared" si="8"/>
        <v>289492</v>
      </c>
      <c r="E108" s="241">
        <f t="shared" si="8"/>
        <v>289492</v>
      </c>
      <c r="F108" s="208"/>
      <c r="G108" s="247">
        <f>SUM(G109)</f>
        <v>289492</v>
      </c>
      <c r="H108" s="204">
        <v>289492</v>
      </c>
      <c r="I108" s="343"/>
      <c r="J108" s="361"/>
      <c r="K108" s="215"/>
      <c r="L108" s="115"/>
      <c r="M108" s="163"/>
      <c r="N108" s="280"/>
    </row>
    <row r="109" spans="1:14" s="13" customFormat="1" ht="15" customHeight="1">
      <c r="A109" s="32" t="s">
        <v>167</v>
      </c>
      <c r="B109" s="68" t="s">
        <v>168</v>
      </c>
      <c r="C109" s="194"/>
      <c r="D109" s="261">
        <f t="shared" si="8"/>
        <v>289492</v>
      </c>
      <c r="E109" s="241">
        <f t="shared" si="8"/>
        <v>2899492</v>
      </c>
      <c r="F109" s="208"/>
      <c r="G109" s="247">
        <v>289492</v>
      </c>
      <c r="H109" s="204">
        <v>2899492</v>
      </c>
      <c r="I109" s="343"/>
      <c r="J109" s="361"/>
      <c r="K109" s="215"/>
      <c r="L109" s="115"/>
      <c r="M109" s="163"/>
      <c r="N109" s="280"/>
    </row>
    <row r="110" spans="1:14" s="13" customFormat="1" ht="15" customHeight="1" thickBot="1">
      <c r="A110" s="33" t="s">
        <v>169</v>
      </c>
      <c r="B110" s="69" t="s">
        <v>170</v>
      </c>
      <c r="C110" s="195"/>
      <c r="D110" s="261">
        <f t="shared" si="8"/>
        <v>426835</v>
      </c>
      <c r="E110" s="241">
        <f t="shared" si="8"/>
        <v>426835</v>
      </c>
      <c r="F110" s="209"/>
      <c r="G110" s="325">
        <v>426835</v>
      </c>
      <c r="H110" s="200">
        <v>426835</v>
      </c>
      <c r="I110" s="344"/>
      <c r="J110" s="362"/>
      <c r="K110" s="213"/>
      <c r="L110" s="119"/>
      <c r="M110" s="169"/>
      <c r="N110" s="368"/>
    </row>
    <row r="111" spans="1:14" s="13" customFormat="1" ht="15" customHeight="1" thickBot="1">
      <c r="A111" s="34" t="s">
        <v>30</v>
      </c>
      <c r="B111" s="191" t="s">
        <v>51</v>
      </c>
      <c r="C111" s="193">
        <f aca="true" t="shared" si="10" ref="C111:J111">SUM(C112+C113)</f>
        <v>181642336</v>
      </c>
      <c r="D111" s="229">
        <f t="shared" si="10"/>
        <v>229810658</v>
      </c>
      <c r="E111" s="181">
        <f t="shared" si="10"/>
        <v>129559262</v>
      </c>
      <c r="F111" s="193">
        <f t="shared" si="10"/>
        <v>181642336</v>
      </c>
      <c r="G111" s="229">
        <f t="shared" si="10"/>
        <v>229810658</v>
      </c>
      <c r="H111" s="181">
        <f t="shared" si="10"/>
        <v>129559262</v>
      </c>
      <c r="I111" s="345">
        <f t="shared" si="10"/>
        <v>0</v>
      </c>
      <c r="J111" s="229">
        <f t="shared" si="10"/>
        <v>0</v>
      </c>
      <c r="K111" s="181"/>
      <c r="L111" s="90"/>
      <c r="M111" s="165"/>
      <c r="N111" s="372"/>
    </row>
    <row r="112" spans="1:14" s="14" customFormat="1" ht="15" customHeight="1">
      <c r="A112" s="33" t="s">
        <v>32</v>
      </c>
      <c r="B112" s="192" t="s">
        <v>112</v>
      </c>
      <c r="C112" s="196">
        <v>10066673</v>
      </c>
      <c r="D112" s="317">
        <f t="shared" si="8"/>
        <v>13955625</v>
      </c>
      <c r="E112" s="243">
        <f t="shared" si="8"/>
        <v>11392880</v>
      </c>
      <c r="F112" s="210">
        <v>10066673</v>
      </c>
      <c r="G112" s="326">
        <v>13955625</v>
      </c>
      <c r="H112" s="201">
        <v>11392880</v>
      </c>
      <c r="I112" s="346"/>
      <c r="J112" s="326"/>
      <c r="K112" s="201"/>
      <c r="L112" s="227"/>
      <c r="M112" s="162"/>
      <c r="N112" s="371"/>
    </row>
    <row r="113" spans="1:14" s="14" customFormat="1" ht="15" customHeight="1" thickBot="1">
      <c r="A113" s="63" t="s">
        <v>34</v>
      </c>
      <c r="B113" s="49" t="s">
        <v>119</v>
      </c>
      <c r="C113" s="230">
        <v>171575663</v>
      </c>
      <c r="D113" s="318">
        <f t="shared" si="8"/>
        <v>215855033</v>
      </c>
      <c r="E113" s="253">
        <f t="shared" si="8"/>
        <v>118166382</v>
      </c>
      <c r="F113" s="231">
        <v>171575663</v>
      </c>
      <c r="G113" s="327">
        <v>215855033</v>
      </c>
      <c r="H113" s="273">
        <v>118166382</v>
      </c>
      <c r="I113" s="347"/>
      <c r="J113" s="305"/>
      <c r="K113" s="153"/>
      <c r="L113" s="228"/>
      <c r="M113" s="222"/>
      <c r="N113" s="370"/>
    </row>
    <row r="114" spans="1:14" s="13" customFormat="1" ht="15" customHeight="1" thickBot="1">
      <c r="A114" s="34" t="s">
        <v>36</v>
      </c>
      <c r="B114" s="191" t="s">
        <v>113</v>
      </c>
      <c r="C114" s="56">
        <v>3000000</v>
      </c>
      <c r="D114" s="258">
        <f t="shared" si="8"/>
        <v>4698263</v>
      </c>
      <c r="E114" s="314">
        <f t="shared" si="8"/>
        <v>1698263</v>
      </c>
      <c r="F114" s="232">
        <v>3000000</v>
      </c>
      <c r="G114" s="248">
        <f>SUM(G115+G116+G117)</f>
        <v>3000000</v>
      </c>
      <c r="H114" s="233"/>
      <c r="I114" s="348">
        <f>SUM(I115:I115)</f>
        <v>0</v>
      </c>
      <c r="J114" s="248">
        <f>SUM(J115:J117)</f>
        <v>1698263</v>
      </c>
      <c r="K114" s="357">
        <f>SUM(K115:K117)</f>
        <v>1698263</v>
      </c>
      <c r="L114" s="232">
        <f>SUM(L115:L115)</f>
        <v>0</v>
      </c>
      <c r="M114" s="248">
        <f>SUM(M115:M115)</f>
        <v>0</v>
      </c>
      <c r="N114" s="369"/>
    </row>
    <row r="115" spans="1:14" s="13" customFormat="1" ht="15" customHeight="1">
      <c r="A115" s="47" t="s">
        <v>37</v>
      </c>
      <c r="B115" s="184" t="s">
        <v>122</v>
      </c>
      <c r="C115" s="193">
        <v>3000000</v>
      </c>
      <c r="D115" s="319">
        <f t="shared" si="8"/>
        <v>3000000</v>
      </c>
      <c r="E115" s="242"/>
      <c r="F115" s="205">
        <v>3000000</v>
      </c>
      <c r="G115" s="323">
        <v>3000000</v>
      </c>
      <c r="H115" s="197"/>
      <c r="I115" s="333"/>
      <c r="J115" s="323"/>
      <c r="K115" s="197"/>
      <c r="L115" s="234"/>
      <c r="M115" s="263"/>
      <c r="N115" s="285"/>
    </row>
    <row r="116" spans="1:14" s="13" customFormat="1" ht="15" customHeight="1">
      <c r="A116" s="63" t="s">
        <v>150</v>
      </c>
      <c r="B116" s="185" t="s">
        <v>182</v>
      </c>
      <c r="C116" s="194"/>
      <c r="D116" s="261"/>
      <c r="E116" s="315">
        <v>1379958</v>
      </c>
      <c r="F116" s="85"/>
      <c r="G116" s="297"/>
      <c r="H116" s="131"/>
      <c r="I116" s="334"/>
      <c r="J116" s="297">
        <v>1378958</v>
      </c>
      <c r="K116" s="131">
        <v>1378958</v>
      </c>
      <c r="L116" s="112"/>
      <c r="M116" s="262"/>
      <c r="N116" s="280"/>
    </row>
    <row r="117" spans="1:14" s="13" customFormat="1" ht="15" customHeight="1" thickBot="1">
      <c r="A117" s="33" t="s">
        <v>185</v>
      </c>
      <c r="B117" s="254" t="s">
        <v>189</v>
      </c>
      <c r="C117" s="255"/>
      <c r="D117" s="318"/>
      <c r="E117" s="253">
        <v>319305</v>
      </c>
      <c r="F117" s="256"/>
      <c r="G117" s="328"/>
      <c r="H117" s="132"/>
      <c r="I117" s="349"/>
      <c r="J117" s="328">
        <v>319305</v>
      </c>
      <c r="K117" s="132">
        <v>319305</v>
      </c>
      <c r="L117" s="257"/>
      <c r="M117" s="264"/>
      <c r="N117" s="368"/>
    </row>
    <row r="118" spans="1:14" s="13" customFormat="1" ht="15" customHeight="1" thickBot="1">
      <c r="A118" s="34" t="s">
        <v>38</v>
      </c>
      <c r="B118" s="191" t="s">
        <v>52</v>
      </c>
      <c r="C118" s="56">
        <v>23202904</v>
      </c>
      <c r="D118" s="258">
        <f t="shared" si="8"/>
        <v>12917257</v>
      </c>
      <c r="E118" s="265"/>
      <c r="F118" s="56">
        <v>23202904</v>
      </c>
      <c r="G118" s="229">
        <f>SUM(G119:G120)</f>
        <v>12917257</v>
      </c>
      <c r="H118" s="202"/>
      <c r="I118" s="350"/>
      <c r="J118" s="176"/>
      <c r="K118" s="136"/>
      <c r="L118" s="90">
        <f>SUM(L119:L120)</f>
        <v>0</v>
      </c>
      <c r="M118" s="165">
        <f>SUM(M119:M120)</f>
        <v>0</v>
      </c>
      <c r="N118" s="369"/>
    </row>
    <row r="119" spans="1:14" s="13" customFormat="1" ht="15" customHeight="1">
      <c r="A119" s="44" t="s">
        <v>86</v>
      </c>
      <c r="B119" s="67" t="s">
        <v>54</v>
      </c>
      <c r="C119" s="235">
        <v>12283599</v>
      </c>
      <c r="D119" s="317">
        <f t="shared" si="8"/>
        <v>6899460</v>
      </c>
      <c r="E119" s="243"/>
      <c r="F119" s="211">
        <v>12283599</v>
      </c>
      <c r="G119" s="329">
        <v>6899460</v>
      </c>
      <c r="H119" s="203"/>
      <c r="I119" s="351"/>
      <c r="J119" s="310"/>
      <c r="K119" s="143"/>
      <c r="L119" s="123"/>
      <c r="M119" s="171"/>
      <c r="N119" s="285"/>
    </row>
    <row r="120" spans="1:14" s="13" customFormat="1" ht="15" customHeight="1" thickBot="1">
      <c r="A120" s="32" t="s">
        <v>87</v>
      </c>
      <c r="B120" s="68" t="s">
        <v>55</v>
      </c>
      <c r="C120" s="195">
        <v>10919305</v>
      </c>
      <c r="D120" s="261">
        <f t="shared" si="8"/>
        <v>6017797</v>
      </c>
      <c r="E120" s="241"/>
      <c r="F120" s="208">
        <v>10919305</v>
      </c>
      <c r="G120" s="247">
        <v>6017797</v>
      </c>
      <c r="H120" s="204"/>
      <c r="I120" s="338"/>
      <c r="J120" s="300"/>
      <c r="K120" s="150"/>
      <c r="L120" s="115"/>
      <c r="M120" s="163"/>
      <c r="N120" s="282"/>
    </row>
    <row r="121" spans="1:14" s="13" customFormat="1" ht="18.75" customHeight="1" thickBot="1">
      <c r="A121" s="34" t="s">
        <v>88</v>
      </c>
      <c r="B121" s="73" t="s">
        <v>56</v>
      </c>
      <c r="C121" s="56">
        <f aca="true" t="shared" si="11" ref="C121:H121">SUM(C118+C114+C111+C85+C81+C76)</f>
        <v>493774267</v>
      </c>
      <c r="D121" s="229">
        <f t="shared" si="11"/>
        <v>561760230</v>
      </c>
      <c r="E121" s="181">
        <f t="shared" si="11"/>
        <v>411217820</v>
      </c>
      <c r="F121" s="56">
        <f t="shared" si="11"/>
        <v>489849267</v>
      </c>
      <c r="G121" s="229">
        <f t="shared" si="11"/>
        <v>553928307</v>
      </c>
      <c r="H121" s="181">
        <f t="shared" si="11"/>
        <v>407034120</v>
      </c>
      <c r="I121" s="345">
        <f>SUM(I111+I85)</f>
        <v>3925000</v>
      </c>
      <c r="J121" s="229">
        <f>SUM(J111+J85)</f>
        <v>6133660</v>
      </c>
      <c r="K121" s="181">
        <f>SUM(K111+K85+K114)</f>
        <v>4183700</v>
      </c>
      <c r="L121" s="56">
        <f>SUM(L85)</f>
        <v>0</v>
      </c>
      <c r="M121" s="181">
        <f>SUM(M85)</f>
        <v>0</v>
      </c>
      <c r="N121" s="364"/>
    </row>
    <row r="122" spans="1:14" s="13" customFormat="1" ht="15" customHeight="1" thickBot="1">
      <c r="A122" s="34" t="s">
        <v>138</v>
      </c>
      <c r="B122" s="191" t="s">
        <v>57</v>
      </c>
      <c r="C122" s="56">
        <v>3876806</v>
      </c>
      <c r="D122" s="258">
        <f>SUM(G122+J122)</f>
        <v>3876806</v>
      </c>
      <c r="E122" s="314">
        <f>SUM(H122+K122)</f>
        <v>4021261</v>
      </c>
      <c r="F122" s="56">
        <f aca="true" t="shared" si="12" ref="F122:M122">SUM(F123,F125)</f>
        <v>3876806</v>
      </c>
      <c r="G122" s="229">
        <f t="shared" si="12"/>
        <v>3876806</v>
      </c>
      <c r="H122" s="181">
        <f t="shared" si="12"/>
        <v>3876806</v>
      </c>
      <c r="I122" s="352">
        <f t="shared" si="12"/>
        <v>3876806</v>
      </c>
      <c r="J122" s="229">
        <f t="shared" si="12"/>
        <v>0</v>
      </c>
      <c r="K122" s="181">
        <v>144455</v>
      </c>
      <c r="L122" s="56">
        <f t="shared" si="12"/>
        <v>0</v>
      </c>
      <c r="M122" s="181">
        <f t="shared" si="12"/>
        <v>0</v>
      </c>
      <c r="N122" s="364"/>
    </row>
    <row r="123" spans="1:14" s="13" customFormat="1" ht="15" customHeight="1">
      <c r="A123" s="44" t="s">
        <v>139</v>
      </c>
      <c r="B123" s="70" t="s">
        <v>130</v>
      </c>
      <c r="C123" s="196">
        <v>3876806</v>
      </c>
      <c r="D123" s="317">
        <f>SUM(G123+J123)</f>
        <v>3876806</v>
      </c>
      <c r="E123" s="243">
        <v>3876806</v>
      </c>
      <c r="F123" s="212">
        <v>3876806</v>
      </c>
      <c r="G123" s="312">
        <v>3876806</v>
      </c>
      <c r="H123" s="322">
        <v>3876806</v>
      </c>
      <c r="I123" s="353">
        <v>3876806</v>
      </c>
      <c r="J123" s="326"/>
      <c r="K123" s="201"/>
      <c r="L123" s="236"/>
      <c r="M123" s="166"/>
      <c r="N123" s="367"/>
    </row>
    <row r="124" spans="1:14" s="13" customFormat="1" ht="30">
      <c r="A124" s="44" t="s">
        <v>140</v>
      </c>
      <c r="B124" s="70" t="s">
        <v>202</v>
      </c>
      <c r="C124" s="195"/>
      <c r="D124" s="317"/>
      <c r="E124" s="243">
        <v>144455</v>
      </c>
      <c r="F124" s="212"/>
      <c r="G124" s="326"/>
      <c r="H124" s="201"/>
      <c r="I124" s="346"/>
      <c r="J124" s="326"/>
      <c r="K124" s="201">
        <v>144455</v>
      </c>
      <c r="L124" s="236"/>
      <c r="M124" s="166"/>
      <c r="N124" s="365"/>
    </row>
    <row r="125" spans="1:14" s="13" customFormat="1" ht="15" customHeight="1">
      <c r="A125" s="44" t="s">
        <v>204</v>
      </c>
      <c r="B125" s="70" t="s">
        <v>59</v>
      </c>
      <c r="C125" s="194"/>
      <c r="D125" s="317"/>
      <c r="E125" s="243"/>
      <c r="F125" s="212"/>
      <c r="G125" s="326"/>
      <c r="H125" s="201"/>
      <c r="I125" s="346"/>
      <c r="J125" s="326"/>
      <c r="K125" s="201"/>
      <c r="L125" s="88"/>
      <c r="M125" s="223"/>
      <c r="N125" s="365"/>
    </row>
    <row r="126" spans="1:14" s="13" customFormat="1" ht="15" customHeight="1">
      <c r="A126" s="44" t="s">
        <v>205</v>
      </c>
      <c r="B126" s="67" t="s">
        <v>60</v>
      </c>
      <c r="C126" s="194"/>
      <c r="D126" s="261"/>
      <c r="E126" s="241"/>
      <c r="F126" s="107"/>
      <c r="G126" s="303"/>
      <c r="H126" s="152"/>
      <c r="I126" s="354"/>
      <c r="J126" s="303"/>
      <c r="K126" s="279"/>
      <c r="L126" s="119"/>
      <c r="M126" s="169"/>
      <c r="N126" s="365"/>
    </row>
    <row r="127" spans="1:14" s="13" customFormat="1" ht="15" customHeight="1" thickBot="1">
      <c r="A127" s="33" t="s">
        <v>206</v>
      </c>
      <c r="B127" s="69" t="s">
        <v>58</v>
      </c>
      <c r="C127" s="195"/>
      <c r="D127" s="319"/>
      <c r="E127" s="242"/>
      <c r="F127" s="237"/>
      <c r="G127" s="330"/>
      <c r="H127" s="238"/>
      <c r="I127" s="355"/>
      <c r="J127" s="363"/>
      <c r="K127" s="239"/>
      <c r="L127" s="225"/>
      <c r="M127" s="182"/>
      <c r="N127" s="366"/>
    </row>
    <row r="128" spans="1:18" s="13" customFormat="1" ht="15" customHeight="1" thickBot="1">
      <c r="A128" s="34" t="s">
        <v>141</v>
      </c>
      <c r="B128" s="191" t="s">
        <v>61</v>
      </c>
      <c r="C128" s="56">
        <f aca="true" t="shared" si="13" ref="C128:K128">SUM(C121+C122)</f>
        <v>497651073</v>
      </c>
      <c r="D128" s="229">
        <f t="shared" si="13"/>
        <v>565637036</v>
      </c>
      <c r="E128" s="181">
        <f t="shared" si="13"/>
        <v>415239081</v>
      </c>
      <c r="F128" s="90">
        <f t="shared" si="13"/>
        <v>493726073</v>
      </c>
      <c r="G128" s="174">
        <f t="shared" si="13"/>
        <v>557805113</v>
      </c>
      <c r="H128" s="291">
        <f t="shared" si="13"/>
        <v>410910926</v>
      </c>
      <c r="I128" s="350">
        <f t="shared" si="13"/>
        <v>7801806</v>
      </c>
      <c r="J128" s="174">
        <f t="shared" si="13"/>
        <v>6133660</v>
      </c>
      <c r="K128" s="291">
        <f t="shared" si="13"/>
        <v>4328155</v>
      </c>
      <c r="L128" s="90">
        <f>SUM(L121,L122)</f>
        <v>0</v>
      </c>
      <c r="M128" s="165">
        <f>SUM(M121,M122)</f>
        <v>0</v>
      </c>
      <c r="N128" s="364"/>
      <c r="O128" s="15"/>
      <c r="P128" s="16"/>
      <c r="Q128" s="16"/>
      <c r="R128" s="16"/>
    </row>
    <row r="129" spans="1:12" s="7" customFormat="1" ht="12.75" customHeight="1">
      <c r="A129" s="385"/>
      <c r="B129" s="385"/>
      <c r="C129" s="385"/>
      <c r="D129" s="385"/>
      <c r="E129" s="385"/>
      <c r="F129" s="385"/>
      <c r="G129" s="385"/>
      <c r="H129" s="385"/>
      <c r="I129" s="385"/>
      <c r="J129" s="385"/>
      <c r="K129" s="385"/>
      <c r="L129" s="385"/>
    </row>
    <row r="130" spans="1:12" s="7" customFormat="1" ht="12.75" customHeight="1">
      <c r="A130" s="36"/>
      <c r="B130" s="17"/>
      <c r="C130" s="17"/>
      <c r="D130" s="17"/>
      <c r="E130" s="17"/>
      <c r="F130" s="30"/>
      <c r="G130" s="30"/>
      <c r="H130" s="30"/>
      <c r="I130" s="30"/>
      <c r="J130" s="30"/>
      <c r="K130" s="30"/>
      <c r="L130" s="30"/>
    </row>
    <row r="131" spans="1:12" s="7" customFormat="1" ht="21.75" customHeight="1">
      <c r="A131" s="36"/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</row>
    <row r="132" spans="1:12" s="7" customFormat="1" ht="20.25" customHeight="1">
      <c r="A132" s="36"/>
      <c r="B132" s="251" t="s">
        <v>180</v>
      </c>
      <c r="C132" s="1"/>
      <c r="D132" s="259" t="s">
        <v>179</v>
      </c>
      <c r="E132" s="259"/>
      <c r="F132" s="259"/>
      <c r="G132" s="250"/>
      <c r="H132" s="250"/>
      <c r="I132" s="250"/>
      <c r="J132" s="58"/>
      <c r="K132" s="58"/>
      <c r="L132" s="30"/>
    </row>
    <row r="133" spans="2:6" ht="15.75">
      <c r="B133" s="252" t="s">
        <v>181</v>
      </c>
      <c r="D133" s="259" t="s">
        <v>117</v>
      </c>
      <c r="E133" s="259"/>
      <c r="F133" s="260"/>
    </row>
  </sheetData>
  <sheetProtection/>
  <mergeCells count="16">
    <mergeCell ref="A129:L129"/>
    <mergeCell ref="A66:L66"/>
    <mergeCell ref="A1:O1"/>
    <mergeCell ref="B2:O2"/>
    <mergeCell ref="A7:B7"/>
    <mergeCell ref="F59:I59"/>
    <mergeCell ref="F60:I60"/>
    <mergeCell ref="A72:B72"/>
    <mergeCell ref="C8:D8"/>
    <mergeCell ref="F8:G8"/>
    <mergeCell ref="I8:J8"/>
    <mergeCell ref="L8:M8"/>
    <mergeCell ref="C73:D73"/>
    <mergeCell ref="F73:G73"/>
    <mergeCell ref="I73:J73"/>
    <mergeCell ref="L73:N73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38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2019-05-20T06:12:20Z</cp:lastPrinted>
  <dcterms:created xsi:type="dcterms:W3CDTF">2013-02-08T12:10:21Z</dcterms:created>
  <dcterms:modified xsi:type="dcterms:W3CDTF">2019-05-30T12:12:10Z</dcterms:modified>
  <cp:category/>
  <cp:version/>
  <cp:contentType/>
  <cp:contentStatus/>
</cp:coreProperties>
</file>