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05" windowWidth="20115" windowHeight="7230"/>
  </bookViews>
  <sheets>
    <sheet name="Munka1" sheetId="1" r:id="rId1"/>
    <sheet name="Munka2" sheetId="2" r:id="rId2"/>
    <sheet name="Munka3" sheetId="3" r:id="rId3"/>
  </sheets>
  <externalReferences>
    <externalReference r:id="rId4"/>
  </externalReferences>
  <calcPr calcId="125725"/>
</workbook>
</file>

<file path=xl/calcChain.xml><?xml version="1.0" encoding="utf-8"?>
<calcChain xmlns="http://schemas.openxmlformats.org/spreadsheetml/2006/main">
  <c r="I58" i="1"/>
  <c r="H58"/>
  <c r="G58"/>
  <c r="J57"/>
  <c r="J58" s="1"/>
  <c r="I53"/>
  <c r="H53"/>
  <c r="G53"/>
  <c r="J50"/>
  <c r="J53" s="1"/>
  <c r="H50"/>
  <c r="H42"/>
  <c r="G42"/>
  <c r="J41"/>
  <c r="J42" s="1"/>
  <c r="J37"/>
  <c r="I37"/>
  <c r="J36"/>
  <c r="I36"/>
  <c r="I42" s="1"/>
  <c r="I35"/>
  <c r="G35"/>
  <c r="J32"/>
  <c r="J29"/>
  <c r="I29"/>
  <c r="J28"/>
  <c r="J35" s="1"/>
  <c r="I28"/>
  <c r="H28"/>
  <c r="H35" s="1"/>
  <c r="G28"/>
  <c r="I26"/>
  <c r="I46" s="1"/>
  <c r="I61" s="1"/>
  <c r="H26"/>
  <c r="H46" s="1"/>
  <c r="H61" s="1"/>
  <c r="G26"/>
  <c r="G46" s="1"/>
  <c r="G61" s="1"/>
  <c r="J25"/>
  <c r="J24"/>
  <c r="J23"/>
  <c r="J22"/>
  <c r="J20"/>
  <c r="J19"/>
  <c r="J18"/>
  <c r="J26" s="1"/>
  <c r="J46" s="1"/>
  <c r="J61" s="1"/>
  <c r="J17"/>
  <c r="H16"/>
  <c r="H44" s="1"/>
  <c r="H60" s="1"/>
  <c r="G16"/>
  <c r="G44" s="1"/>
  <c r="G60" s="1"/>
  <c r="J15"/>
  <c r="J12"/>
  <c r="I12"/>
  <c r="H12"/>
  <c r="J11"/>
  <c r="I11"/>
  <c r="I16" s="1"/>
  <c r="I44" s="1"/>
  <c r="I60" s="1"/>
  <c r="I64" s="1"/>
  <c r="J10"/>
  <c r="J16" s="1"/>
  <c r="J44" s="1"/>
  <c r="J60" s="1"/>
  <c r="J9"/>
</calcChain>
</file>

<file path=xl/sharedStrings.xml><?xml version="1.0" encoding="utf-8"?>
<sst xmlns="http://schemas.openxmlformats.org/spreadsheetml/2006/main" count="114" uniqueCount="111">
  <si>
    <t>3. számú</t>
  </si>
  <si>
    <t xml:space="preserve">Harkány Város Önkormányzata                    </t>
  </si>
  <si>
    <t xml:space="preserve">  2018. évre tervezett </t>
  </si>
  <si>
    <t>működési, felhalmozási, finanszírozási  bevételeinek, kiadásainak mérlegszerű bemutatása</t>
  </si>
  <si>
    <t>Megnevezés</t>
  </si>
  <si>
    <t>Módosított terv      2017</t>
  </si>
  <si>
    <t>Várható     2017</t>
  </si>
  <si>
    <t>Terv 2018</t>
  </si>
  <si>
    <t>Módosított  2018</t>
  </si>
  <si>
    <t>1.</t>
  </si>
  <si>
    <t>2.</t>
  </si>
  <si>
    <t>3.</t>
  </si>
  <si>
    <t>4.</t>
  </si>
  <si>
    <t>5.</t>
  </si>
  <si>
    <t>6.</t>
  </si>
  <si>
    <t>I.</t>
  </si>
  <si>
    <t>MŰKÖDÉSI BEVÉTELEK ÉS KIADÁSOK</t>
  </si>
  <si>
    <t xml:space="preserve">1. </t>
  </si>
  <si>
    <t>Működési bevételek</t>
  </si>
  <si>
    <t xml:space="preserve">2. </t>
  </si>
  <si>
    <t>Közhatalmi bevételek</t>
  </si>
  <si>
    <t xml:space="preserve">3. </t>
  </si>
  <si>
    <t>Önkormányzat működési támogatása</t>
  </si>
  <si>
    <t xml:space="preserve">4. </t>
  </si>
  <si>
    <t>Egyéb működési célú támogatások  bevételei ÁHT-n belülről</t>
  </si>
  <si>
    <t xml:space="preserve">   ebből:   Projekt   bevételei ÁHT-n belülről (uniós társfin.)</t>
  </si>
  <si>
    <t>Működési célú átvett pénteszköz ök</t>
  </si>
  <si>
    <t>Működési célú visszatérítendő támogatások</t>
  </si>
  <si>
    <t>7.</t>
  </si>
  <si>
    <t>Működési bevételek összesen (1.+..+7.)</t>
  </si>
  <si>
    <t>8.</t>
  </si>
  <si>
    <t>Személyi juttatások</t>
  </si>
  <si>
    <t>9.</t>
  </si>
  <si>
    <t>Munkaadókat terhelő járulékok és szoc hozzájárulási adó</t>
  </si>
  <si>
    <t>10.</t>
  </si>
  <si>
    <t xml:space="preserve">Dologi kiadások </t>
  </si>
  <si>
    <t>11.</t>
  </si>
  <si>
    <t>Egyéb működési célú támogatások államháztartáson belülre</t>
  </si>
  <si>
    <t>12.</t>
  </si>
  <si>
    <t>Elvonások és befizetések</t>
  </si>
  <si>
    <t>13.</t>
  </si>
  <si>
    <t>Egyéb működési célú támogatások államháztartáson kívülre</t>
  </si>
  <si>
    <t>14.</t>
  </si>
  <si>
    <t>15.</t>
  </si>
  <si>
    <t>Ellátottak pénzbeli juttatása</t>
  </si>
  <si>
    <t>16.</t>
  </si>
  <si>
    <t>Tartalékok</t>
  </si>
  <si>
    <t>17.</t>
  </si>
  <si>
    <t>Működési kiadások összesen (9.+..+16.)</t>
  </si>
  <si>
    <t>II.</t>
  </si>
  <si>
    <t>FELHALMOZÁSI BEVÉTELEK ÉS KIADÁSOK</t>
  </si>
  <si>
    <t>18.</t>
  </si>
  <si>
    <t xml:space="preserve">Felhalmozási bevételek </t>
  </si>
  <si>
    <t>19.</t>
  </si>
  <si>
    <t xml:space="preserve"> -ebből ingatlanok értékesítése</t>
  </si>
  <si>
    <t>20.</t>
  </si>
  <si>
    <t xml:space="preserve"> -ebből egyéb tárgyi eszköz értékesítése</t>
  </si>
  <si>
    <t>21.</t>
  </si>
  <si>
    <t xml:space="preserve"> -ebből részesedések értékesítése</t>
  </si>
  <si>
    <t>22.</t>
  </si>
  <si>
    <t>Egyéb felhalm. célú tám. Bev. ÁHT-n belülről (Projekt tám. Uniós társfin.)</t>
  </si>
  <si>
    <t>23.</t>
  </si>
  <si>
    <t>Egyéb felhalmozási célú átvett pénzeszköz</t>
  </si>
  <si>
    <t>24.</t>
  </si>
  <si>
    <t>Felhalmozási célú visszatértendő kölcsönök ÁHT-n kivűlről</t>
  </si>
  <si>
    <t>25.</t>
  </si>
  <si>
    <t>Felhalmozási bevételek összesen (18.+..+ 24.)</t>
  </si>
  <si>
    <t>26.</t>
  </si>
  <si>
    <t>Felújítások</t>
  </si>
  <si>
    <t>27.</t>
  </si>
  <si>
    <t>Beruházások</t>
  </si>
  <si>
    <t>28.</t>
  </si>
  <si>
    <t xml:space="preserve">Befektetési kiad:Városgazdálkodás </t>
  </si>
  <si>
    <t>29.</t>
  </si>
  <si>
    <t>Egyéb felhalmozási célú támogatások államháztartáson belülre</t>
  </si>
  <si>
    <t>30.</t>
  </si>
  <si>
    <t>Felhalmozási célú visszatértendő kölcsönök ÁHT-n kívülre</t>
  </si>
  <si>
    <t>31.</t>
  </si>
  <si>
    <t>Egyéb felhalmozási célú támogatások államháztartáson kívülre</t>
  </si>
  <si>
    <r>
      <t>Felhalmozási kiadások összesen (26.</t>
    </r>
    <r>
      <rPr>
        <b/>
        <i/>
        <sz val="10"/>
        <rFont val="Cambria"/>
        <family val="1"/>
        <charset val="238"/>
      </rPr>
      <t>+ ..</t>
    </r>
    <r>
      <rPr>
        <b/>
        <sz val="10"/>
        <rFont val="Cambria"/>
        <family val="1"/>
        <charset val="238"/>
      </rPr>
      <t>+31.)</t>
    </r>
  </si>
  <si>
    <t>Költségvetési bevételek ( 8.+25.)</t>
  </si>
  <si>
    <t>34.</t>
  </si>
  <si>
    <t>Költségvetési kiadások ( 17.+32.)</t>
  </si>
  <si>
    <t>III.</t>
  </si>
  <si>
    <t>FINANSZÍROZÁSI BEVÉTELEK ÉS KIADÁSOK</t>
  </si>
  <si>
    <t>35.</t>
  </si>
  <si>
    <t>Hitel, kölcsönfelvétel államháztartáson kívülről</t>
  </si>
  <si>
    <t>36.</t>
  </si>
  <si>
    <t>Belföldi értékpapír bevételei</t>
  </si>
  <si>
    <t>37.</t>
  </si>
  <si>
    <t>Maradvány igénybe vételele</t>
  </si>
  <si>
    <t>38.</t>
  </si>
  <si>
    <t xml:space="preserve">Állami támogatás megelőlegezés </t>
  </si>
  <si>
    <t>39.</t>
  </si>
  <si>
    <t>Irányító szervi támogatások</t>
  </si>
  <si>
    <t>40.</t>
  </si>
  <si>
    <t>Finanszírozási bevételek összesen(35+..+38.)</t>
  </si>
  <si>
    <t>41.</t>
  </si>
  <si>
    <t>Hitel, kölcsöntörlesztés államháztartáson kívülre</t>
  </si>
  <si>
    <t>42.</t>
  </si>
  <si>
    <t>Belföldi értékpapír kiadásai</t>
  </si>
  <si>
    <t>43.</t>
  </si>
  <si>
    <t>Írányító szervi támogatások folyósítása</t>
  </si>
  <si>
    <t>44.</t>
  </si>
  <si>
    <t>Állami támogatás megelőlegezés visszafizetés</t>
  </si>
  <si>
    <t>45.</t>
  </si>
  <si>
    <t>Finanszírozási kiadások összesen ( 40.+..+42. )</t>
  </si>
  <si>
    <t>46.</t>
  </si>
  <si>
    <t>BEVÉTELEK ÖSSZESEN ( 33.+39. )</t>
  </si>
  <si>
    <t>47.</t>
  </si>
  <si>
    <t>KIADÁSOK ÖSSZESEN ( 34.+43. )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</si>
</sst>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7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Cambria"/>
      <family val="1"/>
      <charset val="238"/>
    </font>
    <font>
      <b/>
      <sz val="10"/>
      <name val="Cambria"/>
      <family val="1"/>
      <charset val="238"/>
    </font>
    <font>
      <b/>
      <sz val="12"/>
      <name val="Cambria"/>
      <family val="1"/>
      <charset val="238"/>
    </font>
    <font>
      <b/>
      <i/>
      <sz val="10"/>
      <name val="Cambria"/>
      <family val="1"/>
      <charset val="238"/>
    </font>
    <font>
      <sz val="10"/>
      <color indexed="10"/>
      <name val="Cambria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99CC"/>
        <bgColor indexed="64"/>
      </patternFill>
    </fill>
    <fill>
      <patternFill patternType="solid">
        <fgColor indexed="45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9">
    <xf numFmtId="0" fontId="0" fillId="0" borderId="0" xfId="0"/>
    <xf numFmtId="0" fontId="2" fillId="0" borderId="0" xfId="0" applyFont="1" applyBorder="1"/>
    <xf numFmtId="0" fontId="2" fillId="0" borderId="0" xfId="0" applyFont="1" applyBorder="1" applyAlignment="1">
      <alignment horizontal="right"/>
    </xf>
    <xf numFmtId="0" fontId="2" fillId="0" borderId="0" xfId="0" applyFont="1"/>
    <xf numFmtId="0" fontId="3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/>
    </xf>
    <xf numFmtId="3" fontId="2" fillId="0" borderId="2" xfId="0" applyNumberFormat="1" applyFont="1" applyBorder="1" applyAlignment="1"/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3" fontId="2" fillId="0" borderId="2" xfId="0" applyNumberFormat="1" applyFont="1" applyBorder="1" applyAlignment="1">
      <alignment horizontal="right" vertical="center" wrapText="1"/>
    </xf>
    <xf numFmtId="3" fontId="2" fillId="0" borderId="2" xfId="0" applyNumberFormat="1" applyFont="1" applyFill="1" applyBorder="1" applyAlignment="1">
      <alignment horizontal="right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 wrapText="1"/>
    </xf>
    <xf numFmtId="3" fontId="3" fillId="2" borderId="2" xfId="0" applyNumberFormat="1" applyFont="1" applyFill="1" applyBorder="1" applyAlignment="1">
      <alignment horizontal="right" vertical="center" wrapText="1"/>
    </xf>
    <xf numFmtId="0" fontId="2" fillId="0" borderId="2" xfId="0" applyFont="1" applyFill="1" applyBorder="1" applyAlignment="1">
      <alignment horizontal="center" vertical="center" wrapText="1"/>
    </xf>
    <xf numFmtId="3" fontId="2" fillId="0" borderId="2" xfId="0" applyNumberFormat="1" applyFont="1" applyBorder="1" applyAlignment="1">
      <alignment horizontal="right"/>
    </xf>
    <xf numFmtId="3" fontId="2" fillId="0" borderId="2" xfId="0" applyNumberFormat="1" applyFont="1" applyFill="1" applyBorder="1" applyAlignment="1">
      <alignment horizontal="right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3" fontId="2" fillId="0" borderId="0" xfId="0" applyNumberFormat="1" applyFont="1" applyAlignment="1">
      <alignment horizontal="left"/>
    </xf>
    <xf numFmtId="3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3" fontId="3" fillId="3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3" fontId="3" fillId="0" borderId="2" xfId="0" applyNumberFormat="1" applyFont="1" applyBorder="1" applyAlignment="1">
      <alignment horizontal="right" vertical="center" wrapText="1"/>
    </xf>
    <xf numFmtId="3" fontId="3" fillId="0" borderId="2" xfId="0" applyNumberFormat="1" applyFont="1" applyFill="1" applyBorder="1" applyAlignment="1">
      <alignment horizontal="right" vertical="center" wrapText="1"/>
    </xf>
    <xf numFmtId="0" fontId="5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/>
    <xf numFmtId="0" fontId="5" fillId="2" borderId="2" xfId="0" applyFont="1" applyFill="1" applyBorder="1" applyAlignment="1">
      <alignment horizontal="left" vertical="center" wrapText="1"/>
    </xf>
    <xf numFmtId="3" fontId="5" fillId="2" borderId="2" xfId="0" applyNumberFormat="1" applyFont="1" applyFill="1" applyBorder="1" applyAlignment="1">
      <alignment horizontal="right" vertical="center" wrapText="1"/>
    </xf>
    <xf numFmtId="0" fontId="2" fillId="0" borderId="0" xfId="0" applyFont="1" applyFill="1"/>
    <xf numFmtId="3" fontId="2" fillId="0" borderId="0" xfId="0" applyNumberFormat="1" applyFont="1" applyFill="1"/>
    <xf numFmtId="3" fontId="6" fillId="0" borderId="0" xfId="0" applyNumberFormat="1" applyFont="1"/>
    <xf numFmtId="3" fontId="2" fillId="0" borderId="0" xfId="0" applyNumberFormat="1" applyFont="1"/>
    <xf numFmtId="164" fontId="2" fillId="0" borderId="0" xfId="1" applyNumberFormat="1" applyFont="1"/>
    <xf numFmtId="164" fontId="6" fillId="0" borderId="0" xfId="1" applyNumberFormat="1" applyFont="1"/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elyi%20rendeletek/Rendeletek%20&#233;vek%20szerint/2018/15_2018.%20(X.09.)%202018%20k&#246;lts&#233;gvet&#233;s%20m&#243;dos&#237;t&#225;s_mell&#233;kletek-1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bevételi főtábla 1.sz "/>
      <sheetName val="kiadási főtábla 2.sz."/>
      <sheetName val="működési felhalmozási m. 3."/>
      <sheetName val="bevételi tábla 4.sz."/>
      <sheetName val="bevételi tábla 4.sz. módosított"/>
      <sheetName val="kiadási tábla 5.sz"/>
      <sheetName val="kiadási tábla 5.sz.módosított"/>
      <sheetName val="stab. 6.sz"/>
      <sheetName val="7.sz melléklet Normatíva"/>
      <sheetName val="8. sz. saját bevételek"/>
      <sheetName val="9.sz. előirányzat-felhasználás"/>
      <sheetName val="közvetett támogatás 10. sz."/>
      <sheetName val="felúj. kiad. célonként 11."/>
      <sheetName val="beruh. kiad. fel.ként 12. sz"/>
      <sheetName val="tartalékok 13. sz."/>
      <sheetName val="támogatás 14. sz"/>
      <sheetName val="bérleti díj-sportcsarnok 15.sz "/>
      <sheetName val="16A Eszközök"/>
      <sheetName val="16.sz. bérldíj kult közp"/>
      <sheetName val="könyvtári díjak 17.sz."/>
      <sheetName val="18. sz. térítési díj isi-ovi"/>
      <sheetName val="szoc étk 19.sz melléklet"/>
      <sheetName val="Több éves kihat.20.sz.mell"/>
      <sheetName val="EU-s projektek"/>
      <sheetName val="Gördülő terv"/>
      <sheetName val="K1-K8 rovatos"/>
      <sheetName val="projekt kiadások rovat szerint"/>
    </sheetNames>
    <sheetDataSet>
      <sheetData sheetId="0">
        <row r="10">
          <cell r="AO10">
            <v>413564935</v>
          </cell>
        </row>
        <row r="18">
          <cell r="AO18">
            <v>1000000</v>
          </cell>
        </row>
        <row r="19">
          <cell r="AO19">
            <v>2000000</v>
          </cell>
        </row>
        <row r="21">
          <cell r="AO21">
            <v>831503610</v>
          </cell>
        </row>
        <row r="22">
          <cell r="AO22">
            <v>454000000</v>
          </cell>
        </row>
        <row r="48">
          <cell r="AO48">
            <v>145858500</v>
          </cell>
        </row>
        <row r="70">
          <cell r="AO70">
            <v>1549850287</v>
          </cell>
        </row>
        <row r="76">
          <cell r="AO76">
            <v>4775000</v>
          </cell>
        </row>
        <row r="78">
          <cell r="AO78">
            <v>4775000</v>
          </cell>
        </row>
        <row r="100">
          <cell r="AO100">
            <v>1150473070</v>
          </cell>
        </row>
      </sheetData>
      <sheetData sheetId="1">
        <row r="7">
          <cell r="AM7">
            <v>442132273</v>
          </cell>
        </row>
        <row r="8">
          <cell r="AM8">
            <v>94223194</v>
          </cell>
        </row>
        <row r="9">
          <cell r="AM9">
            <v>1046354986</v>
          </cell>
        </row>
        <row r="11">
          <cell r="AM11">
            <v>8550000</v>
          </cell>
        </row>
        <row r="16">
          <cell r="AM16">
            <v>2000000</v>
          </cell>
        </row>
        <row r="18">
          <cell r="AM18">
            <v>192656620</v>
          </cell>
        </row>
        <row r="20">
          <cell r="AM20">
            <v>1000000</v>
          </cell>
        </row>
        <row r="21">
          <cell r="AM21">
            <v>215336560</v>
          </cell>
        </row>
        <row r="22">
          <cell r="AM22">
            <v>10000000</v>
          </cell>
        </row>
        <row r="29">
          <cell r="AM29">
            <v>2006564095</v>
          </cell>
        </row>
        <row r="30">
          <cell r="AM30">
            <v>510823817</v>
          </cell>
        </row>
        <row r="31">
          <cell r="AM31">
            <v>8810000</v>
          </cell>
        </row>
        <row r="50">
          <cell r="AM50">
            <v>14573857</v>
          </cell>
        </row>
      </sheetData>
      <sheetData sheetId="2"/>
      <sheetData sheetId="3"/>
      <sheetData sheetId="4"/>
      <sheetData sheetId="5"/>
      <sheetData sheetId="6"/>
      <sheetData sheetId="7"/>
      <sheetData sheetId="8">
        <row r="95">
          <cell r="I95">
            <v>401517287</v>
          </cell>
        </row>
      </sheetData>
      <sheetData sheetId="9"/>
      <sheetData sheetId="10"/>
      <sheetData sheetId="11"/>
      <sheetData sheetId="12">
        <row r="39">
          <cell r="E39">
            <v>507079666</v>
          </cell>
        </row>
      </sheetData>
      <sheetData sheetId="13">
        <row r="53">
          <cell r="E53">
            <v>2151882190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K64"/>
  <sheetViews>
    <sheetView tabSelected="1" workbookViewId="0">
      <selection sqref="A1:K64"/>
    </sheetView>
  </sheetViews>
  <sheetFormatPr defaultRowHeight="15"/>
  <cols>
    <col min="7" max="7" width="14.28515625" customWidth="1"/>
    <col min="8" max="8" width="13.7109375" customWidth="1"/>
    <col min="9" max="9" width="13.42578125" customWidth="1"/>
    <col min="10" max="10" width="15.140625" customWidth="1"/>
  </cols>
  <sheetData>
    <row r="1" spans="1:11">
      <c r="A1" s="1"/>
      <c r="B1" s="1"/>
      <c r="C1" s="1"/>
      <c r="D1" s="1"/>
      <c r="E1" s="1"/>
      <c r="F1" s="1"/>
      <c r="G1" s="2"/>
      <c r="H1" s="2"/>
      <c r="I1" s="2"/>
      <c r="J1" s="2" t="s">
        <v>0</v>
      </c>
      <c r="K1" s="3"/>
    </row>
    <row r="2" spans="1:1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3"/>
    </row>
    <row r="3" spans="1:11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3"/>
    </row>
    <row r="4" spans="1:11">
      <c r="A4" s="5" t="s">
        <v>3</v>
      </c>
      <c r="B4" s="5"/>
      <c r="C4" s="5"/>
      <c r="D4" s="5"/>
      <c r="E4" s="5"/>
      <c r="F4" s="5"/>
      <c r="G4" s="5"/>
      <c r="H4" s="5"/>
      <c r="I4" s="5"/>
      <c r="J4" s="5"/>
      <c r="K4" s="3"/>
    </row>
    <row r="5" spans="1:11">
      <c r="A5" s="6" t="s">
        <v>4</v>
      </c>
      <c r="B5" s="6"/>
      <c r="C5" s="6"/>
      <c r="D5" s="6"/>
      <c r="E5" s="6"/>
      <c r="F5" s="6"/>
      <c r="G5" s="6" t="s">
        <v>5</v>
      </c>
      <c r="H5" s="6" t="s">
        <v>6</v>
      </c>
      <c r="I5" s="6" t="s">
        <v>7</v>
      </c>
      <c r="J5" s="6" t="s">
        <v>8</v>
      </c>
      <c r="K5" s="3"/>
    </row>
    <row r="6" spans="1:11">
      <c r="A6" s="6"/>
      <c r="B6" s="6"/>
      <c r="C6" s="6"/>
      <c r="D6" s="6"/>
      <c r="E6" s="6"/>
      <c r="F6" s="6"/>
      <c r="G6" s="6"/>
      <c r="H6" s="6"/>
      <c r="I6" s="6"/>
      <c r="J6" s="6"/>
      <c r="K6" s="3"/>
    </row>
    <row r="7" spans="1:11">
      <c r="A7" s="7" t="s">
        <v>9</v>
      </c>
      <c r="B7" s="8" t="s">
        <v>10</v>
      </c>
      <c r="C7" s="9"/>
      <c r="D7" s="9"/>
      <c r="E7" s="9"/>
      <c r="F7" s="9"/>
      <c r="G7" s="7" t="s">
        <v>11</v>
      </c>
      <c r="H7" s="7" t="s">
        <v>12</v>
      </c>
      <c r="I7" s="7" t="s">
        <v>13</v>
      </c>
      <c r="J7" s="7" t="s">
        <v>14</v>
      </c>
      <c r="K7" s="3"/>
    </row>
    <row r="8" spans="1:11">
      <c r="A8" s="10" t="s">
        <v>15</v>
      </c>
      <c r="B8" s="11" t="s">
        <v>16</v>
      </c>
      <c r="C8" s="11"/>
      <c r="D8" s="11"/>
      <c r="E8" s="11"/>
      <c r="F8" s="11"/>
      <c r="G8" s="12"/>
      <c r="H8" s="13"/>
      <c r="I8" s="13"/>
      <c r="J8" s="13"/>
      <c r="K8" s="3"/>
    </row>
    <row r="9" spans="1:11">
      <c r="A9" s="14" t="s">
        <v>17</v>
      </c>
      <c r="B9" s="15" t="s">
        <v>18</v>
      </c>
      <c r="C9" s="15"/>
      <c r="D9" s="15"/>
      <c r="E9" s="15"/>
      <c r="F9" s="15"/>
      <c r="G9" s="16">
        <v>126831476</v>
      </c>
      <c r="H9" s="17">
        <v>137492646</v>
      </c>
      <c r="I9" s="17">
        <v>142858500</v>
      </c>
      <c r="J9" s="17">
        <f>'[1]bevételi főtábla 1.sz '!AO48</f>
        <v>145858500</v>
      </c>
      <c r="K9" s="3"/>
    </row>
    <row r="10" spans="1:11">
      <c r="A10" s="14" t="s">
        <v>19</v>
      </c>
      <c r="B10" s="15" t="s">
        <v>20</v>
      </c>
      <c r="C10" s="15"/>
      <c r="D10" s="15"/>
      <c r="E10" s="15"/>
      <c r="F10" s="15"/>
      <c r="G10" s="16">
        <v>451000000</v>
      </c>
      <c r="H10" s="17">
        <v>474673493</v>
      </c>
      <c r="I10" s="17">
        <v>454000000</v>
      </c>
      <c r="J10" s="17">
        <f>'[1]bevételi főtábla 1.sz '!AO22</f>
        <v>454000000</v>
      </c>
      <c r="K10" s="3"/>
    </row>
    <row r="11" spans="1:11">
      <c r="A11" s="14" t="s">
        <v>21</v>
      </c>
      <c r="B11" s="15" t="s">
        <v>22</v>
      </c>
      <c r="C11" s="15"/>
      <c r="D11" s="15"/>
      <c r="E11" s="15"/>
      <c r="F11" s="15"/>
      <c r="G11" s="16">
        <v>412854792</v>
      </c>
      <c r="H11" s="17">
        <v>447286686</v>
      </c>
      <c r="I11" s="17">
        <f>'[1]7.sz melléklet Normatíva'!I95</f>
        <v>401517287</v>
      </c>
      <c r="J11" s="17">
        <f>'[1]bevételi főtábla 1.sz '!AO10</f>
        <v>413564935</v>
      </c>
      <c r="K11" s="3"/>
    </row>
    <row r="12" spans="1:11">
      <c r="A12" s="14" t="s">
        <v>23</v>
      </c>
      <c r="B12" s="15" t="s">
        <v>24</v>
      </c>
      <c r="C12" s="15"/>
      <c r="D12" s="15"/>
      <c r="E12" s="15"/>
      <c r="F12" s="15"/>
      <c r="G12" s="16">
        <v>24227703</v>
      </c>
      <c r="H12" s="17">
        <f>16741900+4653400+3050561</f>
        <v>24445861</v>
      </c>
      <c r="I12" s="17">
        <f>25123000+I13</f>
        <v>814936159</v>
      </c>
      <c r="J12" s="17">
        <f>'[1]bevételi főtábla 1.sz '!AO21</f>
        <v>831503610</v>
      </c>
      <c r="K12" s="3"/>
    </row>
    <row r="13" spans="1:11">
      <c r="A13" s="14"/>
      <c r="B13" s="15" t="s">
        <v>25</v>
      </c>
      <c r="C13" s="15"/>
      <c r="D13" s="15"/>
      <c r="E13" s="15"/>
      <c r="F13" s="15"/>
      <c r="G13" s="16"/>
      <c r="H13" s="16"/>
      <c r="I13" s="17">
        <v>789813159</v>
      </c>
      <c r="J13" s="17"/>
      <c r="K13" s="3"/>
    </row>
    <row r="14" spans="1:11">
      <c r="A14" s="14" t="s">
        <v>13</v>
      </c>
      <c r="B14" s="15" t="s">
        <v>26</v>
      </c>
      <c r="C14" s="15"/>
      <c r="D14" s="15"/>
      <c r="E14" s="15"/>
      <c r="F14" s="15"/>
      <c r="G14" s="16"/>
      <c r="H14" s="16"/>
      <c r="I14" s="16">
        <v>0</v>
      </c>
      <c r="J14" s="16"/>
      <c r="K14" s="3"/>
    </row>
    <row r="15" spans="1:11">
      <c r="A15" s="14" t="s">
        <v>14</v>
      </c>
      <c r="B15" s="15" t="s">
        <v>27</v>
      </c>
      <c r="C15" s="15"/>
      <c r="D15" s="15"/>
      <c r="E15" s="15"/>
      <c r="F15" s="15"/>
      <c r="G15" s="16">
        <v>5000000</v>
      </c>
      <c r="H15" s="16">
        <v>5000000</v>
      </c>
      <c r="I15" s="16">
        <v>2000000</v>
      </c>
      <c r="J15" s="16">
        <f>'[1]bevételi főtábla 1.sz '!AO18+'[1]bevételi főtábla 1.sz '!AO19</f>
        <v>3000000</v>
      </c>
      <c r="K15" s="3"/>
    </row>
    <row r="16" spans="1:11">
      <c r="A16" s="18" t="s">
        <v>28</v>
      </c>
      <c r="B16" s="19" t="s">
        <v>29</v>
      </c>
      <c r="C16" s="19"/>
      <c r="D16" s="19"/>
      <c r="E16" s="19"/>
      <c r="F16" s="19"/>
      <c r="G16" s="20">
        <f>SUM(G9:G15)</f>
        <v>1019913971</v>
      </c>
      <c r="H16" s="20">
        <f>SUM(H9:H15)</f>
        <v>1088898686</v>
      </c>
      <c r="I16" s="20">
        <f>SUM(I9:I15)-I13</f>
        <v>1815311946</v>
      </c>
      <c r="J16" s="20">
        <f>SUM(J9:J15)-J13</f>
        <v>1847927045</v>
      </c>
      <c r="K16" s="3"/>
    </row>
    <row r="17" spans="1:11">
      <c r="A17" s="21" t="s">
        <v>30</v>
      </c>
      <c r="B17" s="15" t="s">
        <v>31</v>
      </c>
      <c r="C17" s="15"/>
      <c r="D17" s="15"/>
      <c r="E17" s="15"/>
      <c r="F17" s="15"/>
      <c r="G17" s="22">
        <v>242129802</v>
      </c>
      <c r="H17" s="23">
        <v>211299347</v>
      </c>
      <c r="I17" s="16">
        <v>432183537</v>
      </c>
      <c r="J17" s="16">
        <f>'[1]kiadási főtábla 2.sz.'!AM7</f>
        <v>442132273</v>
      </c>
      <c r="K17" s="3"/>
    </row>
    <row r="18" spans="1:11">
      <c r="A18" s="21" t="s">
        <v>32</v>
      </c>
      <c r="B18" s="15" t="s">
        <v>33</v>
      </c>
      <c r="C18" s="15"/>
      <c r="D18" s="15"/>
      <c r="E18" s="15"/>
      <c r="F18" s="15"/>
      <c r="G18" s="22">
        <v>56424878</v>
      </c>
      <c r="H18" s="23">
        <v>48350722</v>
      </c>
      <c r="I18" s="16">
        <v>93020236</v>
      </c>
      <c r="J18" s="16">
        <f>'[1]kiadási főtábla 2.sz.'!AM8</f>
        <v>94223194</v>
      </c>
      <c r="K18" s="3"/>
    </row>
    <row r="19" spans="1:11">
      <c r="A19" s="21" t="s">
        <v>34</v>
      </c>
      <c r="B19" s="15" t="s">
        <v>35</v>
      </c>
      <c r="C19" s="15"/>
      <c r="D19" s="15"/>
      <c r="E19" s="15"/>
      <c r="F19" s="15"/>
      <c r="G19" s="22">
        <v>331586899</v>
      </c>
      <c r="H19" s="23">
        <v>247837750</v>
      </c>
      <c r="I19" s="16">
        <v>1027084952</v>
      </c>
      <c r="J19" s="16">
        <f>'[1]kiadási főtábla 2.sz.'!AM9</f>
        <v>1046354986</v>
      </c>
      <c r="K19" s="24"/>
    </row>
    <row r="20" spans="1:11">
      <c r="A20" s="21" t="s">
        <v>36</v>
      </c>
      <c r="B20" s="15" t="s">
        <v>37</v>
      </c>
      <c r="C20" s="15"/>
      <c r="D20" s="15"/>
      <c r="E20" s="15"/>
      <c r="F20" s="15"/>
      <c r="G20" s="22">
        <v>166115527</v>
      </c>
      <c r="H20" s="23">
        <v>166115527</v>
      </c>
      <c r="I20" s="16">
        <v>179050594</v>
      </c>
      <c r="J20" s="16">
        <f>'[1]kiadási főtábla 2.sz.'!AM18</f>
        <v>192656620</v>
      </c>
      <c r="K20" s="24"/>
    </row>
    <row r="21" spans="1:11">
      <c r="A21" s="21" t="s">
        <v>38</v>
      </c>
      <c r="B21" s="15" t="s">
        <v>39</v>
      </c>
      <c r="C21" s="15"/>
      <c r="D21" s="15"/>
      <c r="E21" s="15"/>
      <c r="F21" s="15"/>
      <c r="G21" s="22">
        <v>191000</v>
      </c>
      <c r="H21" s="23">
        <v>191000</v>
      </c>
      <c r="I21" s="16">
        <v>0</v>
      </c>
      <c r="J21" s="16"/>
      <c r="K21" s="25"/>
    </row>
    <row r="22" spans="1:11">
      <c r="A22" s="21" t="s">
        <v>40</v>
      </c>
      <c r="B22" s="15" t="s">
        <v>41</v>
      </c>
      <c r="C22" s="15"/>
      <c r="D22" s="15"/>
      <c r="E22" s="15"/>
      <c r="F22" s="15"/>
      <c r="G22" s="22">
        <v>191374000</v>
      </c>
      <c r="H22" s="23">
        <v>188354000</v>
      </c>
      <c r="I22" s="16">
        <v>202236560</v>
      </c>
      <c r="J22" s="16">
        <f>'[1]kiadási főtábla 2.sz.'!AM21</f>
        <v>215336560</v>
      </c>
      <c r="K22" s="26"/>
    </row>
    <row r="23" spans="1:11">
      <c r="A23" s="21" t="s">
        <v>42</v>
      </c>
      <c r="B23" s="15" t="s">
        <v>27</v>
      </c>
      <c r="C23" s="15"/>
      <c r="D23" s="15"/>
      <c r="E23" s="15"/>
      <c r="F23" s="15"/>
      <c r="G23" s="22">
        <v>5000000</v>
      </c>
      <c r="H23" s="23">
        <v>5000000</v>
      </c>
      <c r="I23" s="16">
        <v>2000000</v>
      </c>
      <c r="J23" s="16">
        <f>'[1]kiadási főtábla 2.sz.'!AM16+'[1]kiadási főtábla 2.sz.'!AM20</f>
        <v>3000000</v>
      </c>
      <c r="K23" s="25"/>
    </row>
    <row r="24" spans="1:11">
      <c r="A24" s="21" t="s">
        <v>43</v>
      </c>
      <c r="B24" s="15" t="s">
        <v>44</v>
      </c>
      <c r="C24" s="15"/>
      <c r="D24" s="15"/>
      <c r="E24" s="15"/>
      <c r="F24" s="15"/>
      <c r="G24" s="22">
        <v>10340280</v>
      </c>
      <c r="H24" s="23">
        <v>8965910</v>
      </c>
      <c r="I24" s="16">
        <v>8550000</v>
      </c>
      <c r="J24" s="16">
        <f>'[1]kiadási főtábla 2.sz.'!AM11</f>
        <v>8550000</v>
      </c>
      <c r="K24" s="25"/>
    </row>
    <row r="25" spans="1:11">
      <c r="A25" s="21" t="s">
        <v>45</v>
      </c>
      <c r="B25" s="15" t="s">
        <v>46</v>
      </c>
      <c r="C25" s="15"/>
      <c r="D25" s="15"/>
      <c r="E25" s="15"/>
      <c r="F25" s="15"/>
      <c r="G25" s="22">
        <v>2000000</v>
      </c>
      <c r="H25" s="22">
        <v>2000000</v>
      </c>
      <c r="I25" s="16">
        <v>10000000</v>
      </c>
      <c r="J25" s="16">
        <f>'[1]kiadási főtábla 2.sz.'!AM22</f>
        <v>10000000</v>
      </c>
      <c r="K25" s="25"/>
    </row>
    <row r="26" spans="1:11">
      <c r="A26" s="18" t="s">
        <v>47</v>
      </c>
      <c r="B26" s="19" t="s">
        <v>48</v>
      </c>
      <c r="C26" s="19"/>
      <c r="D26" s="19"/>
      <c r="E26" s="19"/>
      <c r="F26" s="19"/>
      <c r="G26" s="20">
        <f>SUM(G17:G25)</f>
        <v>1005162386</v>
      </c>
      <c r="H26" s="20">
        <f>SUM(H17:H25)</f>
        <v>878114256</v>
      </c>
      <c r="I26" s="20">
        <f>SUM(I17:I25)</f>
        <v>1954125879</v>
      </c>
      <c r="J26" s="20">
        <f>SUM(J17:J25)</f>
        <v>2012253633</v>
      </c>
      <c r="K26" s="25"/>
    </row>
    <row r="27" spans="1:11">
      <c r="A27" s="10" t="s">
        <v>49</v>
      </c>
      <c r="B27" s="11" t="s">
        <v>50</v>
      </c>
      <c r="C27" s="11"/>
      <c r="D27" s="11"/>
      <c r="E27" s="11"/>
      <c r="F27" s="11"/>
      <c r="G27" s="27"/>
      <c r="H27" s="13"/>
      <c r="I27" s="13"/>
      <c r="J27" s="13"/>
      <c r="K27" s="25"/>
    </row>
    <row r="28" spans="1:11">
      <c r="A28" s="14" t="s">
        <v>51</v>
      </c>
      <c r="B28" s="15" t="s">
        <v>52</v>
      </c>
      <c r="C28" s="15"/>
      <c r="D28" s="15"/>
      <c r="E28" s="15"/>
      <c r="F28" s="15"/>
      <c r="G28" s="16">
        <f>SUM(G29:G30)</f>
        <v>2268800</v>
      </c>
      <c r="H28" s="17">
        <f>SUM(H29:H30)</f>
        <v>11345182</v>
      </c>
      <c r="I28" s="16">
        <f>SUM(I29:I30)</f>
        <v>104775000</v>
      </c>
      <c r="J28" s="16">
        <f>'[1]bevételi főtábla 1.sz '!AO76</f>
        <v>4775000</v>
      </c>
      <c r="K28" s="25"/>
    </row>
    <row r="29" spans="1:11">
      <c r="A29" s="14" t="s">
        <v>53</v>
      </c>
      <c r="B29" s="15" t="s">
        <v>54</v>
      </c>
      <c r="C29" s="15"/>
      <c r="D29" s="15"/>
      <c r="E29" s="15"/>
      <c r="F29" s="15"/>
      <c r="G29" s="16">
        <v>2268800</v>
      </c>
      <c r="H29" s="17">
        <v>10372800</v>
      </c>
      <c r="I29" s="16">
        <f>4775000+100000000</f>
        <v>104775000</v>
      </c>
      <c r="J29" s="16">
        <f>'[1]bevételi főtábla 1.sz '!AO78</f>
        <v>4775000</v>
      </c>
      <c r="K29" s="25"/>
    </row>
    <row r="30" spans="1:11">
      <c r="A30" s="14" t="s">
        <v>55</v>
      </c>
      <c r="B30" s="15" t="s">
        <v>56</v>
      </c>
      <c r="C30" s="15"/>
      <c r="D30" s="15"/>
      <c r="E30" s="15"/>
      <c r="F30" s="15"/>
      <c r="G30" s="16">
        <v>0</v>
      </c>
      <c r="H30" s="17">
        <v>972382</v>
      </c>
      <c r="I30" s="16">
        <v>0</v>
      </c>
      <c r="J30" s="16"/>
      <c r="K30" s="25"/>
    </row>
    <row r="31" spans="1:11">
      <c r="A31" s="14" t="s">
        <v>57</v>
      </c>
      <c r="B31" s="15" t="s">
        <v>58</v>
      </c>
      <c r="C31" s="15"/>
      <c r="D31" s="15"/>
      <c r="E31" s="15"/>
      <c r="F31" s="15"/>
      <c r="G31" s="16">
        <v>0</v>
      </c>
      <c r="H31" s="17">
        <v>0</v>
      </c>
      <c r="I31" s="16">
        <v>0</v>
      </c>
      <c r="J31" s="16"/>
      <c r="K31" s="25"/>
    </row>
    <row r="32" spans="1:11">
      <c r="A32" s="14" t="s">
        <v>59</v>
      </c>
      <c r="B32" s="15" t="s">
        <v>60</v>
      </c>
      <c r="C32" s="15"/>
      <c r="D32" s="15"/>
      <c r="E32" s="15"/>
      <c r="F32" s="15"/>
      <c r="G32" s="16">
        <v>960032428</v>
      </c>
      <c r="H32" s="16">
        <v>960032428</v>
      </c>
      <c r="I32" s="16">
        <v>1549850287</v>
      </c>
      <c r="J32" s="16">
        <f>'[1]bevételi főtábla 1.sz '!AO70</f>
        <v>1549850287</v>
      </c>
      <c r="K32" s="25"/>
    </row>
    <row r="33" spans="1:11">
      <c r="A33" s="14" t="s">
        <v>61</v>
      </c>
      <c r="B33" s="15" t="s">
        <v>62</v>
      </c>
      <c r="C33" s="15"/>
      <c r="D33" s="15"/>
      <c r="E33" s="15"/>
      <c r="F33" s="15"/>
      <c r="G33" s="16">
        <v>8000000</v>
      </c>
      <c r="H33" s="17">
        <v>5908564</v>
      </c>
      <c r="I33" s="16"/>
      <c r="J33" s="16"/>
      <c r="K33" s="25"/>
    </row>
    <row r="34" spans="1:11">
      <c r="A34" s="14" t="s">
        <v>63</v>
      </c>
      <c r="B34" s="15" t="s">
        <v>64</v>
      </c>
      <c r="C34" s="15"/>
      <c r="D34" s="15"/>
      <c r="E34" s="15"/>
      <c r="F34" s="15"/>
      <c r="G34" s="16">
        <v>0</v>
      </c>
      <c r="H34" s="16">
        <v>0</v>
      </c>
      <c r="I34" s="16">
        <v>0</v>
      </c>
      <c r="J34" s="16"/>
      <c r="K34" s="24"/>
    </row>
    <row r="35" spans="1:11">
      <c r="A35" s="14" t="s">
        <v>65</v>
      </c>
      <c r="B35" s="19" t="s">
        <v>66</v>
      </c>
      <c r="C35" s="19"/>
      <c r="D35" s="19"/>
      <c r="E35" s="19"/>
      <c r="F35" s="19"/>
      <c r="G35" s="20">
        <f>SUM(G32:G34)+G28</f>
        <v>970301228</v>
      </c>
      <c r="H35" s="20">
        <f>SUM(H32:H34)+H28</f>
        <v>977286174</v>
      </c>
      <c r="I35" s="20">
        <f>SUM(I32:I34)+I28</f>
        <v>1654625287</v>
      </c>
      <c r="J35" s="20">
        <f>SUM(J32:J34)+J28</f>
        <v>1554625287</v>
      </c>
      <c r="K35" s="3"/>
    </row>
    <row r="36" spans="1:11">
      <c r="A36" s="14" t="s">
        <v>67</v>
      </c>
      <c r="B36" s="15" t="s">
        <v>68</v>
      </c>
      <c r="C36" s="15"/>
      <c r="D36" s="15"/>
      <c r="E36" s="15"/>
      <c r="F36" s="15"/>
      <c r="G36" s="16">
        <v>62615133</v>
      </c>
      <c r="H36" s="16">
        <v>69395518</v>
      </c>
      <c r="I36" s="16">
        <f>'[1]felúj. kiad. célonként 11.'!E39</f>
        <v>507079666</v>
      </c>
      <c r="J36" s="16">
        <f>'[1]kiadási főtábla 2.sz.'!AM30</f>
        <v>510823817</v>
      </c>
      <c r="K36" s="3"/>
    </row>
    <row r="37" spans="1:11">
      <c r="A37" s="14" t="s">
        <v>69</v>
      </c>
      <c r="B37" s="15" t="s">
        <v>70</v>
      </c>
      <c r="C37" s="15"/>
      <c r="D37" s="15"/>
      <c r="E37" s="15"/>
      <c r="F37" s="15"/>
      <c r="G37" s="17">
        <v>1383065138</v>
      </c>
      <c r="H37" s="17">
        <v>370207761</v>
      </c>
      <c r="I37" s="17">
        <f>'[1]beruh. kiad. fel.ként 12. sz'!E53</f>
        <v>2151882190</v>
      </c>
      <c r="J37" s="17">
        <f>'[1]kiadási főtábla 2.sz.'!AM29</f>
        <v>2006564095</v>
      </c>
      <c r="K37" s="3"/>
    </row>
    <row r="38" spans="1:11">
      <c r="A38" s="14" t="s">
        <v>71</v>
      </c>
      <c r="B38" s="15" t="s">
        <v>72</v>
      </c>
      <c r="C38" s="15"/>
      <c r="D38" s="15"/>
      <c r="E38" s="15"/>
      <c r="F38" s="15"/>
      <c r="G38" s="17">
        <v>10000</v>
      </c>
      <c r="H38" s="17">
        <v>10000</v>
      </c>
      <c r="I38" s="17">
        <v>0</v>
      </c>
      <c r="J38" s="17"/>
      <c r="K38" s="3"/>
    </row>
    <row r="39" spans="1:11">
      <c r="A39" s="14" t="s">
        <v>73</v>
      </c>
      <c r="B39" s="15" t="s">
        <v>74</v>
      </c>
      <c r="C39" s="15"/>
      <c r="D39" s="15"/>
      <c r="E39" s="15"/>
      <c r="F39" s="15"/>
      <c r="G39" s="17"/>
      <c r="H39" s="17"/>
      <c r="I39" s="17"/>
      <c r="J39" s="17"/>
      <c r="K39" s="3"/>
    </row>
    <row r="40" spans="1:11">
      <c r="A40" s="14" t="s">
        <v>75</v>
      </c>
      <c r="B40" s="15" t="s">
        <v>76</v>
      </c>
      <c r="C40" s="15"/>
      <c r="D40" s="15"/>
      <c r="E40" s="15"/>
      <c r="F40" s="15"/>
      <c r="G40" s="17"/>
      <c r="H40" s="17"/>
      <c r="I40" s="17"/>
      <c r="J40" s="17"/>
      <c r="K40" s="3"/>
    </row>
    <row r="41" spans="1:11">
      <c r="A41" s="14" t="s">
        <v>77</v>
      </c>
      <c r="B41" s="15" t="s">
        <v>78</v>
      </c>
      <c r="C41" s="15"/>
      <c r="D41" s="15"/>
      <c r="E41" s="15"/>
      <c r="F41" s="15"/>
      <c r="G41" s="17">
        <v>4650000</v>
      </c>
      <c r="H41" s="17">
        <v>3888508</v>
      </c>
      <c r="I41" s="17">
        <v>3060000</v>
      </c>
      <c r="J41" s="17">
        <f>'[1]kiadási főtábla 2.sz.'!AM31</f>
        <v>8810000</v>
      </c>
      <c r="K41" s="3"/>
    </row>
    <row r="42" spans="1:11">
      <c r="A42" s="18">
        <v>32</v>
      </c>
      <c r="B42" s="19" t="s">
        <v>79</v>
      </c>
      <c r="C42" s="19"/>
      <c r="D42" s="19"/>
      <c r="E42" s="19"/>
      <c r="F42" s="19"/>
      <c r="G42" s="20">
        <f>SUM(G36:G41)</f>
        <v>1450340271</v>
      </c>
      <c r="H42" s="20">
        <f>SUM(H36:H41)</f>
        <v>443501787</v>
      </c>
      <c r="I42" s="20">
        <f>SUM(I36:I41)</f>
        <v>2662021856</v>
      </c>
      <c r="J42" s="20">
        <f>SUM(J36:J41)</f>
        <v>2526197912</v>
      </c>
      <c r="K42" s="3"/>
    </row>
    <row r="43" spans="1:11">
      <c r="A43" s="28"/>
      <c r="B43" s="29"/>
      <c r="C43" s="30"/>
      <c r="D43" s="30"/>
      <c r="E43" s="30"/>
      <c r="F43" s="30"/>
      <c r="G43" s="31"/>
      <c r="H43" s="13"/>
      <c r="I43" s="13"/>
      <c r="J43" s="13"/>
      <c r="K43" s="3"/>
    </row>
    <row r="44" spans="1:11">
      <c r="A44" s="18">
        <v>33</v>
      </c>
      <c r="B44" s="19" t="s">
        <v>80</v>
      </c>
      <c r="C44" s="19"/>
      <c r="D44" s="19"/>
      <c r="E44" s="19"/>
      <c r="F44" s="19"/>
      <c r="G44" s="32">
        <f>G16+G35</f>
        <v>1990215199</v>
      </c>
      <c r="H44" s="32">
        <f>H16+H35</f>
        <v>2066184860</v>
      </c>
      <c r="I44" s="32">
        <f>I16+I35</f>
        <v>3469937233</v>
      </c>
      <c r="J44" s="20">
        <f>J16+J35</f>
        <v>3402552332</v>
      </c>
      <c r="K44" s="3"/>
    </row>
    <row r="45" spans="1:11">
      <c r="A45" s="28"/>
      <c r="B45" s="8"/>
      <c r="C45" s="8"/>
      <c r="D45" s="8"/>
      <c r="E45" s="8"/>
      <c r="F45" s="8"/>
      <c r="G45" s="8"/>
      <c r="H45" s="13"/>
      <c r="I45" s="13"/>
      <c r="J45" s="13"/>
      <c r="K45" s="3"/>
    </row>
    <row r="46" spans="1:11">
      <c r="A46" s="18" t="s">
        <v>81</v>
      </c>
      <c r="B46" s="19" t="s">
        <v>82</v>
      </c>
      <c r="C46" s="19"/>
      <c r="D46" s="19"/>
      <c r="E46" s="19"/>
      <c r="F46" s="19"/>
      <c r="G46" s="32">
        <f>G26+G42</f>
        <v>2455502657</v>
      </c>
      <c r="H46" s="32">
        <f>H26+H42</f>
        <v>1321616043</v>
      </c>
      <c r="I46" s="32">
        <f>I26+I42</f>
        <v>4616147735</v>
      </c>
      <c r="J46" s="20">
        <f>J26+J42</f>
        <v>4538451545</v>
      </c>
      <c r="K46" s="3"/>
    </row>
    <row r="47" spans="1:11">
      <c r="A47" s="10" t="s">
        <v>83</v>
      </c>
      <c r="B47" s="33" t="s">
        <v>84</v>
      </c>
      <c r="C47" s="33"/>
      <c r="D47" s="33"/>
      <c r="E47" s="33"/>
      <c r="F47" s="33"/>
      <c r="G47" s="28"/>
      <c r="H47" s="28"/>
      <c r="I47" s="28"/>
      <c r="J47" s="28"/>
      <c r="K47" s="3"/>
    </row>
    <row r="48" spans="1:11">
      <c r="A48" s="14" t="s">
        <v>85</v>
      </c>
      <c r="B48" s="34" t="s">
        <v>86</v>
      </c>
      <c r="C48" s="34"/>
      <c r="D48" s="34"/>
      <c r="E48" s="34"/>
      <c r="F48" s="34"/>
      <c r="G48" s="16"/>
      <c r="H48" s="17"/>
      <c r="I48" s="16"/>
      <c r="J48" s="16"/>
      <c r="K48" s="3"/>
    </row>
    <row r="49" spans="1:11">
      <c r="A49" s="14" t="s">
        <v>87</v>
      </c>
      <c r="B49" s="15" t="s">
        <v>88</v>
      </c>
      <c r="C49" s="15"/>
      <c r="D49" s="15"/>
      <c r="E49" s="15"/>
      <c r="F49" s="15"/>
      <c r="G49" s="16">
        <v>175000000</v>
      </c>
      <c r="H49" s="17">
        <v>175000000</v>
      </c>
      <c r="I49" s="16">
        <v>0</v>
      </c>
      <c r="J49" s="16"/>
      <c r="K49" s="3"/>
    </row>
    <row r="50" spans="1:11">
      <c r="A50" s="14" t="s">
        <v>89</v>
      </c>
      <c r="B50" s="34" t="s">
        <v>90</v>
      </c>
      <c r="C50" s="34"/>
      <c r="D50" s="34"/>
      <c r="E50" s="34"/>
      <c r="F50" s="34"/>
      <c r="G50" s="17">
        <v>304699000</v>
      </c>
      <c r="H50" s="17">
        <f>356480103-175000000</f>
        <v>181480103</v>
      </c>
      <c r="I50" s="17">
        <v>1160784359</v>
      </c>
      <c r="J50" s="17">
        <f>'[1]bevételi főtábla 1.sz '!AO100</f>
        <v>1150473070</v>
      </c>
      <c r="K50" s="3"/>
    </row>
    <row r="51" spans="1:11">
      <c r="A51" s="14" t="s">
        <v>91</v>
      </c>
      <c r="B51" s="15" t="s">
        <v>92</v>
      </c>
      <c r="C51" s="15"/>
      <c r="D51" s="15"/>
      <c r="E51" s="15"/>
      <c r="F51" s="15"/>
      <c r="G51" s="16"/>
      <c r="H51" s="17"/>
      <c r="I51" s="16"/>
      <c r="J51" s="16"/>
      <c r="K51" s="3"/>
    </row>
    <row r="52" spans="1:11">
      <c r="A52" s="14" t="s">
        <v>93</v>
      </c>
      <c r="B52" s="34" t="s">
        <v>94</v>
      </c>
      <c r="C52" s="34"/>
      <c r="D52" s="34"/>
      <c r="E52" s="34"/>
      <c r="F52" s="34"/>
      <c r="G52" s="16"/>
      <c r="H52" s="17"/>
      <c r="I52" s="16"/>
      <c r="J52" s="16"/>
      <c r="K52" s="3"/>
    </row>
    <row r="53" spans="1:11">
      <c r="A53" s="14" t="s">
        <v>95</v>
      </c>
      <c r="B53" s="11" t="s">
        <v>96</v>
      </c>
      <c r="C53" s="11"/>
      <c r="D53" s="11"/>
      <c r="E53" s="11"/>
      <c r="F53" s="11"/>
      <c r="G53" s="35">
        <f>SUM(G47:G50)</f>
        <v>479699000</v>
      </c>
      <c r="H53" s="36">
        <f>SUM(H47:H50)</f>
        <v>356480103</v>
      </c>
      <c r="I53" s="35">
        <f>SUM(I47:I50)</f>
        <v>1160784359</v>
      </c>
      <c r="J53" s="35">
        <f>SUM(J47:J50)</f>
        <v>1150473070</v>
      </c>
      <c r="K53" s="3"/>
    </row>
    <row r="54" spans="1:11">
      <c r="A54" s="14" t="s">
        <v>97</v>
      </c>
      <c r="B54" s="15" t="s">
        <v>98</v>
      </c>
      <c r="C54" s="15"/>
      <c r="D54" s="15"/>
      <c r="E54" s="15"/>
      <c r="F54" s="15"/>
      <c r="G54" s="16"/>
      <c r="H54" s="17"/>
      <c r="I54" s="16"/>
      <c r="J54" s="16"/>
      <c r="K54" s="3"/>
    </row>
    <row r="55" spans="1:11">
      <c r="A55" s="14" t="s">
        <v>99</v>
      </c>
      <c r="B55" s="15" t="s">
        <v>100</v>
      </c>
      <c r="C55" s="15"/>
      <c r="D55" s="15"/>
      <c r="E55" s="15"/>
      <c r="F55" s="15"/>
      <c r="G55" s="16"/>
      <c r="H55" s="17"/>
      <c r="I55" s="16"/>
      <c r="J55" s="16"/>
      <c r="K55" s="3"/>
    </row>
    <row r="56" spans="1:11">
      <c r="A56" s="14" t="s">
        <v>101</v>
      </c>
      <c r="B56" s="15" t="s">
        <v>102</v>
      </c>
      <c r="C56" s="15"/>
      <c r="D56" s="15"/>
      <c r="E56" s="15"/>
      <c r="F56" s="15"/>
      <c r="G56" s="16"/>
      <c r="H56" s="17"/>
      <c r="I56" s="16"/>
      <c r="J56" s="16"/>
      <c r="K56" s="3"/>
    </row>
    <row r="57" spans="1:11">
      <c r="A57" s="14" t="s">
        <v>103</v>
      </c>
      <c r="B57" s="15" t="s">
        <v>104</v>
      </c>
      <c r="C57" s="15"/>
      <c r="D57" s="15"/>
      <c r="E57" s="15"/>
      <c r="F57" s="15"/>
      <c r="G57" s="16">
        <v>14411542</v>
      </c>
      <c r="H57" s="17">
        <v>14411542</v>
      </c>
      <c r="I57" s="16">
        <v>14573857</v>
      </c>
      <c r="J57" s="16">
        <f>'[1]kiadási főtábla 2.sz.'!AM50</f>
        <v>14573857</v>
      </c>
      <c r="K57" s="3"/>
    </row>
    <row r="58" spans="1:11">
      <c r="A58" s="14" t="s">
        <v>105</v>
      </c>
      <c r="B58" s="37" t="s">
        <v>106</v>
      </c>
      <c r="C58" s="37"/>
      <c r="D58" s="37"/>
      <c r="E58" s="37"/>
      <c r="F58" s="37"/>
      <c r="G58" s="35">
        <f>SUM(G54:G57)</f>
        <v>14411542</v>
      </c>
      <c r="H58" s="35">
        <f>SUM(H54:H57)</f>
        <v>14411542</v>
      </c>
      <c r="I58" s="35">
        <f>SUM(I54:I57)</f>
        <v>14573857</v>
      </c>
      <c r="J58" s="35">
        <f>SUM(J54:J57)</f>
        <v>14573857</v>
      </c>
      <c r="K58" s="3"/>
    </row>
    <row r="59" spans="1:11">
      <c r="A59" s="10"/>
      <c r="B59" s="38"/>
      <c r="C59" s="39"/>
      <c r="D59" s="39"/>
      <c r="E59" s="39"/>
      <c r="F59" s="39"/>
      <c r="G59" s="40"/>
      <c r="H59" s="13"/>
      <c r="I59" s="13"/>
      <c r="J59" s="13"/>
      <c r="K59" s="3"/>
    </row>
    <row r="60" spans="1:11">
      <c r="A60" s="18" t="s">
        <v>107</v>
      </c>
      <c r="B60" s="41" t="s">
        <v>108</v>
      </c>
      <c r="C60" s="41"/>
      <c r="D60" s="41"/>
      <c r="E60" s="41"/>
      <c r="F60" s="41"/>
      <c r="G60" s="42">
        <f>G44+G53</f>
        <v>2469914199</v>
      </c>
      <c r="H60" s="42">
        <f>H44+H53</f>
        <v>2422664963</v>
      </c>
      <c r="I60" s="42">
        <f>I44+I53</f>
        <v>4630721592</v>
      </c>
      <c r="J60" s="42">
        <f>J44+J53</f>
        <v>4553025402</v>
      </c>
      <c r="K60" s="43"/>
    </row>
    <row r="61" spans="1:11">
      <c r="A61" s="18" t="s">
        <v>109</v>
      </c>
      <c r="B61" s="41" t="s">
        <v>110</v>
      </c>
      <c r="C61" s="41"/>
      <c r="D61" s="41"/>
      <c r="E61" s="41"/>
      <c r="F61" s="41"/>
      <c r="G61" s="42">
        <f>G46+G58</f>
        <v>2469914199</v>
      </c>
      <c r="H61" s="42">
        <f>H46+H58</f>
        <v>1336027585</v>
      </c>
      <c r="I61" s="42">
        <f>I46+I58</f>
        <v>4630721592</v>
      </c>
      <c r="J61" s="42">
        <f>J46+J58</f>
        <v>4553025402</v>
      </c>
      <c r="K61" s="44"/>
    </row>
    <row r="62" spans="1:11">
      <c r="A62" s="3"/>
      <c r="B62" s="3"/>
      <c r="C62" s="3"/>
      <c r="D62" s="3"/>
      <c r="E62" s="3"/>
      <c r="F62" s="3"/>
      <c r="G62" s="45"/>
      <c r="H62" s="45"/>
      <c r="I62" s="3"/>
      <c r="J62" s="3"/>
      <c r="K62" s="3"/>
    </row>
    <row r="63" spans="1:11">
      <c r="A63" s="3"/>
      <c r="B63" s="3"/>
      <c r="C63" s="3"/>
      <c r="D63" s="3"/>
      <c r="E63" s="3"/>
      <c r="F63" s="3"/>
      <c r="G63" s="45"/>
      <c r="H63" s="45"/>
      <c r="I63" s="46"/>
      <c r="J63" s="3"/>
      <c r="K63" s="3"/>
    </row>
    <row r="64" spans="1:11">
      <c r="A64" s="3"/>
      <c r="B64" s="3"/>
      <c r="C64" s="3"/>
      <c r="D64" s="3"/>
      <c r="E64" s="3"/>
      <c r="F64" s="47"/>
      <c r="G64" s="48"/>
      <c r="H64" s="48"/>
      <c r="I64" s="47">
        <f>I60-I61</f>
        <v>0</v>
      </c>
      <c r="J64" s="47"/>
      <c r="K64" s="47"/>
    </row>
  </sheetData>
  <mergeCells count="63">
    <mergeCell ref="B61:F61"/>
    <mergeCell ref="B55:F55"/>
    <mergeCell ref="B56:F56"/>
    <mergeCell ref="B57:F57"/>
    <mergeCell ref="B58:F58"/>
    <mergeCell ref="B59:F59"/>
    <mergeCell ref="B60:F60"/>
    <mergeCell ref="B49:F49"/>
    <mergeCell ref="B50:F50"/>
    <mergeCell ref="B51:F51"/>
    <mergeCell ref="B52:F52"/>
    <mergeCell ref="B53:F53"/>
    <mergeCell ref="B54:F54"/>
    <mergeCell ref="B43:G43"/>
    <mergeCell ref="B44:F44"/>
    <mergeCell ref="B45:G45"/>
    <mergeCell ref="B46:F46"/>
    <mergeCell ref="B47:F47"/>
    <mergeCell ref="B48:F48"/>
    <mergeCell ref="B37:F37"/>
    <mergeCell ref="B38:F38"/>
    <mergeCell ref="B39:F39"/>
    <mergeCell ref="B40:F40"/>
    <mergeCell ref="B41:F41"/>
    <mergeCell ref="B42:F42"/>
    <mergeCell ref="B31:F31"/>
    <mergeCell ref="B32:F32"/>
    <mergeCell ref="B33:F33"/>
    <mergeCell ref="B34:F34"/>
    <mergeCell ref="B35:F35"/>
    <mergeCell ref="B36:F36"/>
    <mergeCell ref="B25:F25"/>
    <mergeCell ref="B26:F26"/>
    <mergeCell ref="B27:F27"/>
    <mergeCell ref="B28:F28"/>
    <mergeCell ref="B29:F29"/>
    <mergeCell ref="B30:F30"/>
    <mergeCell ref="B19:F19"/>
    <mergeCell ref="B20:F20"/>
    <mergeCell ref="B21:F21"/>
    <mergeCell ref="B22:F22"/>
    <mergeCell ref="B23:F23"/>
    <mergeCell ref="B24:F24"/>
    <mergeCell ref="B13:F13"/>
    <mergeCell ref="B14:F14"/>
    <mergeCell ref="B15:F15"/>
    <mergeCell ref="B16:F16"/>
    <mergeCell ref="B17:F17"/>
    <mergeCell ref="B18:F18"/>
    <mergeCell ref="B7:F7"/>
    <mergeCell ref="B8:F8"/>
    <mergeCell ref="B9:F9"/>
    <mergeCell ref="B10:F10"/>
    <mergeCell ref="B11:F11"/>
    <mergeCell ref="B12:F12"/>
    <mergeCell ref="A2:J2"/>
    <mergeCell ref="A3:J3"/>
    <mergeCell ref="A4:J4"/>
    <mergeCell ref="A5:F6"/>
    <mergeCell ref="G5:G6"/>
    <mergeCell ref="H5:H6"/>
    <mergeCell ref="I5:I6"/>
    <mergeCell ref="J5:J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Hohner</dc:creator>
  <cp:lastModifiedBy>Hohner</cp:lastModifiedBy>
  <dcterms:created xsi:type="dcterms:W3CDTF">2018-10-10T13:21:16Z</dcterms:created>
  <dcterms:modified xsi:type="dcterms:W3CDTF">2018-10-10T13:21:32Z</dcterms:modified>
</cp:coreProperties>
</file>