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7" activeTab="10"/>
  </bookViews>
  <sheets>
    <sheet name="1.mell. kiemelt.előir." sheetId="1" r:id="rId1"/>
    <sheet name="2. mell. müköd.bev+kiadás" sheetId="2" r:id="rId2"/>
    <sheet name="3.mell.felhalm.bev+kiadás" sheetId="3" r:id="rId3"/>
    <sheet name="4. mell.beruházás+felújítás" sheetId="4" r:id="rId4"/>
    <sheet name="5.mell. eu,projekt" sheetId="5" r:id="rId5"/>
    <sheet name="6. mell. létszám" sheetId="6" r:id="rId6"/>
    <sheet name="7. mell. stabilitás" sheetId="7" r:id="rId7"/>
    <sheet name="8.mell. mérleg" sheetId="8" r:id="rId8"/>
    <sheet name="9.mell. maradvány " sheetId="9" r:id="rId9"/>
    <sheet name="10. mell. eredemény kimtatás " sheetId="10" r:id="rId10"/>
    <sheet name="11 mell. Gazd.szerv.rész." sheetId="11" r:id="rId11"/>
    <sheet name="7. mellékelt" sheetId="12" state="hidden" r:id="rId12"/>
  </sheets>
  <definedNames/>
  <calcPr fullCalcOnLoad="1"/>
</workbook>
</file>

<file path=xl/sharedStrings.xml><?xml version="1.0" encoding="utf-8"?>
<sst xmlns="http://schemas.openxmlformats.org/spreadsheetml/2006/main" count="738" uniqueCount="542">
  <si>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</si>
  <si>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</si>
  <si>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</si>
  <si>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</si>
  <si>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</si>
  <si>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</si>
  <si>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</si>
  <si>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</si>
  <si>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</si>
  <si>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</si>
  <si>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</si>
  <si>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</si>
  <si>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</si>
  <si>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</si>
  <si>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</si>
  <si>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</si>
  <si>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</si>
  <si>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</si>
  <si>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</si>
  <si>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</si>
  <si>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</si>
  <si>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</si>
  <si>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</si>
  <si>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</si>
  <si>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</si>
  <si>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</si>
  <si>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</si>
  <si>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</si>
  <si>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</si>
  <si>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</si>
  <si>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</si>
  <si>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</si>
  <si>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</si>
  <si>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Működési célú pénzeszköz átvétel</t>
  </si>
  <si>
    <t>MŰKÖDÉSI CÉLÚ BEVÉTELEK</t>
  </si>
  <si>
    <t>FELHALMOZÁSI CÉLÚ BEVÉTELEK</t>
  </si>
  <si>
    <t>2. sz. melléklet</t>
  </si>
  <si>
    <t>4. sz. melléklet</t>
  </si>
  <si>
    <t>FELÚJÍTÁSOK</t>
  </si>
  <si>
    <t>INTÉZMÉNYI BERUHÁZÁSOK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</si>
  <si>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</si>
  <si>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</si>
  <si>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</si>
  <si>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</si>
  <si>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</si>
  <si>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</si>
  <si>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</si>
  <si>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</si>
  <si>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</si>
  <si>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</si>
  <si>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</si>
  <si>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</si>
  <si>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</si>
  <si>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</si>
  <si>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</si>
  <si>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</si>
  <si>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</si>
  <si>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</si>
  <si>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</si>
  <si>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</si>
  <si>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Szolgáltatások ellenértéke</t>
  </si>
  <si>
    <t>Felhalmozási célú saját bevételek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</si>
  <si>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</si>
  <si>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</si>
  <si>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</si>
  <si>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</si>
  <si>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</si>
  <si>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eredeti előirányzatból</t>
  </si>
  <si>
    <t>kötelező feladatok</t>
  </si>
  <si>
    <t>önként vállalt feladatok</t>
  </si>
  <si>
    <t>Munkaadókat terhelő járulékok és szoc. hozzájárulási adó</t>
  </si>
  <si>
    <t>Gépjárműadó 40 %-a</t>
  </si>
  <si>
    <t>Helyi önkormányzatok működésének általános támogatása</t>
  </si>
  <si>
    <t>Szociális és gyermekjóléti feladatok támogatása</t>
  </si>
  <si>
    <t>Kulturális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</si>
  <si>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</si>
  <si>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</si>
  <si>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</si>
  <si>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</si>
  <si>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</si>
  <si>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</si>
  <si>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</si>
  <si>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Likvid hitel törlesztése</t>
  </si>
  <si>
    <t>Egyéb finanszírozás kiadásai</t>
  </si>
  <si>
    <t>MŰKÖDÉSI KIADÁSOK ÖSSZESEN</t>
  </si>
  <si>
    <t>MŰKÖDÉSI TÖBBLET</t>
  </si>
  <si>
    <t>3. számú melléklet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</si>
  <si>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</si>
  <si>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</si>
  <si>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</si>
  <si>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</si>
  <si>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</si>
  <si>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</si>
  <si>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Támogatásértékű felhalmozási kiadás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</si>
  <si>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</si>
  <si>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</si>
  <si>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</si>
  <si>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</si>
  <si>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</si>
  <si>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</si>
  <si>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</si>
  <si>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</si>
  <si>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</si>
  <si>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</si>
  <si>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</si>
  <si>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Helyi önkormányzatoktól és költségvetési szerveiktől</t>
  </si>
  <si>
    <t>NYD Regionális Hulladékgazdálkodási Önkormányzati Társulás</t>
  </si>
  <si>
    <t xml:space="preserve">Működési kiadás államháztartáson belülre </t>
  </si>
  <si>
    <t xml:space="preserve">Működési kiadások államháztartáson kivülre  </t>
  </si>
  <si>
    <t xml:space="preserve">Központi költségvetési szervnek </t>
  </si>
  <si>
    <t>Egyes köznevelési  feladatok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</si>
  <si>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</si>
  <si>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</si>
  <si>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</si>
  <si>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</si>
  <si>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</si>
  <si>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 xml:space="preserve">Tulajdonosi bevétel - koncesszióból származó bevétel </t>
  </si>
  <si>
    <t xml:space="preserve">Felhalmozási célú támogatások államháztartáson belülről </t>
  </si>
  <si>
    <t xml:space="preserve">Felhalmozási célú átvett pénzeszközök 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</si>
  <si>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</si>
  <si>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</si>
  <si>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</si>
  <si>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</si>
  <si>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</si>
  <si>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Társulásoknak és költsévetési szerveinek </t>
  </si>
  <si>
    <t xml:space="preserve">Egyéb felhalmozási célú támogatások államháztartáson kivűlre </t>
  </si>
  <si>
    <t xml:space="preserve">hosszú leljáratú hitelek, kölcsönök törlésztése 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</si>
  <si>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</si>
  <si>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</si>
  <si>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</si>
  <si>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</si>
  <si>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</si>
  <si>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</si>
  <si>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</si>
  <si>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</si>
  <si>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</si>
  <si>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</si>
  <si>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</si>
  <si>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</si>
  <si>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</si>
  <si>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</si>
  <si>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</si>
  <si>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</si>
  <si>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</si>
  <si>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</si>
  <si>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</si>
  <si>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</si>
  <si>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</si>
  <si>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</si>
  <si>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B4        l.</t>
  </si>
  <si>
    <t>B1       lll.</t>
  </si>
  <si>
    <t>B3        ll.</t>
  </si>
  <si>
    <t>B1       lV.</t>
  </si>
  <si>
    <t>B8      Vll.</t>
  </si>
  <si>
    <t>B1       Vl.</t>
  </si>
  <si>
    <t>B6        V.</t>
  </si>
  <si>
    <t xml:space="preserve">K1         l. </t>
  </si>
  <si>
    <t>K2        ll.</t>
  </si>
  <si>
    <t>K3       lll.</t>
  </si>
  <si>
    <t>K4       lV.</t>
  </si>
  <si>
    <t>K5       V.</t>
  </si>
  <si>
    <t>K9       Vl.</t>
  </si>
  <si>
    <t>rovat /Ssz.</t>
  </si>
  <si>
    <t>Jövedelemadók</t>
  </si>
  <si>
    <t>módosított előirányzatból</t>
  </si>
  <si>
    <t xml:space="preserve">rövidlejáratú fejlesztési hitel törlesztés </t>
  </si>
  <si>
    <t xml:space="preserve">felhalmozási hitel törlesztése </t>
  </si>
  <si>
    <t>ÖSSZESEN</t>
  </si>
  <si>
    <t xml:space="preserve">kötelező feladatok </t>
  </si>
  <si>
    <t>B4</t>
  </si>
  <si>
    <t>B3</t>
  </si>
  <si>
    <t>B1</t>
  </si>
  <si>
    <t>B6</t>
  </si>
  <si>
    <t>B5</t>
  </si>
  <si>
    <t>B2</t>
  </si>
  <si>
    <t>B7</t>
  </si>
  <si>
    <t>B8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</si>
  <si>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</si>
  <si>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</si>
  <si>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</si>
  <si>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</si>
  <si>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</si>
  <si>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</si>
  <si>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</si>
  <si>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</si>
  <si>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</si>
  <si>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rovat</t>
  </si>
  <si>
    <t>ÜRES</t>
  </si>
  <si>
    <t>5. számú melléklet</t>
  </si>
  <si>
    <t>BAJÁNSENYE KÖZSÉG ÖNKORMÁNYZATA
EURÓPAI UNIÓS PROJEKTJEI</t>
  </si>
  <si>
    <t>EU projekt megnevezése:</t>
  </si>
  <si>
    <t>Bevételek</t>
  </si>
  <si>
    <t>2016.év</t>
  </si>
  <si>
    <t>2017. év</t>
  </si>
  <si>
    <t>Következő évek</t>
  </si>
  <si>
    <t>EU forrás</t>
  </si>
  <si>
    <t>Egyéb forrás</t>
  </si>
  <si>
    <t>Saját forrás</t>
  </si>
  <si>
    <t>Kiadások</t>
  </si>
  <si>
    <t>2016. év</t>
  </si>
  <si>
    <t>Járulékok</t>
  </si>
  <si>
    <t>Felújítások</t>
  </si>
  <si>
    <t>Beruházások</t>
  </si>
  <si>
    <t>Átadott pénzeszközök</t>
  </si>
  <si>
    <t>6. sz. melléklet</t>
  </si>
  <si>
    <t>adatok főben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</si>
  <si>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</si>
  <si>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</si>
  <si>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</si>
  <si>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</si>
  <si>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</si>
  <si>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</si>
  <si>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</si>
  <si>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</si>
  <si>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</si>
  <si>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</si>
  <si>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</si>
  <si>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</si>
  <si>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BAJÁNSENYE KÖZSÉG ÖNKORMÁNYZATA
ADÓSSÁGOT KELETKEZTETŐ ÜGYLETEKBŐL FENNÁLLÓ KÖTELEZETTSÉGEI</t>
  </si>
  <si>
    <t>Az államháztartásról szóló 2011. évi CXCV. törvény 29/A. §, valamint Magyarország stabilitásáról szóló CXCIV. törvény 45. § (1) bekezdés a) pontja alapján</t>
  </si>
  <si>
    <t>Az Önkormányzat Stabilitási törvény 3. § (1) bekezdés szerinti adósságot keletkeztető ügyletből származó tárgyévi összes fizetési kötelezettsége, az adósságot keletkeztető ügylet futamidejének végéig egyik évben sem haladja meg az Önkormányzat adott évi s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</si>
  <si>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</si>
  <si>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</si>
  <si>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</si>
  <si>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</si>
  <si>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 xml:space="preserve">8.sz. melléklet </t>
  </si>
  <si>
    <t>MÉRLEG</t>
  </si>
  <si>
    <t>Bajánsenye Község Önkormányzata</t>
  </si>
  <si>
    <t>ELŐZŐ ÉV 
(ezer Ft)</t>
  </si>
  <si>
    <t>TÁRGYÉV
(ezer Ft)</t>
  </si>
  <si>
    <t/>
  </si>
  <si>
    <t>ESZKÖZÖK</t>
  </si>
  <si>
    <t>A/l immateriális javak</t>
  </si>
  <si>
    <t>A/ll. Tárgyi eszközök</t>
  </si>
  <si>
    <t>A/lll.Befektetett pénzügyi eszközök</t>
  </si>
  <si>
    <t>A/lV. Koncesszióba, vagyonkezelésbe adott eszközök</t>
  </si>
  <si>
    <t>A.) Nemzeti vagyonba tartozó befektetett eszközök összesen</t>
  </si>
  <si>
    <t>B./l Készletek</t>
  </si>
  <si>
    <t xml:space="preserve">B/ll Értékpapirok </t>
  </si>
  <si>
    <t xml:space="preserve">B. Nemzeti vagyonba tartózó forgóeszközök </t>
  </si>
  <si>
    <t>C.Pénzeszközök</t>
  </si>
  <si>
    <t>D./l Költségvetési évben esedékes követelések</t>
  </si>
  <si>
    <t xml:space="preserve">D/ll.Költségvetési évet követően esedékes követelések </t>
  </si>
  <si>
    <t>D/lll.Követelés jellegű sajátos elszámolások</t>
  </si>
  <si>
    <t>D. Követelések</t>
  </si>
  <si>
    <t>E. Egyéb sajátos eszközoldali elszámolások</t>
  </si>
  <si>
    <t xml:space="preserve">F. Aktív időbeli elhatárolások </t>
  </si>
  <si>
    <t>ESZKÖZÖK ÖSSZESEN</t>
  </si>
  <si>
    <t>FORRÁSOK</t>
  </si>
  <si>
    <t>G/l Nemzeti vagyon induláskori értéke</t>
  </si>
  <si>
    <t>G/ll Nemzeti vagyon változásai</t>
  </si>
  <si>
    <t>G/lll Egyéb eszközök induláskori értéke és változásai</t>
  </si>
  <si>
    <t xml:space="preserve">G/lV. Felhalmozott eredmény </t>
  </si>
  <si>
    <t xml:space="preserve">G/V. Eszközök értékhelyesbítésének forrása </t>
  </si>
  <si>
    <t>G/Vl. Mérlegszerint eredmény</t>
  </si>
  <si>
    <t>G.) Saját tőke</t>
  </si>
  <si>
    <t xml:space="preserve">H/l. Költségvetési évben esedékes kötelezettségek </t>
  </si>
  <si>
    <t xml:space="preserve">H/ll. Költségvetési évet követően esedékes kötezettségek </t>
  </si>
  <si>
    <t xml:space="preserve">H/lll/1 Kapott előleg </t>
  </si>
  <si>
    <t>H.) Kötelezettségek</t>
  </si>
  <si>
    <t>I.) Egyéb sajátos forrásoladali elszámolások</t>
  </si>
  <si>
    <t>J.) Kincstári számlavezetéssel kapcsolatos elszámolások</t>
  </si>
  <si>
    <t>K.) Passzív időbeli elhatárolások</t>
  </si>
  <si>
    <t>9. sz. melléklet</t>
  </si>
  <si>
    <t xml:space="preserve">BAJÁNSENYE KÖZSÉG ÖNKORMÁNYZAT </t>
  </si>
  <si>
    <t>MARADVÁNYKIMUTATÁS</t>
  </si>
  <si>
    <t>Összeg
(ezer Ft)</t>
  </si>
  <si>
    <t>01.</t>
  </si>
  <si>
    <t>Alaptevékenység költségvetési bevételei</t>
  </si>
  <si>
    <t>02.</t>
  </si>
  <si>
    <t>Alaptevékenység költségvetési kiadásai</t>
  </si>
  <si>
    <t>I.</t>
  </si>
  <si>
    <t>Alaptevékenységek költségvetési egyenlege</t>
  </si>
  <si>
    <t>03.</t>
  </si>
  <si>
    <t>Alaptevékenység finanszírozási bevételei</t>
  </si>
  <si>
    <t>04.</t>
  </si>
  <si>
    <t>Alaptevékenység finanszírozási kiadásai</t>
  </si>
  <si>
    <t>II.</t>
  </si>
  <si>
    <t>Alaptevékenységek finanszírozási egyenlege</t>
  </si>
  <si>
    <t>A.)</t>
  </si>
  <si>
    <t>Alaptevékenység maradványa</t>
  </si>
  <si>
    <t>05.</t>
  </si>
  <si>
    <t>Vállakozási tevékenység költségvetési bevételei</t>
  </si>
  <si>
    <t>06.</t>
  </si>
  <si>
    <t>Vállakozási tevékenység költségvetési kiadásai</t>
  </si>
  <si>
    <t>III.</t>
  </si>
  <si>
    <t>Vállakozási tevékenységek költségvetési egyenlege</t>
  </si>
  <si>
    <t>07.</t>
  </si>
  <si>
    <t>Vállakozási tevékenység finanszírozási bevételei</t>
  </si>
  <si>
    <t>08.</t>
  </si>
  <si>
    <t>Vállakozási tevékenység finanszírozási kiadásai</t>
  </si>
  <si>
    <t>IV.</t>
  </si>
  <si>
    <t>Vállakozási tevékenységek finanszírozási egyenlege</t>
  </si>
  <si>
    <t>B.)</t>
  </si>
  <si>
    <t>Vállakozási tevékenység maradványa</t>
  </si>
  <si>
    <t>C.)</t>
  </si>
  <si>
    <t>Összes maradvány</t>
  </si>
  <si>
    <t>D.)</t>
  </si>
  <si>
    <t>Alaptevékenység kötelezettséggel terhelt maradványa</t>
  </si>
  <si>
    <t>E.)</t>
  </si>
  <si>
    <t>Alaptevékenység szabad maradványa</t>
  </si>
  <si>
    <t>F.)</t>
  </si>
  <si>
    <t>Vállalkozási tevékenység kötelezettséggel terhelt maradványa</t>
  </si>
  <si>
    <t>G.)</t>
  </si>
  <si>
    <t>Vállalkozási tevékenység szabad maradványa</t>
  </si>
  <si>
    <t xml:space="preserve">10.sz. melléklet </t>
  </si>
  <si>
    <t>EREDMÉNYKIMUTATÁS</t>
  </si>
  <si>
    <t xml:space="preserve">TÁRGYÉV 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</si>
  <si>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</si>
  <si>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</si>
  <si>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</si>
  <si>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</si>
  <si>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</si>
  <si>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</si>
  <si>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</si>
  <si>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</si>
  <si>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</si>
  <si>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</si>
  <si>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</si>
  <si>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09.</t>
  </si>
  <si>
    <t>Anyagköltség</t>
  </si>
  <si>
    <t>10.</t>
  </si>
  <si>
    <t>Igénybe vett szolgáltatások értéke</t>
  </si>
  <si>
    <t>11.</t>
  </si>
  <si>
    <t>Eladott áruk beszerzési értéke</t>
  </si>
  <si>
    <t>12.</t>
  </si>
  <si>
    <t>Bérjárulékok</t>
  </si>
  <si>
    <t>Anyagjellegű ráfordítások</t>
  </si>
  <si>
    <t>13.</t>
  </si>
  <si>
    <t>Bérköltség</t>
  </si>
  <si>
    <t>14.</t>
  </si>
  <si>
    <t>Személyi jellegű egyéb kifizetések</t>
  </si>
  <si>
    <t>15.</t>
  </si>
  <si>
    <t>V.</t>
  </si>
  <si>
    <t>Személyi jellegű ráfordítások</t>
  </si>
  <si>
    <t>VI.</t>
  </si>
  <si>
    <t>Értékcsökkenési leírás</t>
  </si>
  <si>
    <t>VII.</t>
  </si>
  <si>
    <t>Egyéb ráfordítások</t>
  </si>
  <si>
    <t>A)</t>
  </si>
  <si>
    <t>TEVÉKENYSÉGEK EREDMÉNYE</t>
  </si>
  <si>
    <t>16.</t>
  </si>
  <si>
    <t>Kapott (járó) osztalék és részesedés</t>
  </si>
  <si>
    <t>17.</t>
  </si>
  <si>
    <t>Kapott (járó) kamatok és kamatjellegű eredményszemléletű bevételek</t>
  </si>
  <si>
    <t>18.</t>
  </si>
  <si>
    <t>Pénzügyi műveletek egyéb eredményszemléletű bevételei</t>
  </si>
  <si>
    <t>18a.</t>
  </si>
  <si>
    <t xml:space="preserve">  - ebből árfolyamnyereség</t>
  </si>
  <si>
    <t>Pénzügyi műveletek eredményszemléletű bevételei</t>
  </si>
  <si>
    <t>19.</t>
  </si>
  <si>
    <t>Fizetendő kamatok és és kamatjellegű ráfordítások</t>
  </si>
  <si>
    <t>20.</t>
  </si>
  <si>
    <t>Részesedések, értékpapírok, pénzeszközök értékvesztése</t>
  </si>
  <si>
    <t>21.</t>
  </si>
  <si>
    <t>Pénzügyi műveletek egyéb ráfordításai</t>
  </si>
  <si>
    <t>21a.</t>
  </si>
  <si>
    <t xml:space="preserve">  - ebből árfolyamveszteség</t>
  </si>
  <si>
    <t>IX.</t>
  </si>
  <si>
    <t>Pénzügyi műveletek ráfordításai</t>
  </si>
  <si>
    <t>B)</t>
  </si>
  <si>
    <t>PÉNZÜGYI MŰVELETEK EREDMÉNYE</t>
  </si>
  <si>
    <t>Felhalmozási célú támogatások eredményszemléletű bevételei</t>
  </si>
  <si>
    <t>E)</t>
  </si>
  <si>
    <t>MÉRLEG SZERINTI EREDMÉNY</t>
  </si>
  <si>
    <t>11. számú melléklet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</si>
  <si>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</si>
  <si>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</si>
  <si>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</si>
  <si>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</si>
  <si>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</si>
  <si>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Vasi-Víz Zrt. Szombathely </t>
  </si>
  <si>
    <t>5.</t>
  </si>
  <si>
    <t>6.</t>
  </si>
  <si>
    <t>7.</t>
  </si>
  <si>
    <t>8.</t>
  </si>
  <si>
    <t>9.</t>
  </si>
  <si>
    <t xml:space="preserve">       ÖSSZESEN:</t>
  </si>
  <si>
    <t>Teljesítés %-a</t>
  </si>
  <si>
    <t>Helyi önkormányzatok kiegészítő támogatása</t>
  </si>
  <si>
    <t>Elszámolásbó származó bevételek</t>
  </si>
  <si>
    <t>Elkülönített állami pénzalapokból - közmunka</t>
  </si>
  <si>
    <t>OEP-től - védőnői szolgálat finanszírozás</t>
  </si>
  <si>
    <t xml:space="preserve">Teljesítés %-a </t>
  </si>
  <si>
    <t>2019.terv</t>
  </si>
  <si>
    <t>H/III/3 Más szervezetet megillető bevétel</t>
  </si>
  <si>
    <t>Gyermekétkeztetés támogatása</t>
  </si>
  <si>
    <t>Szociális étkezők térítési díjának átvállalása</t>
  </si>
  <si>
    <t>Csatorna rekonstrukció</t>
  </si>
  <si>
    <t xml:space="preserve">Útfelújítás </t>
  </si>
  <si>
    <t>2017.év</t>
  </si>
  <si>
    <t>2018. év</t>
  </si>
  <si>
    <t>2020.terv</t>
  </si>
  <si>
    <t xml:space="preserve">FORRÁSOK ÖSSZESEN </t>
  </si>
  <si>
    <t>BAJÁNSENYE KÖZSÉG ÖNKORMÁNYZATA
2018. ÉVI BEVÉTELEI ÉS KIADÁSAI KIEMELT ELŐIRÁNYZATONKÉNT ELLÁTANDÓ FELADATOK SZERINTI BONTÁSBAN</t>
  </si>
  <si>
    <t>2018. évi eredeti előirányzat összesen</t>
  </si>
  <si>
    <t xml:space="preserve">2018. évi módosítás </t>
  </si>
  <si>
    <t xml:space="preserve">2018. évi tény </t>
  </si>
  <si>
    <t xml:space="preserve">2018. évi tényből </t>
  </si>
  <si>
    <t>2018. évi módosított előirányzat</t>
  </si>
  <si>
    <t>EFOP-pályázat</t>
  </si>
  <si>
    <t>Tartalék - EFOP-pályázat</t>
  </si>
  <si>
    <t>B11</t>
  </si>
  <si>
    <t>B21</t>
  </si>
  <si>
    <t>BAJÁNSENYE KÖZSÉG ÖNKORMÁNYZATA
2018. ÉVI MŰKÖDÉSI BEVÉTELEI ÉS KIADÁSAI KIEMELT ELŐIRÁNYZATONKÉNT</t>
  </si>
  <si>
    <t>2018. évi eredeti előirányzat</t>
  </si>
  <si>
    <t xml:space="preserve">2018. évi teljesítés </t>
  </si>
  <si>
    <t>B401</t>
  </si>
  <si>
    <t>Készletértékesítés</t>
  </si>
  <si>
    <t>B402</t>
  </si>
  <si>
    <t>Tárgyi eszköz bérbeadásából származó bevétel</t>
  </si>
  <si>
    <t>B404</t>
  </si>
  <si>
    <t>B411</t>
  </si>
  <si>
    <t>Egyéb működési bevétel</t>
  </si>
  <si>
    <t>Értékesítési és forgalmi adók</t>
  </si>
  <si>
    <t xml:space="preserve">  Magánszemélyek kommunális adója</t>
  </si>
  <si>
    <t xml:space="preserve">  Iparűzési adó</t>
  </si>
  <si>
    <t>Egyéb áruhasználati és szolgáltatási adó</t>
  </si>
  <si>
    <t xml:space="preserve">  Tartózkodás utáni idegenforgalmi adó</t>
  </si>
  <si>
    <t xml:space="preserve">  Talajterhelési díj</t>
  </si>
  <si>
    <t>Bírságok, pótlékok és egyéb sajátos bevételek</t>
  </si>
  <si>
    <t>B31</t>
  </si>
  <si>
    <t>B34</t>
  </si>
  <si>
    <t>B351</t>
  </si>
  <si>
    <t>B354</t>
  </si>
  <si>
    <t>B355</t>
  </si>
  <si>
    <t>B36</t>
  </si>
  <si>
    <t>Vagyoni típusú adók</t>
  </si>
  <si>
    <t>B111</t>
  </si>
  <si>
    <t>B112</t>
  </si>
  <si>
    <t>B113</t>
  </si>
  <si>
    <t>Szociális ágazati pótlék</t>
  </si>
  <si>
    <t>B114</t>
  </si>
  <si>
    <t>B115</t>
  </si>
  <si>
    <t>B116</t>
  </si>
  <si>
    <t>Bölcsöde, mini bölcsöde támogatása</t>
  </si>
  <si>
    <t>B16</t>
  </si>
  <si>
    <t>KÖH - kirendeltség finanszírozás</t>
  </si>
  <si>
    <t>Központi költségvetési szerv</t>
  </si>
  <si>
    <t>Társulások és költségvetési szerveik</t>
  </si>
  <si>
    <t>Fejezeti kezelésű előirányzatok - EFOP-pályázat</t>
  </si>
  <si>
    <t>Központi költségvetési szerv - Bursa</t>
  </si>
  <si>
    <t>B8131</t>
  </si>
  <si>
    <t>B811</t>
  </si>
  <si>
    <t>B8113</t>
  </si>
  <si>
    <t>B8121</t>
  </si>
  <si>
    <t>B81</t>
  </si>
  <si>
    <t>K548</t>
  </si>
  <si>
    <t>Egyéb nem intézményi ellátások</t>
  </si>
  <si>
    <t>Települési támogatás</t>
  </si>
  <si>
    <t xml:space="preserve">  Lakásfenntartási támogatás</t>
  </si>
  <si>
    <t xml:space="preserve">  Gyermekszületési támogatás</t>
  </si>
  <si>
    <t xml:space="preserve">  Temetési támogatás</t>
  </si>
  <si>
    <t xml:space="preserve">  Beiskolázási támogatás</t>
  </si>
  <si>
    <t xml:space="preserve">  Átmeneti - rendkívüli támogatás</t>
  </si>
  <si>
    <t>K506</t>
  </si>
  <si>
    <t>Helyi önkormányzatoknak és költségvetési szerveinek</t>
  </si>
  <si>
    <t xml:space="preserve">  Orvosi ügyelet</t>
  </si>
  <si>
    <t xml:space="preserve">  Fizikoterápia</t>
  </si>
  <si>
    <t>Társulásoknak és költségvetési szerveinek</t>
  </si>
  <si>
    <t xml:space="preserve">  Pöttömsziget óvoda állami támogatás</t>
  </si>
  <si>
    <t xml:space="preserve">  Zalamenti és Őrségi Önkorn.Szociális és Gyermekj. Társ.</t>
  </si>
  <si>
    <t xml:space="preserve">  Pöttömsziget óvoda saját hozzájárulás</t>
  </si>
  <si>
    <t xml:space="preserve">  Nyugat-d.tuli Regionális Hulladékgazd. Társ.</t>
  </si>
  <si>
    <t xml:space="preserve">  Őrségi Vízrendezési és Talajvédelmi Társulat</t>
  </si>
  <si>
    <t>K502</t>
  </si>
  <si>
    <t>Helyi önkormányzatok előző évi befizetései</t>
  </si>
  <si>
    <t>K512</t>
  </si>
  <si>
    <t>Egyéb civil szervezetek</t>
  </si>
  <si>
    <t>Polgárőr szervezet Belügymin. Támogatása</t>
  </si>
  <si>
    <t>Vasivíz Zrt. - víz- és csatornapályázat támogatás</t>
  </si>
  <si>
    <t>K513</t>
  </si>
  <si>
    <t xml:space="preserve">  Falugondn. Helyettesítés</t>
  </si>
  <si>
    <t>BAJÁNSENYE KÖZSÉG ÖNKORMÁNYZATA
2018. ÉVI FELHALMOZÁSI BEVÉTELEI ÉS KIADÁSAI KIEMELT ELŐIRÁNYZATONKÉNT</t>
  </si>
  <si>
    <t>K59112</t>
  </si>
  <si>
    <t>K9113</t>
  </si>
  <si>
    <t>K9121</t>
  </si>
  <si>
    <t>K914</t>
  </si>
  <si>
    <t>B5    8.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</si>
  <si>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</si>
  <si>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</si>
  <si>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</si>
  <si>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</si>
  <si>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</si>
  <si>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</si>
  <si>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</si>
  <si>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</si>
  <si>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</si>
  <si>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megszünéséhez kapcs. Bevétel</t>
  </si>
  <si>
    <t>B2      9.</t>
  </si>
  <si>
    <t>B25</t>
  </si>
  <si>
    <t>Felhalm. célú önkormányzati támogatás-Vis maior</t>
  </si>
  <si>
    <t>Felhalm. célú tám. - önkorm.-tól és kv. szerveiktől</t>
  </si>
  <si>
    <t>Felhalm. célú tám. - társulásoktól és kv. szerveiktől</t>
  </si>
  <si>
    <t>Felhalm. célú tám. - fejezeti kezelésű előirányzatból</t>
  </si>
  <si>
    <t>Felhalm. célú tám. - EFOP pályázat</t>
  </si>
  <si>
    <t>Felhalm. célú tám. - elkülönített állami pénzalap</t>
  </si>
  <si>
    <t>B2       10.</t>
  </si>
  <si>
    <t>B7      11.</t>
  </si>
  <si>
    <t>B8       12.</t>
  </si>
  <si>
    <t>B812</t>
  </si>
  <si>
    <t xml:space="preserve">Közművelődési normatívából eszközbeszerzés </t>
  </si>
  <si>
    <t>Eszközbeszerzés - közmunka motorfűrész</t>
  </si>
  <si>
    <t>Mezőgazdasági gépbeszerzés program - önerő</t>
  </si>
  <si>
    <t>EFOP-pályázat eszközbeszerzés</t>
  </si>
  <si>
    <t>Orvosi rendelő klímaberendezés</t>
  </si>
  <si>
    <t>Sportölt. Berendezés, kültéri padok</t>
  </si>
  <si>
    <t>Mini-bölcsi építés + eszközök</t>
  </si>
  <si>
    <t>Kp. Buszforduló épület szennyvízbekötése</t>
  </si>
  <si>
    <t>K6      8.</t>
  </si>
  <si>
    <t>K7     9.</t>
  </si>
  <si>
    <t>K84</t>
  </si>
  <si>
    <t>K89</t>
  </si>
  <si>
    <t>K8       11.</t>
  </si>
  <si>
    <t>K8     10.</t>
  </si>
  <si>
    <t>K83</t>
  </si>
  <si>
    <t>K86</t>
  </si>
  <si>
    <t>K9      12.</t>
  </si>
  <si>
    <t>K9111</t>
  </si>
  <si>
    <t>K922</t>
  </si>
  <si>
    <t>BAJÁNSENYE KÖZSÉG ÖNKORMÁNYZATA
2018. ÉVI BERUHÁZÁSI ÉS FELÚJÍTÁSI KIADÁSAI FELADATONKÉNT/CÉLONKÉNT</t>
  </si>
  <si>
    <t>Egyéb tárgyi eszközök beszerzése</t>
  </si>
  <si>
    <t>Közművelődési eszközök beszerzése</t>
  </si>
  <si>
    <t>Mini-bölcsöde létesítése</t>
  </si>
  <si>
    <t>Egyéb beruházás - szv. Bekötés</t>
  </si>
  <si>
    <t>Liederer pályázat - közösségi ház, kondíterem</t>
  </si>
  <si>
    <t>Mini bölcsi</t>
  </si>
  <si>
    <t>Orvosi rendelő - ablakcsere</t>
  </si>
  <si>
    <t>Szolgálati lakás - ajtócsere</t>
  </si>
  <si>
    <t>EFOP - sportöltöző fűtés, festés</t>
  </si>
  <si>
    <t xml:space="preserve">Felhalmozási finanszírozási kiadások </t>
  </si>
  <si>
    <t>A fenti előirányzatokból 2018. költségvetési év azon fejlesztési céljai, amelyek megvalósításához a Stabilitási tv. 3. § (1) bekezdése szerinti adósságot keletkeztető ügylet megkötése válik vagy válhat szükségessé</t>
  </si>
  <si>
    <t xml:space="preserve">BAJÁNSENYE KÖZSÉG ÖNKORMÁNYZATA
2018. évi létszám alakulása </t>
  </si>
  <si>
    <t xml:space="preserve">2018. tény </t>
  </si>
  <si>
    <t>2021.terv</t>
  </si>
  <si>
    <t xml:space="preserve">Bajánsenye  Község Önkormányzata tulajdonában álló gazdálkodó szervezetek működéséből származó"kötelezettségek és részesedések alakulása 2018. évben </t>
  </si>
  <si>
    <t>3/2019. ( V.15. ) önkormányzati  rendelethez</t>
  </si>
  <si>
    <t>3/2019. (V.15.) önkormányzati rendelethez</t>
  </si>
  <si>
    <t>3/2019. (V.15. ) önkormányzati rendelethez</t>
  </si>
  <si>
    <t>3/2019.(V.15.) önkormányzati rendelethez</t>
  </si>
  <si>
    <t>3/2019. (V.15.) önkormányzati  rendelethez</t>
  </si>
  <si>
    <t xml:space="preserve">3/2019. (V.15.) évi önkormányzati rendelet   7. sz. melléklete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</si>
</sst>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\ _F_t_-;\-* #,##0\ _F_t_-;_-* &quot;-&quot;??\ _F_t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0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 CE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/>
    </border>
    <border>
      <left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/>
      <top style="double"/>
      <bottom style="double"/>
    </border>
    <border>
      <left style="thin"/>
      <right style="double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1" applyNumberFormat="0" applyAlignment="0" applyProtection="0"/>
    <xf numFmtId="0" fontId="18" fillId="39" borderId="2" applyNumberFormat="0" applyAlignment="0" applyProtection="0"/>
    <xf numFmtId="0" fontId="19" fillId="4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41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6" fillId="13" borderId="2" applyNumberFormat="0" applyAlignment="0" applyProtection="0"/>
    <xf numFmtId="0" fontId="0" fillId="42" borderId="12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3" applyNumberFormat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1" fillId="46" borderId="15" applyNumberFormat="0" applyFont="0" applyAlignment="0" applyProtection="0"/>
    <xf numFmtId="0" fontId="30" fillId="39" borderId="16" applyNumberFormat="0" applyAlignment="0" applyProtection="0"/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4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Alignment="1">
      <alignment horizontal="right"/>
    </xf>
    <xf numFmtId="0" fontId="3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6" fillId="0" borderId="19" xfId="0" applyFont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8" fillId="0" borderId="19" xfId="0" applyFont="1" applyBorder="1" applyAlignment="1">
      <alignment horizontal="left"/>
    </xf>
    <xf numFmtId="0" fontId="8" fillId="0" borderId="19" xfId="0" applyFont="1" applyFill="1" applyBorder="1" applyAlignment="1">
      <alignment wrapText="1"/>
    </xf>
    <xf numFmtId="0" fontId="3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39" borderId="40" xfId="0" applyFont="1" applyFill="1" applyBorder="1" applyAlignment="1">
      <alignment/>
    </xf>
    <xf numFmtId="0" fontId="0" fillId="39" borderId="19" xfId="0" applyFont="1" applyFill="1" applyBorder="1" applyAlignment="1">
      <alignment wrapText="1"/>
    </xf>
    <xf numFmtId="3" fontId="0" fillId="39" borderId="19" xfId="0" applyNumberFormat="1" applyFont="1" applyFill="1" applyBorder="1" applyAlignment="1">
      <alignment/>
    </xf>
    <xf numFmtId="3" fontId="0" fillId="39" borderId="32" xfId="0" applyNumberFormat="1" applyFont="1" applyFill="1" applyBorder="1" applyAlignment="1">
      <alignment/>
    </xf>
    <xf numFmtId="3" fontId="0" fillId="39" borderId="41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3" fillId="0" borderId="43" xfId="0" applyFont="1" applyBorder="1" applyAlignment="1">
      <alignment wrapText="1"/>
    </xf>
    <xf numFmtId="3" fontId="3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0" fontId="0" fillId="39" borderId="41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3" fillId="0" borderId="50" xfId="0" applyFont="1" applyBorder="1" applyAlignment="1">
      <alignment wrapText="1"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3" xfId="0" applyFont="1" applyBorder="1" applyAlignment="1">
      <alignment horizontal="left" vertical="center"/>
    </xf>
    <xf numFmtId="0" fontId="0" fillId="39" borderId="47" xfId="0" applyFont="1" applyFill="1" applyBorder="1" applyAlignment="1">
      <alignment vertical="center"/>
    </xf>
    <xf numFmtId="0" fontId="0" fillId="39" borderId="22" xfId="0" applyFont="1" applyFill="1" applyBorder="1" applyAlignment="1">
      <alignment wrapText="1"/>
    </xf>
    <xf numFmtId="3" fontId="0" fillId="39" borderId="22" xfId="0" applyNumberFormat="1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46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3" fontId="0" fillId="0" borderId="2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39" borderId="28" xfId="0" applyFont="1" applyFill="1" applyBorder="1" applyAlignment="1">
      <alignment wrapText="1"/>
    </xf>
    <xf numFmtId="3" fontId="0" fillId="39" borderId="28" xfId="0" applyNumberFormat="1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57" xfId="0" applyFont="1" applyBorder="1" applyAlignment="1">
      <alignment wrapText="1"/>
    </xf>
    <xf numFmtId="3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3" fillId="0" borderId="59" xfId="0" applyNumberFormat="1" applyFont="1" applyBorder="1" applyAlignment="1">
      <alignment/>
    </xf>
    <xf numFmtId="0" fontId="3" fillId="0" borderId="60" xfId="0" applyFont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0" xfId="0" applyFont="1" applyAlignment="1">
      <alignment wrapText="1"/>
    </xf>
    <xf numFmtId="0" fontId="4" fillId="0" borderId="62" xfId="0" applyFont="1" applyBorder="1" applyAlignment="1">
      <alignment horizontal="center" vertical="center"/>
    </xf>
    <xf numFmtId="3" fontId="4" fillId="0" borderId="57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61" xfId="0" applyFont="1" applyBorder="1" applyAlignment="1">
      <alignment wrapText="1"/>
    </xf>
    <xf numFmtId="0" fontId="13" fillId="0" borderId="45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5" fillId="0" borderId="68" xfId="0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0" fontId="14" fillId="0" borderId="0" xfId="97">
      <alignment/>
      <protection/>
    </xf>
    <xf numFmtId="0" fontId="15" fillId="32" borderId="72" xfId="97" applyFont="1" applyFill="1" applyBorder="1" applyAlignment="1">
      <alignment horizontal="center" vertical="top" wrapText="1"/>
      <protection/>
    </xf>
    <xf numFmtId="0" fontId="15" fillId="32" borderId="0" xfId="97" applyFont="1" applyFill="1" applyBorder="1" applyAlignment="1">
      <alignment horizontal="center" vertical="top" wrapText="1"/>
      <protection/>
    </xf>
    <xf numFmtId="0" fontId="15" fillId="32" borderId="73" xfId="97" applyFont="1" applyFill="1" applyBorder="1" applyAlignment="1">
      <alignment horizontal="center" vertical="top" wrapText="1"/>
      <protection/>
    </xf>
    <xf numFmtId="0" fontId="15" fillId="32" borderId="72" xfId="97" applyFont="1" applyFill="1" applyBorder="1" applyAlignment="1">
      <alignment horizontal="left" vertical="top" wrapText="1"/>
      <protection/>
    </xf>
    <xf numFmtId="0" fontId="15" fillId="32" borderId="26" xfId="97" applyFont="1" applyFill="1" applyBorder="1" applyAlignment="1">
      <alignment horizontal="center" vertical="top" wrapText="1"/>
      <protection/>
    </xf>
    <xf numFmtId="0" fontId="15" fillId="32" borderId="24" xfId="97" applyFont="1" applyFill="1" applyBorder="1" applyAlignment="1">
      <alignment horizontal="center" vertical="top" wrapText="1"/>
      <protection/>
    </xf>
    <xf numFmtId="0" fontId="15" fillId="32" borderId="25" xfId="97" applyFont="1" applyFill="1" applyBorder="1" applyAlignment="1">
      <alignment horizontal="center" vertical="top" wrapText="1"/>
      <protection/>
    </xf>
    <xf numFmtId="0" fontId="0" fillId="0" borderId="30" xfId="97" applyFont="1" applyBorder="1" applyAlignment="1">
      <alignment horizontal="center" vertical="top" wrapText="1"/>
      <protection/>
    </xf>
    <xf numFmtId="0" fontId="0" fillId="0" borderId="22" xfId="97" applyFont="1" applyBorder="1" applyAlignment="1">
      <alignment horizontal="left" vertical="top" wrapText="1"/>
      <protection/>
    </xf>
    <xf numFmtId="0" fontId="14" fillId="0" borderId="22" xfId="97" applyBorder="1">
      <alignment/>
      <protection/>
    </xf>
    <xf numFmtId="0" fontId="14" fillId="0" borderId="23" xfId="97" applyBorder="1">
      <alignment/>
      <protection/>
    </xf>
    <xf numFmtId="0" fontId="3" fillId="0" borderId="21" xfId="97" applyFont="1" applyBorder="1" applyAlignment="1">
      <alignment horizontal="center" vertical="top" wrapText="1"/>
      <protection/>
    </xf>
    <xf numFmtId="0" fontId="3" fillId="0" borderId="19" xfId="97" applyFont="1" applyBorder="1" applyAlignment="1">
      <alignment horizontal="left" vertical="top" wrapText="1"/>
      <protection/>
    </xf>
    <xf numFmtId="3" fontId="3" fillId="0" borderId="20" xfId="97" applyNumberFormat="1" applyFont="1" applyBorder="1" applyAlignment="1">
      <alignment horizontal="right" vertical="top" wrapText="1"/>
      <protection/>
    </xf>
    <xf numFmtId="0" fontId="0" fillId="0" borderId="21" xfId="97" applyFont="1" applyBorder="1" applyAlignment="1">
      <alignment horizontal="center" vertical="top" wrapText="1"/>
      <protection/>
    </xf>
    <xf numFmtId="0" fontId="0" fillId="0" borderId="19" xfId="97" applyFont="1" applyBorder="1" applyAlignment="1">
      <alignment horizontal="left" vertical="top" wrapText="1"/>
      <protection/>
    </xf>
    <xf numFmtId="3" fontId="0" fillId="0" borderId="20" xfId="97" applyNumberFormat="1" applyFont="1" applyBorder="1" applyAlignment="1">
      <alignment horizontal="right" vertical="top" wrapText="1"/>
      <protection/>
    </xf>
    <xf numFmtId="0" fontId="16" fillId="0" borderId="0" xfId="97" applyFont="1">
      <alignment/>
      <protection/>
    </xf>
    <xf numFmtId="0" fontId="14" fillId="0" borderId="0" xfId="98">
      <alignment/>
      <protection/>
    </xf>
    <xf numFmtId="0" fontId="15" fillId="32" borderId="72" xfId="98" applyFont="1" applyFill="1" applyBorder="1" applyAlignment="1">
      <alignment horizontal="center" vertical="top" wrapText="1"/>
      <protection/>
    </xf>
    <xf numFmtId="0" fontId="15" fillId="32" borderId="0" xfId="98" applyFont="1" applyFill="1" applyBorder="1" applyAlignment="1">
      <alignment horizontal="center" vertical="top" wrapText="1"/>
      <protection/>
    </xf>
    <xf numFmtId="0" fontId="15" fillId="32" borderId="73" xfId="98" applyFont="1" applyFill="1" applyBorder="1" applyAlignment="1">
      <alignment horizontal="center" vertical="top" wrapText="1"/>
      <protection/>
    </xf>
    <xf numFmtId="0" fontId="15" fillId="32" borderId="26" xfId="98" applyFont="1" applyFill="1" applyBorder="1" applyAlignment="1">
      <alignment horizontal="center" vertical="top" wrapText="1"/>
      <protection/>
    </xf>
    <xf numFmtId="0" fontId="15" fillId="32" borderId="24" xfId="98" applyFont="1" applyFill="1" applyBorder="1" applyAlignment="1">
      <alignment horizontal="center" vertical="top" wrapText="1"/>
      <protection/>
    </xf>
    <xf numFmtId="0" fontId="15" fillId="32" borderId="25" xfId="98" applyFont="1" applyFill="1" applyBorder="1" applyAlignment="1">
      <alignment horizontal="center" vertical="top" wrapText="1"/>
      <protection/>
    </xf>
    <xf numFmtId="0" fontId="0" fillId="0" borderId="74" xfId="98" applyFont="1" applyBorder="1" applyAlignment="1">
      <alignment horizontal="center" vertical="top" wrapText="1"/>
      <protection/>
    </xf>
    <xf numFmtId="0" fontId="0" fillId="0" borderId="75" xfId="98" applyFont="1" applyBorder="1" applyAlignment="1">
      <alignment horizontal="left" vertical="top" wrapText="1"/>
      <protection/>
    </xf>
    <xf numFmtId="3" fontId="0" fillId="0" borderId="76" xfId="98" applyNumberFormat="1" applyFont="1" applyBorder="1" applyAlignment="1">
      <alignment horizontal="right" vertical="top" wrapText="1"/>
      <protection/>
    </xf>
    <xf numFmtId="0" fontId="0" fillId="0" borderId="21" xfId="98" applyFont="1" applyBorder="1" applyAlignment="1">
      <alignment horizontal="center" vertical="top" wrapText="1"/>
      <protection/>
    </xf>
    <xf numFmtId="0" fontId="0" fillId="0" borderId="19" xfId="98" applyFont="1" applyBorder="1" applyAlignment="1">
      <alignment horizontal="left" vertical="top" wrapText="1"/>
      <protection/>
    </xf>
    <xf numFmtId="3" fontId="0" fillId="0" borderId="20" xfId="98" applyNumberFormat="1" applyFont="1" applyBorder="1" applyAlignment="1">
      <alignment horizontal="right" vertical="top" wrapText="1"/>
      <protection/>
    </xf>
    <xf numFmtId="0" fontId="0" fillId="0" borderId="21" xfId="98" applyFont="1" applyFill="1" applyBorder="1" applyAlignment="1">
      <alignment horizontal="center" vertical="top" wrapText="1"/>
      <protection/>
    </xf>
    <xf numFmtId="0" fontId="14" fillId="0" borderId="19" xfId="98" applyBorder="1">
      <alignment/>
      <protection/>
    </xf>
    <xf numFmtId="0" fontId="0" fillId="0" borderId="77" xfId="98" applyFont="1" applyFill="1" applyBorder="1" applyAlignment="1">
      <alignment horizontal="center" vertical="top" wrapText="1"/>
      <protection/>
    </xf>
    <xf numFmtId="0" fontId="14" fillId="0" borderId="78" xfId="98" applyBorder="1">
      <alignment/>
      <protection/>
    </xf>
    <xf numFmtId="3" fontId="0" fillId="0" borderId="79" xfId="98" applyNumberFormat="1" applyFont="1" applyBorder="1" applyAlignment="1">
      <alignment horizontal="right" vertical="top" wrapText="1"/>
      <protection/>
    </xf>
    <xf numFmtId="0" fontId="14" fillId="0" borderId="0" xfId="96">
      <alignment/>
      <protection/>
    </xf>
    <xf numFmtId="0" fontId="15" fillId="32" borderId="72" xfId="96" applyFont="1" applyFill="1" applyBorder="1" applyAlignment="1">
      <alignment horizontal="center" vertical="top" wrapText="1"/>
      <protection/>
    </xf>
    <xf numFmtId="0" fontId="15" fillId="32" borderId="0" xfId="96" applyFont="1" applyFill="1" applyBorder="1" applyAlignment="1">
      <alignment horizontal="center" vertical="top" wrapText="1"/>
      <protection/>
    </xf>
    <xf numFmtId="0" fontId="15" fillId="32" borderId="72" xfId="96" applyFont="1" applyFill="1" applyBorder="1" applyAlignment="1">
      <alignment horizontal="left" vertical="top" wrapText="1"/>
      <protection/>
    </xf>
    <xf numFmtId="0" fontId="15" fillId="32" borderId="80" xfId="96" applyFont="1" applyFill="1" applyBorder="1" applyAlignment="1">
      <alignment horizontal="center" vertical="top" wrapText="1"/>
      <protection/>
    </xf>
    <xf numFmtId="0" fontId="15" fillId="32" borderId="81" xfId="96" applyFont="1" applyFill="1" applyBorder="1" applyAlignment="1">
      <alignment horizontal="center" vertical="top" wrapText="1"/>
      <protection/>
    </xf>
    <xf numFmtId="0" fontId="15" fillId="32" borderId="82" xfId="96" applyFont="1" applyFill="1" applyBorder="1" applyAlignment="1">
      <alignment horizontal="center" vertical="top" wrapText="1"/>
      <protection/>
    </xf>
    <xf numFmtId="0" fontId="0" fillId="0" borderId="19" xfId="96" applyFont="1" applyBorder="1" applyAlignment="1">
      <alignment horizontal="center" vertical="top" wrapText="1"/>
      <protection/>
    </xf>
    <xf numFmtId="0" fontId="0" fillId="0" borderId="19" xfId="96" applyFont="1" applyBorder="1" applyAlignment="1">
      <alignment horizontal="left" vertical="top" wrapText="1"/>
      <protection/>
    </xf>
    <xf numFmtId="3" fontId="0" fillId="0" borderId="19" xfId="96" applyNumberFormat="1" applyFont="1" applyBorder="1" applyAlignment="1">
      <alignment horizontal="right" vertical="top" wrapText="1"/>
      <protection/>
    </xf>
    <xf numFmtId="0" fontId="3" fillId="0" borderId="19" xfId="96" applyFont="1" applyBorder="1" applyAlignment="1">
      <alignment horizontal="center" vertical="top" wrapText="1"/>
      <protection/>
    </xf>
    <xf numFmtId="0" fontId="3" fillId="0" borderId="19" xfId="96" applyFont="1" applyBorder="1" applyAlignment="1">
      <alignment horizontal="left" vertical="top" wrapText="1"/>
      <protection/>
    </xf>
    <xf numFmtId="3" fontId="3" fillId="0" borderId="19" xfId="96" applyNumberFormat="1" applyFont="1" applyBorder="1" applyAlignment="1">
      <alignment horizontal="right" vertical="top" wrapText="1"/>
      <protection/>
    </xf>
    <xf numFmtId="0" fontId="16" fillId="0" borderId="0" xfId="96" applyFont="1">
      <alignment/>
      <protection/>
    </xf>
    <xf numFmtId="0" fontId="14" fillId="0" borderId="19" xfId="96" applyBorder="1">
      <alignment/>
      <protection/>
    </xf>
    <xf numFmtId="0" fontId="3" fillId="0" borderId="19" xfId="96" applyFont="1" applyFill="1" applyBorder="1" applyAlignment="1">
      <alignment horizontal="center" vertical="top" wrapText="1"/>
      <protection/>
    </xf>
    <xf numFmtId="0" fontId="16" fillId="0" borderId="19" xfId="96" applyFont="1" applyBorder="1">
      <alignment/>
      <protection/>
    </xf>
    <xf numFmtId="3" fontId="16" fillId="0" borderId="19" xfId="96" applyNumberFormat="1" applyFont="1" applyBorder="1">
      <alignment/>
      <protection/>
    </xf>
    <xf numFmtId="0" fontId="0" fillId="0" borderId="19" xfId="96" applyFont="1" applyFill="1" applyBorder="1" applyAlignment="1">
      <alignment horizontal="center" vertical="top" wrapText="1"/>
      <protection/>
    </xf>
    <xf numFmtId="3" fontId="14" fillId="0" borderId="19" xfId="96" applyNumberFormat="1" applyBorder="1">
      <alignment/>
      <protection/>
    </xf>
    <xf numFmtId="0" fontId="34" fillId="0" borderId="0" xfId="99" applyFont="1" applyAlignment="1" applyProtection="1">
      <alignment horizontal="right"/>
      <protection/>
    </xf>
    <xf numFmtId="0" fontId="21" fillId="0" borderId="0" xfId="99" applyProtection="1">
      <alignment/>
      <protection/>
    </xf>
    <xf numFmtId="0" fontId="36" fillId="0" borderId="0" xfId="99" applyFont="1" applyAlignment="1" applyProtection="1">
      <alignment horizontal="center" vertical="center" wrapText="1"/>
      <protection locked="0"/>
    </xf>
    <xf numFmtId="0" fontId="37" fillId="0" borderId="0" xfId="99" applyFont="1" applyAlignment="1" applyProtection="1">
      <alignment horizontal="right" vertical="center" wrapText="1"/>
      <protection locked="0"/>
    </xf>
    <xf numFmtId="0" fontId="38" fillId="0" borderId="0" xfId="99" applyFont="1" applyAlignment="1" applyProtection="1">
      <alignment horizontal="center"/>
      <protection/>
    </xf>
    <xf numFmtId="0" fontId="39" fillId="0" borderId="0" xfId="99" applyFont="1" applyAlignment="1" applyProtection="1">
      <alignment horizontal="right"/>
      <protection/>
    </xf>
    <xf numFmtId="0" fontId="40" fillId="0" borderId="26" xfId="99" applyFont="1" applyBorder="1" applyAlignment="1" applyProtection="1">
      <alignment horizontal="center" vertical="center" wrapText="1"/>
      <protection/>
    </xf>
    <xf numFmtId="0" fontId="38" fillId="0" borderId="24" xfId="99" applyFont="1" applyBorder="1" applyAlignment="1" applyProtection="1">
      <alignment horizontal="center" vertical="center" wrapText="1"/>
      <protection/>
    </xf>
    <xf numFmtId="0" fontId="38" fillId="0" borderId="25" xfId="99" applyFont="1" applyBorder="1" applyAlignment="1" applyProtection="1">
      <alignment horizontal="center" vertical="center" wrapText="1"/>
      <protection/>
    </xf>
    <xf numFmtId="0" fontId="38" fillId="0" borderId="30" xfId="99" applyFont="1" applyBorder="1" applyAlignment="1" applyProtection="1">
      <alignment horizontal="center" vertical="top" wrapText="1"/>
      <protection/>
    </xf>
    <xf numFmtId="0" fontId="41" fillId="0" borderId="22" xfId="99" applyFont="1" applyBorder="1" applyAlignment="1" applyProtection="1">
      <alignment horizontal="left" vertical="top" wrapText="1"/>
      <protection locked="0"/>
    </xf>
    <xf numFmtId="9" fontId="41" fillId="0" borderId="22" xfId="109" applyFont="1" applyFill="1" applyBorder="1" applyAlignment="1" applyProtection="1">
      <alignment horizontal="center" vertical="center" wrapText="1"/>
      <protection locked="0"/>
    </xf>
    <xf numFmtId="165" fontId="41" fillId="0" borderId="22" xfId="68" applyNumberFormat="1" applyFont="1" applyBorder="1" applyAlignment="1" applyProtection="1">
      <alignment horizontal="center" vertical="center" wrapText="1"/>
      <protection locked="0"/>
    </xf>
    <xf numFmtId="165" fontId="41" fillId="0" borderId="23" xfId="68" applyNumberFormat="1" applyFont="1" applyBorder="1" applyAlignment="1" applyProtection="1">
      <alignment horizontal="center" vertical="top" wrapText="1"/>
      <protection locked="0"/>
    </xf>
    <xf numFmtId="0" fontId="38" fillId="0" borderId="21" xfId="99" applyFont="1" applyBorder="1" applyAlignment="1" applyProtection="1">
      <alignment horizontal="center" vertical="top" wrapText="1"/>
      <protection/>
    </xf>
    <xf numFmtId="0" fontId="41" fillId="0" borderId="19" xfId="99" applyFont="1" applyBorder="1" applyAlignment="1" applyProtection="1">
      <alignment horizontal="left" vertical="top" wrapText="1"/>
      <protection locked="0"/>
    </xf>
    <xf numFmtId="9" fontId="41" fillId="0" borderId="19" xfId="109" applyFont="1" applyBorder="1" applyAlignment="1" applyProtection="1">
      <alignment horizontal="center" vertical="center" wrapText="1"/>
      <protection locked="0"/>
    </xf>
    <xf numFmtId="165" fontId="41" fillId="0" borderId="19" xfId="68" applyNumberFormat="1" applyFont="1" applyBorder="1" applyAlignment="1" applyProtection="1">
      <alignment horizontal="center" vertical="center" wrapText="1"/>
      <protection locked="0"/>
    </xf>
    <xf numFmtId="165" fontId="41" fillId="0" borderId="20" xfId="68" applyNumberFormat="1" applyFont="1" applyBorder="1" applyAlignment="1" applyProtection="1">
      <alignment horizontal="center" vertical="top" wrapText="1"/>
      <protection locked="0"/>
    </xf>
    <xf numFmtId="0" fontId="38" fillId="0" borderId="27" xfId="99" applyFont="1" applyBorder="1" applyAlignment="1" applyProtection="1">
      <alignment horizontal="center" vertical="top" wrapText="1"/>
      <protection/>
    </xf>
    <xf numFmtId="0" fontId="41" fillId="0" borderId="28" xfId="99" applyFont="1" applyBorder="1" applyAlignment="1" applyProtection="1">
      <alignment horizontal="left" vertical="top" wrapText="1"/>
      <protection locked="0"/>
    </xf>
    <xf numFmtId="9" fontId="41" fillId="0" borderId="28" xfId="109" applyFont="1" applyBorder="1" applyAlignment="1" applyProtection="1">
      <alignment horizontal="center" vertical="center" wrapText="1"/>
      <protection locked="0"/>
    </xf>
    <xf numFmtId="165" fontId="41" fillId="0" borderId="28" xfId="68" applyNumberFormat="1" applyFont="1" applyBorder="1" applyAlignment="1" applyProtection="1">
      <alignment horizontal="center" vertical="center" wrapText="1"/>
      <protection locked="0"/>
    </xf>
    <xf numFmtId="165" fontId="41" fillId="0" borderId="29" xfId="68" applyNumberFormat="1" applyFont="1" applyBorder="1" applyAlignment="1" applyProtection="1">
      <alignment horizontal="center" vertical="top" wrapText="1"/>
      <protection locked="0"/>
    </xf>
    <xf numFmtId="0" fontId="38" fillId="49" borderId="24" xfId="99" applyFont="1" applyFill="1" applyBorder="1" applyAlignment="1" applyProtection="1">
      <alignment horizontal="center" vertical="top" wrapText="1"/>
      <protection/>
    </xf>
    <xf numFmtId="165" fontId="41" fillId="0" borderId="24" xfId="68" applyNumberFormat="1" applyFont="1" applyBorder="1" applyAlignment="1" applyProtection="1">
      <alignment horizontal="center" vertical="center" wrapText="1"/>
      <protection/>
    </xf>
    <xf numFmtId="165" fontId="41" fillId="0" borderId="25" xfId="68" applyNumberFormat="1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0" fillId="50" borderId="19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3" fontId="14" fillId="0" borderId="23" xfId="97" applyNumberFormat="1" applyBorder="1">
      <alignment/>
      <protection/>
    </xf>
    <xf numFmtId="3" fontId="16" fillId="0" borderId="20" xfId="97" applyNumberFormat="1" applyFont="1" applyBorder="1">
      <alignment/>
      <protection/>
    </xf>
    <xf numFmtId="0" fontId="3" fillId="0" borderId="27" xfId="97" applyFont="1" applyBorder="1" applyAlignment="1">
      <alignment horizontal="center" vertical="top" wrapText="1"/>
      <protection/>
    </xf>
    <xf numFmtId="0" fontId="3" fillId="0" borderId="28" xfId="97" applyFont="1" applyBorder="1" applyAlignment="1">
      <alignment horizontal="left" vertical="top" wrapText="1"/>
      <protection/>
    </xf>
    <xf numFmtId="3" fontId="3" fillId="0" borderId="29" xfId="97" applyNumberFormat="1" applyFont="1" applyBorder="1" applyAlignment="1">
      <alignment horizontal="right" vertical="top" wrapText="1"/>
      <protection/>
    </xf>
    <xf numFmtId="3" fontId="16" fillId="0" borderId="23" xfId="97" applyNumberFormat="1" applyFont="1" applyBorder="1">
      <alignment/>
      <protection/>
    </xf>
    <xf numFmtId="0" fontId="3" fillId="0" borderId="26" xfId="97" applyFont="1" applyBorder="1" applyAlignment="1">
      <alignment horizontal="center" vertical="top" wrapText="1"/>
      <protection/>
    </xf>
    <xf numFmtId="0" fontId="3" fillId="0" borderId="24" xfId="97" applyFont="1" applyBorder="1" applyAlignment="1">
      <alignment horizontal="left" vertical="top" wrapText="1"/>
      <protection/>
    </xf>
    <xf numFmtId="3" fontId="3" fillId="0" borderId="25" xfId="97" applyNumberFormat="1" applyFont="1" applyBorder="1" applyAlignment="1">
      <alignment horizontal="right" vertical="top" wrapText="1"/>
      <protection/>
    </xf>
    <xf numFmtId="0" fontId="0" fillId="0" borderId="27" xfId="97" applyFont="1" applyBorder="1" applyAlignment="1">
      <alignment horizontal="center" vertical="top" wrapText="1"/>
      <protection/>
    </xf>
    <xf numFmtId="0" fontId="3" fillId="0" borderId="83" xfId="97" applyFont="1" applyBorder="1" applyAlignment="1">
      <alignment horizontal="center" vertical="top" wrapText="1"/>
      <protection/>
    </xf>
    <xf numFmtId="0" fontId="3" fillId="0" borderId="83" xfId="97" applyFont="1" applyBorder="1" applyAlignment="1">
      <alignment horizontal="left" vertical="top" wrapText="1"/>
      <protection/>
    </xf>
    <xf numFmtId="3" fontId="3" fillId="0" borderId="83" xfId="97" applyNumberFormat="1" applyFont="1" applyBorder="1" applyAlignment="1">
      <alignment horizontal="right" vertical="top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3" fillId="0" borderId="68" xfId="0" applyFont="1" applyBorder="1" applyAlignment="1">
      <alignment wrapText="1"/>
    </xf>
    <xf numFmtId="3" fontId="3" fillId="0" borderId="68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0" fillId="51" borderId="41" xfId="0" applyFont="1" applyFill="1" applyBorder="1" applyAlignment="1">
      <alignment/>
    </xf>
    <xf numFmtId="0" fontId="0" fillId="51" borderId="19" xfId="0" applyFont="1" applyFill="1" applyBorder="1" applyAlignment="1">
      <alignment wrapText="1"/>
    </xf>
    <xf numFmtId="3" fontId="0" fillId="51" borderId="19" xfId="0" applyNumberFormat="1" applyFont="1" applyFill="1" applyBorder="1" applyAlignment="1">
      <alignment/>
    </xf>
    <xf numFmtId="0" fontId="0" fillId="51" borderId="19" xfId="0" applyFont="1" applyFill="1" applyBorder="1" applyAlignment="1">
      <alignment/>
    </xf>
    <xf numFmtId="0" fontId="0" fillId="51" borderId="32" xfId="0" applyFont="1" applyFill="1" applyBorder="1" applyAlignment="1">
      <alignment/>
    </xf>
    <xf numFmtId="0" fontId="0" fillId="39" borderId="54" xfId="0" applyFont="1" applyFill="1" applyBorder="1" applyAlignment="1">
      <alignment/>
    </xf>
    <xf numFmtId="0" fontId="3" fillId="0" borderId="6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3" fillId="0" borderId="22" xfId="0" applyFont="1" applyBorder="1" applyAlignment="1">
      <alignment wrapText="1"/>
    </xf>
    <xf numFmtId="3" fontId="3" fillId="0" borderId="22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3" fontId="3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0" fillId="0" borderId="43" xfId="0" applyFont="1" applyBorder="1" applyAlignment="1">
      <alignment wrapText="1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0" fontId="0" fillId="0" borderId="47" xfId="0" applyFont="1" applyBorder="1" applyAlignment="1">
      <alignment vertical="center"/>
    </xf>
    <xf numFmtId="0" fontId="0" fillId="39" borderId="43" xfId="0" applyFont="1" applyFill="1" applyBorder="1" applyAlignment="1">
      <alignment vertical="center"/>
    </xf>
    <xf numFmtId="0" fontId="0" fillId="39" borderId="43" xfId="0" applyFont="1" applyFill="1" applyBorder="1" applyAlignment="1">
      <alignment wrapText="1"/>
    </xf>
    <xf numFmtId="3" fontId="0" fillId="39" borderId="43" xfId="0" applyNumberFormat="1" applyFont="1" applyFill="1" applyBorder="1" applyAlignment="1">
      <alignment/>
    </xf>
    <xf numFmtId="0" fontId="0" fillId="39" borderId="4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0" borderId="22" xfId="0" applyFont="1" applyBorder="1" applyAlignment="1">
      <alignment horizontal="left" vertical="distributed" wrapText="1"/>
    </xf>
    <xf numFmtId="0" fontId="0" fillId="0" borderId="19" xfId="0" applyFont="1" applyBorder="1" applyAlignment="1">
      <alignment horizontal="left" vertical="distributed" wrapText="1"/>
    </xf>
    <xf numFmtId="3" fontId="60" fillId="0" borderId="19" xfId="0" applyNumberFormat="1" applyFont="1" applyBorder="1" applyAlignment="1">
      <alignment/>
    </xf>
    <xf numFmtId="0" fontId="0" fillId="0" borderId="78" xfId="0" applyFont="1" applyBorder="1" applyAlignment="1">
      <alignment horizontal="left" vertical="distributed" wrapText="1"/>
    </xf>
    <xf numFmtId="3" fontId="0" fillId="0" borderId="78" xfId="0" applyNumberFormat="1" applyFont="1" applyBorder="1" applyAlignment="1">
      <alignment/>
    </xf>
    <xf numFmtId="0" fontId="0" fillId="0" borderId="81" xfId="0" applyFont="1" applyBorder="1" applyAlignment="1">
      <alignment horizontal="left" vertical="distributed" wrapText="1"/>
    </xf>
    <xf numFmtId="3" fontId="0" fillId="0" borderId="81" xfId="0" applyNumberFormat="1" applyFont="1" applyBorder="1" applyAlignment="1">
      <alignment/>
    </xf>
    <xf numFmtId="0" fontId="0" fillId="0" borderId="28" xfId="0" applyFont="1" applyBorder="1" applyAlignment="1">
      <alignment horizontal="left" vertical="distributed" wrapText="1"/>
    </xf>
    <xf numFmtId="0" fontId="0" fillId="0" borderId="28" xfId="0" applyFont="1" applyBorder="1" applyAlignment="1">
      <alignment horizontal="right"/>
    </xf>
    <xf numFmtId="0" fontId="6" fillId="0" borderId="28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164" fontId="0" fillId="0" borderId="28" xfId="0" applyNumberFormat="1" applyFont="1" applyBorder="1" applyAlignment="1">
      <alignment/>
    </xf>
    <xf numFmtId="0" fontId="3" fillId="0" borderId="75" xfId="0" applyFont="1" applyBorder="1" applyAlignment="1">
      <alignment horizontal="right"/>
    </xf>
    <xf numFmtId="0" fontId="8" fillId="0" borderId="75" xfId="0" applyFont="1" applyBorder="1" applyAlignment="1">
      <alignment/>
    </xf>
    <xf numFmtId="3" fontId="8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/>
    </xf>
    <xf numFmtId="0" fontId="3" fillId="0" borderId="9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1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32" borderId="94" xfId="97" applyFont="1" applyFill="1" applyBorder="1" applyAlignment="1">
      <alignment horizontal="center" vertical="top" wrapText="1"/>
      <protection/>
    </xf>
    <xf numFmtId="0" fontId="14" fillId="0" borderId="95" xfId="97" applyBorder="1">
      <alignment/>
      <protection/>
    </xf>
    <xf numFmtId="0" fontId="14" fillId="0" borderId="96" xfId="97" applyBorder="1">
      <alignment/>
      <protection/>
    </xf>
    <xf numFmtId="0" fontId="15" fillId="32" borderId="94" xfId="98" applyFont="1" applyFill="1" applyBorder="1" applyAlignment="1">
      <alignment horizontal="center" vertical="top" wrapText="1"/>
      <protection/>
    </xf>
    <xf numFmtId="0" fontId="14" fillId="0" borderId="95" xfId="98" applyBorder="1">
      <alignment/>
      <protection/>
    </xf>
    <xf numFmtId="0" fontId="14" fillId="0" borderId="96" xfId="98" applyBorder="1">
      <alignment/>
      <protection/>
    </xf>
    <xf numFmtId="0" fontId="15" fillId="32" borderId="94" xfId="96" applyFont="1" applyFill="1" applyBorder="1" applyAlignment="1">
      <alignment horizontal="center" vertical="top" wrapText="1"/>
      <protection/>
    </xf>
    <xf numFmtId="0" fontId="14" fillId="0" borderId="95" xfId="96" applyBorder="1">
      <alignment/>
      <protection/>
    </xf>
    <xf numFmtId="0" fontId="36" fillId="0" borderId="0" xfId="99" applyFont="1" applyAlignment="1" applyProtection="1">
      <alignment horizontal="center" vertical="center" wrapText="1"/>
      <protection locked="0"/>
    </xf>
    <xf numFmtId="0" fontId="38" fillId="0" borderId="26" xfId="99" applyFont="1" applyBorder="1" applyAlignment="1" applyProtection="1">
      <alignment wrapText="1"/>
      <protection/>
    </xf>
    <xf numFmtId="0" fontId="38" fillId="0" borderId="24" xfId="99" applyFont="1" applyBorder="1" applyAlignment="1" applyProtection="1">
      <alignment wrapText="1"/>
      <protection/>
    </xf>
    <xf numFmtId="0" fontId="35" fillId="0" borderId="0" xfId="99" applyFont="1" applyAlignment="1" applyProtection="1">
      <alignment horizontal="center" textRotation="180"/>
      <protection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 2" xfId="92"/>
    <cellStyle name="Normál 3" xfId="93"/>
    <cellStyle name="Normál 4" xfId="94"/>
    <cellStyle name="Normál 5" xfId="95"/>
    <cellStyle name="Normál_10. sz. mell.BS. EREDMÉNYKIMUTATÁS . 2014 ZÁRSZ" xfId="96"/>
    <cellStyle name="Normál_8.sz. melléklet Bs. Mérleg 2014 ZÁRSZ" xfId="97"/>
    <cellStyle name="Normál_9. sz. mell.Bs. maradványkimutatás  2014 ZÁRSZ" xfId="98"/>
    <cellStyle name="Normál_Munkafüzet1" xfId="99"/>
    <cellStyle name="Normal_tanusitv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Százalék 2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9">
      <selection activeCell="A2" sqref="A2:P2"/>
    </sheetView>
  </sheetViews>
  <sheetFormatPr defaultColWidth="9.140625" defaultRowHeight="12.75"/>
  <cols>
    <col min="1" max="1" width="4.28125" style="0" customWidth="1"/>
    <col min="2" max="2" width="43.140625" style="0" customWidth="1"/>
    <col min="3" max="3" width="12.57421875" style="0" customWidth="1"/>
    <col min="4" max="4" width="9.57421875" style="0" customWidth="1"/>
    <col min="5" max="5" width="9.8515625" style="0" customWidth="1"/>
    <col min="6" max="6" width="10.421875" style="0" customWidth="1"/>
    <col min="7" max="7" width="10.7109375" style="0" customWidth="1"/>
    <col min="8" max="8" width="12.140625" style="0" customWidth="1"/>
    <col min="9" max="11" width="11.00390625" style="0" customWidth="1"/>
    <col min="12" max="12" width="3.28125" style="0" customWidth="1"/>
    <col min="13" max="13" width="34.7109375" style="0" customWidth="1"/>
    <col min="14" max="14" width="11.421875" style="0" customWidth="1"/>
    <col min="15" max="15" width="10.140625" style="0" customWidth="1"/>
    <col min="16" max="16" width="10.57421875" style="0" customWidth="1"/>
    <col min="17" max="18" width="11.421875" style="0" customWidth="1"/>
    <col min="19" max="19" width="11.7109375" style="0" customWidth="1"/>
    <col min="20" max="20" width="9.8515625" style="0" customWidth="1"/>
  </cols>
  <sheetData>
    <row r="1" spans="1:16" ht="12.75">
      <c r="A1" s="24"/>
      <c r="N1" s="20"/>
      <c r="P1" s="20" t="s">
        <v>66</v>
      </c>
    </row>
    <row r="2" spans="1:22" ht="15" customHeight="1">
      <c r="A2" s="334" t="s">
        <v>536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29"/>
      <c r="R2" s="29"/>
      <c r="S2" s="29"/>
      <c r="T2" s="29"/>
      <c r="U2" s="29"/>
      <c r="V2" s="29"/>
    </row>
    <row r="3" spans="1:22" ht="30" customHeight="1">
      <c r="A3" s="335" t="s">
        <v>394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29"/>
      <c r="R3" s="29"/>
      <c r="S3" s="29"/>
      <c r="T3" s="29"/>
      <c r="U3" s="29"/>
      <c r="V3" s="29"/>
    </row>
    <row r="4" spans="1:22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29"/>
      <c r="P4" s="31" t="s">
        <v>24</v>
      </c>
      <c r="Q4" s="29"/>
      <c r="R4" s="29"/>
      <c r="S4" s="29"/>
      <c r="T4" s="29"/>
      <c r="U4" s="29"/>
      <c r="V4" s="29"/>
    </row>
    <row r="5" spans="1:22" ht="12.75" customHeight="1" thickTop="1">
      <c r="A5" s="340" t="s">
        <v>186</v>
      </c>
      <c r="B5" s="338" t="s">
        <v>1</v>
      </c>
      <c r="C5" s="336" t="s">
        <v>395</v>
      </c>
      <c r="D5" s="347" t="s">
        <v>67</v>
      </c>
      <c r="E5" s="348"/>
      <c r="F5" s="343" t="s">
        <v>396</v>
      </c>
      <c r="G5" s="345" t="s">
        <v>164</v>
      </c>
      <c r="H5" s="346"/>
      <c r="I5" s="349" t="s">
        <v>397</v>
      </c>
      <c r="J5" s="351" t="s">
        <v>398</v>
      </c>
      <c r="K5" s="352"/>
      <c r="L5" s="353" t="s">
        <v>186</v>
      </c>
      <c r="M5" s="338" t="s">
        <v>1</v>
      </c>
      <c r="N5" s="336" t="s">
        <v>395</v>
      </c>
      <c r="O5" s="347" t="s">
        <v>67</v>
      </c>
      <c r="P5" s="348"/>
      <c r="Q5" s="357" t="s">
        <v>399</v>
      </c>
      <c r="R5" s="360" t="s">
        <v>164</v>
      </c>
      <c r="S5" s="361"/>
      <c r="T5" s="357" t="s">
        <v>397</v>
      </c>
      <c r="U5" s="355" t="s">
        <v>398</v>
      </c>
      <c r="V5" s="356"/>
    </row>
    <row r="6" spans="1:22" ht="39" customHeight="1" thickBot="1">
      <c r="A6" s="341"/>
      <c r="B6" s="342"/>
      <c r="C6" s="337"/>
      <c r="D6" s="77" t="s">
        <v>68</v>
      </c>
      <c r="E6" s="80" t="s">
        <v>69</v>
      </c>
      <c r="F6" s="344"/>
      <c r="G6" s="50" t="s">
        <v>68</v>
      </c>
      <c r="H6" s="50" t="s">
        <v>69</v>
      </c>
      <c r="I6" s="350"/>
      <c r="J6" s="50" t="s">
        <v>168</v>
      </c>
      <c r="K6" s="50" t="s">
        <v>69</v>
      </c>
      <c r="L6" s="354"/>
      <c r="M6" s="339"/>
      <c r="N6" s="337"/>
      <c r="O6" s="77" t="s">
        <v>68</v>
      </c>
      <c r="P6" s="80" t="s">
        <v>69</v>
      </c>
      <c r="Q6" s="358"/>
      <c r="R6" s="67" t="s">
        <v>68</v>
      </c>
      <c r="S6" s="79" t="s">
        <v>69</v>
      </c>
      <c r="T6" s="359"/>
      <c r="U6" s="67" t="s">
        <v>68</v>
      </c>
      <c r="V6" s="67" t="s">
        <v>69</v>
      </c>
    </row>
    <row r="7" spans="1:22" ht="13.5" thickTop="1">
      <c r="A7" s="81" t="s">
        <v>4</v>
      </c>
      <c r="B7" s="82" t="s">
        <v>3</v>
      </c>
      <c r="C7" s="83"/>
      <c r="D7" s="83"/>
      <c r="E7" s="84"/>
      <c r="F7" s="85"/>
      <c r="G7" s="85"/>
      <c r="H7" s="85"/>
      <c r="I7" s="85"/>
      <c r="J7" s="85"/>
      <c r="K7" s="85"/>
      <c r="L7" s="86" t="s">
        <v>119</v>
      </c>
      <c r="M7" s="82" t="s">
        <v>5</v>
      </c>
      <c r="N7" s="83"/>
      <c r="O7" s="83"/>
      <c r="P7" s="87"/>
      <c r="Q7" s="33"/>
      <c r="R7" s="33"/>
      <c r="S7" s="88"/>
      <c r="T7" s="33"/>
      <c r="U7" s="33"/>
      <c r="V7" s="33"/>
    </row>
    <row r="8" spans="1:22" ht="12.75">
      <c r="A8" s="89" t="s">
        <v>169</v>
      </c>
      <c r="B8" s="32" t="s">
        <v>7</v>
      </c>
      <c r="C8" s="59">
        <v>5675</v>
      </c>
      <c r="D8" s="59">
        <v>5675</v>
      </c>
      <c r="E8" s="90"/>
      <c r="F8" s="59">
        <v>5675</v>
      </c>
      <c r="G8" s="59">
        <v>5675</v>
      </c>
      <c r="H8" s="59"/>
      <c r="I8" s="91">
        <v>5191</v>
      </c>
      <c r="J8" s="91">
        <v>5191</v>
      </c>
      <c r="K8" s="91">
        <v>0</v>
      </c>
      <c r="L8" s="92" t="s">
        <v>177</v>
      </c>
      <c r="M8" s="32" t="s">
        <v>10</v>
      </c>
      <c r="N8" s="59">
        <v>22803</v>
      </c>
      <c r="O8" s="59">
        <v>22303</v>
      </c>
      <c r="P8" s="90">
        <v>500</v>
      </c>
      <c r="Q8" s="59">
        <v>24773</v>
      </c>
      <c r="R8" s="59">
        <v>24273</v>
      </c>
      <c r="S8" s="90">
        <v>500</v>
      </c>
      <c r="T8" s="59">
        <v>24041</v>
      </c>
      <c r="U8" s="59">
        <v>23541</v>
      </c>
      <c r="V8" s="59">
        <v>500</v>
      </c>
    </row>
    <row r="9" spans="1:22" ht="12.75" customHeight="1">
      <c r="A9" s="89" t="s">
        <v>170</v>
      </c>
      <c r="B9" s="32" t="s">
        <v>6</v>
      </c>
      <c r="C9" s="59">
        <v>12245</v>
      </c>
      <c r="D9" s="59">
        <v>9960</v>
      </c>
      <c r="E9" s="90">
        <v>2285</v>
      </c>
      <c r="F9" s="59">
        <v>13499</v>
      </c>
      <c r="G9" s="59">
        <v>11214</v>
      </c>
      <c r="H9" s="59">
        <v>2285</v>
      </c>
      <c r="I9" s="91">
        <v>16329</v>
      </c>
      <c r="J9" s="91">
        <v>11801</v>
      </c>
      <c r="K9" s="91">
        <v>4528</v>
      </c>
      <c r="L9" s="92" t="s">
        <v>178</v>
      </c>
      <c r="M9" s="32" t="s">
        <v>70</v>
      </c>
      <c r="N9" s="59">
        <v>4178</v>
      </c>
      <c r="O9" s="59">
        <v>3943</v>
      </c>
      <c r="P9" s="90">
        <v>235</v>
      </c>
      <c r="Q9" s="59">
        <v>4463</v>
      </c>
      <c r="R9" s="59">
        <v>4228</v>
      </c>
      <c r="S9" s="90">
        <v>235</v>
      </c>
      <c r="T9" s="59">
        <v>4462</v>
      </c>
      <c r="U9" s="59">
        <v>4227</v>
      </c>
      <c r="V9" s="59">
        <v>235</v>
      </c>
    </row>
    <row r="10" spans="1:22" ht="12.75">
      <c r="A10" s="89" t="s">
        <v>402</v>
      </c>
      <c r="B10" s="32" t="s">
        <v>127</v>
      </c>
      <c r="C10" s="59">
        <v>60291</v>
      </c>
      <c r="D10" s="59">
        <v>60291</v>
      </c>
      <c r="E10" s="90"/>
      <c r="F10" s="59">
        <v>71222</v>
      </c>
      <c r="G10" s="59">
        <v>71222</v>
      </c>
      <c r="H10" s="59"/>
      <c r="I10" s="91">
        <v>71222</v>
      </c>
      <c r="J10" s="91">
        <v>71222</v>
      </c>
      <c r="K10" s="91"/>
      <c r="L10" s="92" t="s">
        <v>179</v>
      </c>
      <c r="M10" s="32" t="s">
        <v>11</v>
      </c>
      <c r="N10" s="59">
        <v>18782</v>
      </c>
      <c r="O10" s="59">
        <v>18782</v>
      </c>
      <c r="P10" s="90"/>
      <c r="Q10" s="59">
        <v>21147</v>
      </c>
      <c r="R10" s="59">
        <v>21147</v>
      </c>
      <c r="S10" s="90"/>
      <c r="T10" s="59">
        <v>18690</v>
      </c>
      <c r="U10" s="59">
        <v>18690</v>
      </c>
      <c r="V10" s="59"/>
    </row>
    <row r="11" spans="1:22" ht="12.75">
      <c r="A11" s="89" t="s">
        <v>171</v>
      </c>
      <c r="B11" s="32" t="s">
        <v>120</v>
      </c>
      <c r="C11" s="59">
        <v>14127</v>
      </c>
      <c r="D11" s="59">
        <v>14127</v>
      </c>
      <c r="E11" s="90"/>
      <c r="F11" s="59">
        <v>14127</v>
      </c>
      <c r="G11" s="59">
        <v>14127</v>
      </c>
      <c r="H11" s="59"/>
      <c r="I11" s="91">
        <v>21448</v>
      </c>
      <c r="J11" s="91">
        <v>21448</v>
      </c>
      <c r="K11" s="91"/>
      <c r="L11" s="92" t="s">
        <v>180</v>
      </c>
      <c r="M11" s="32" t="s">
        <v>12</v>
      </c>
      <c r="N11" s="59">
        <v>2160</v>
      </c>
      <c r="O11" s="59">
        <v>2160</v>
      </c>
      <c r="P11" s="90"/>
      <c r="Q11" s="59">
        <v>2258</v>
      </c>
      <c r="R11" s="59">
        <v>2258</v>
      </c>
      <c r="S11" s="90"/>
      <c r="T11" s="59">
        <v>2243</v>
      </c>
      <c r="U11" s="59">
        <v>0</v>
      </c>
      <c r="V11" s="59">
        <v>2243</v>
      </c>
    </row>
    <row r="12" spans="1:22" ht="12.75">
      <c r="A12" s="89" t="s">
        <v>172</v>
      </c>
      <c r="B12" s="32" t="s">
        <v>121</v>
      </c>
      <c r="C12" s="59">
        <v>0</v>
      </c>
      <c r="D12" s="59">
        <v>0</v>
      </c>
      <c r="E12" s="90"/>
      <c r="F12" s="59">
        <v>0</v>
      </c>
      <c r="G12" s="59">
        <v>0</v>
      </c>
      <c r="H12" s="59"/>
      <c r="I12" s="91">
        <v>0</v>
      </c>
      <c r="J12" s="91">
        <v>0</v>
      </c>
      <c r="K12" s="91"/>
      <c r="L12" s="92" t="s">
        <v>181</v>
      </c>
      <c r="M12" s="32" t="s">
        <v>13</v>
      </c>
      <c r="N12" s="59">
        <v>48172</v>
      </c>
      <c r="O12" s="59">
        <v>46622</v>
      </c>
      <c r="P12" s="90">
        <v>1550</v>
      </c>
      <c r="Q12" s="59">
        <v>55313</v>
      </c>
      <c r="R12" s="59">
        <v>53763</v>
      </c>
      <c r="S12" s="90">
        <v>1550</v>
      </c>
      <c r="T12" s="59">
        <v>55259</v>
      </c>
      <c r="U12" s="59">
        <v>53709</v>
      </c>
      <c r="V12" s="59">
        <v>1550</v>
      </c>
    </row>
    <row r="13" spans="1:22" ht="12.75">
      <c r="A13" s="89" t="s">
        <v>171</v>
      </c>
      <c r="B13" s="32" t="s">
        <v>135</v>
      </c>
      <c r="C13" s="59">
        <v>0</v>
      </c>
      <c r="D13" s="59">
        <v>0</v>
      </c>
      <c r="E13" s="90"/>
      <c r="F13" s="59">
        <v>0</v>
      </c>
      <c r="G13" s="59">
        <v>0</v>
      </c>
      <c r="H13" s="59"/>
      <c r="I13" s="91">
        <v>0</v>
      </c>
      <c r="J13" s="91">
        <v>0</v>
      </c>
      <c r="K13" s="91"/>
      <c r="L13" s="92" t="s">
        <v>181</v>
      </c>
      <c r="M13" s="32" t="s">
        <v>143</v>
      </c>
      <c r="N13" s="59">
        <v>0</v>
      </c>
      <c r="O13" s="59">
        <v>0</v>
      </c>
      <c r="P13" s="90"/>
      <c r="Q13" s="59">
        <v>0</v>
      </c>
      <c r="R13" s="59">
        <v>0</v>
      </c>
      <c r="S13" s="90"/>
      <c r="T13" s="59">
        <v>0</v>
      </c>
      <c r="U13" s="59">
        <v>0</v>
      </c>
      <c r="V13" s="59"/>
    </row>
    <row r="14" spans="1:22" ht="13.5" thickBot="1">
      <c r="A14" s="93"/>
      <c r="B14" s="94"/>
      <c r="C14" s="95"/>
      <c r="D14" s="95"/>
      <c r="E14" s="96"/>
      <c r="F14" s="95"/>
      <c r="G14" s="95"/>
      <c r="H14" s="95"/>
      <c r="I14" s="97"/>
      <c r="J14" s="97"/>
      <c r="K14" s="97"/>
      <c r="L14" s="92" t="s">
        <v>181</v>
      </c>
      <c r="M14" s="127" t="s">
        <v>59</v>
      </c>
      <c r="N14" s="128">
        <v>0</v>
      </c>
      <c r="O14" s="128">
        <v>0</v>
      </c>
      <c r="P14" s="129"/>
      <c r="Q14" s="128">
        <v>0</v>
      </c>
      <c r="R14" s="128">
        <v>0</v>
      </c>
      <c r="S14" s="129"/>
      <c r="T14" s="128">
        <v>0</v>
      </c>
      <c r="U14" s="128">
        <v>0</v>
      </c>
      <c r="V14" s="128"/>
    </row>
    <row r="15" spans="1:22" ht="13.5" thickBot="1">
      <c r="A15" s="98"/>
      <c r="B15" s="99" t="s">
        <v>19</v>
      </c>
      <c r="C15" s="100">
        <f aca="true" t="shared" si="0" ref="C15:H15">SUM(C8:C14)</f>
        <v>92338</v>
      </c>
      <c r="D15" s="100">
        <f t="shared" si="0"/>
        <v>90053</v>
      </c>
      <c r="E15" s="101">
        <f t="shared" si="0"/>
        <v>2285</v>
      </c>
      <c r="F15" s="101">
        <f t="shared" si="0"/>
        <v>104523</v>
      </c>
      <c r="G15" s="101">
        <f t="shared" si="0"/>
        <v>102238</v>
      </c>
      <c r="H15" s="101">
        <f t="shared" si="0"/>
        <v>2285</v>
      </c>
      <c r="I15" s="101">
        <f>SUM(I8:I14)</f>
        <v>114190</v>
      </c>
      <c r="J15" s="101">
        <f>SUM(J8:J14)</f>
        <v>109662</v>
      </c>
      <c r="K15" s="101">
        <f>SUM(K8:K14)</f>
        <v>4528</v>
      </c>
      <c r="L15" s="295"/>
      <c r="M15" s="284" t="s">
        <v>17</v>
      </c>
      <c r="N15" s="285">
        <f aca="true" t="shared" si="1" ref="N15:S15">N8+N9+N10+N11+N12+N14</f>
        <v>96095</v>
      </c>
      <c r="O15" s="285">
        <f t="shared" si="1"/>
        <v>93810</v>
      </c>
      <c r="P15" s="286">
        <f t="shared" si="1"/>
        <v>2285</v>
      </c>
      <c r="Q15" s="286">
        <f t="shared" si="1"/>
        <v>107954</v>
      </c>
      <c r="R15" s="286">
        <f t="shared" si="1"/>
        <v>105669</v>
      </c>
      <c r="S15" s="286">
        <f t="shared" si="1"/>
        <v>2285</v>
      </c>
      <c r="T15" s="286">
        <f>T8+T9+T10+T11+T12+T14</f>
        <v>104695</v>
      </c>
      <c r="U15" s="286">
        <f>U8+U9+U10+U11+U12+U14</f>
        <v>100167</v>
      </c>
      <c r="V15" s="286">
        <f>V8+V9+V10+V11+V12+V14</f>
        <v>4528</v>
      </c>
    </row>
    <row r="16" spans="1:22" ht="13.5" thickTop="1">
      <c r="A16" s="102" t="s">
        <v>173</v>
      </c>
      <c r="B16" s="103" t="s">
        <v>8</v>
      </c>
      <c r="C16" s="104">
        <v>0</v>
      </c>
      <c r="D16" s="104">
        <v>0</v>
      </c>
      <c r="E16" s="105"/>
      <c r="F16" s="59">
        <v>0</v>
      </c>
      <c r="G16" s="59">
        <v>0</v>
      </c>
      <c r="H16" s="59"/>
      <c r="I16" s="106">
        <v>0</v>
      </c>
      <c r="J16" s="106">
        <v>0</v>
      </c>
      <c r="K16" s="106"/>
      <c r="L16" s="107" t="s">
        <v>182</v>
      </c>
      <c r="M16" s="103" t="s">
        <v>14</v>
      </c>
      <c r="N16" s="104">
        <v>34239</v>
      </c>
      <c r="O16" s="108">
        <v>34239</v>
      </c>
      <c r="P16" s="109"/>
      <c r="Q16" s="59">
        <v>37106</v>
      </c>
      <c r="R16" s="59">
        <v>37106</v>
      </c>
      <c r="S16" s="90"/>
      <c r="T16" s="59">
        <v>38252</v>
      </c>
      <c r="U16" s="59">
        <v>38252</v>
      </c>
      <c r="V16" s="33"/>
    </row>
    <row r="17" spans="1:22" ht="12.75">
      <c r="A17" s="102" t="s">
        <v>403</v>
      </c>
      <c r="B17" s="103" t="s">
        <v>147</v>
      </c>
      <c r="C17" s="104">
        <v>0</v>
      </c>
      <c r="D17" s="104">
        <v>0</v>
      </c>
      <c r="E17" s="105"/>
      <c r="F17" s="59">
        <v>1179</v>
      </c>
      <c r="G17" s="59">
        <v>1179</v>
      </c>
      <c r="H17" s="59"/>
      <c r="I17" s="91">
        <v>1179</v>
      </c>
      <c r="J17" s="91">
        <v>1179</v>
      </c>
      <c r="K17" s="91"/>
      <c r="L17" s="92" t="s">
        <v>183</v>
      </c>
      <c r="M17" s="32" t="s">
        <v>15</v>
      </c>
      <c r="N17" s="59">
        <v>8600</v>
      </c>
      <c r="O17" s="33">
        <v>8600</v>
      </c>
      <c r="P17" s="88"/>
      <c r="Q17" s="59">
        <v>9121</v>
      </c>
      <c r="R17" s="59">
        <v>9121</v>
      </c>
      <c r="S17" s="90"/>
      <c r="T17" s="59">
        <v>3642</v>
      </c>
      <c r="U17" s="59">
        <v>3642</v>
      </c>
      <c r="V17" s="33"/>
    </row>
    <row r="18" spans="1:22" ht="25.5">
      <c r="A18" s="89" t="s">
        <v>174</v>
      </c>
      <c r="B18" s="32" t="s">
        <v>136</v>
      </c>
      <c r="C18" s="59">
        <v>5603</v>
      </c>
      <c r="D18" s="59">
        <v>5603</v>
      </c>
      <c r="E18" s="90"/>
      <c r="F18" s="59">
        <v>7171</v>
      </c>
      <c r="G18" s="59">
        <v>7171</v>
      </c>
      <c r="H18" s="59"/>
      <c r="I18" s="91">
        <v>2943</v>
      </c>
      <c r="J18" s="91">
        <v>2943</v>
      </c>
      <c r="K18" s="91"/>
      <c r="L18" s="92" t="s">
        <v>184</v>
      </c>
      <c r="M18" s="32" t="s">
        <v>16</v>
      </c>
      <c r="N18" s="59">
        <v>0</v>
      </c>
      <c r="O18" s="33">
        <v>0</v>
      </c>
      <c r="P18" s="88"/>
      <c r="Q18" s="59">
        <v>0</v>
      </c>
      <c r="R18" s="59">
        <v>0</v>
      </c>
      <c r="S18" s="90"/>
      <c r="T18" s="59">
        <v>0</v>
      </c>
      <c r="U18" s="59">
        <v>0</v>
      </c>
      <c r="V18" s="33"/>
    </row>
    <row r="19" spans="1:22" ht="12.75">
      <c r="A19" s="89" t="s">
        <v>175</v>
      </c>
      <c r="B19" s="32" t="s">
        <v>118</v>
      </c>
      <c r="C19" s="59">
        <v>0</v>
      </c>
      <c r="D19" s="59">
        <v>0</v>
      </c>
      <c r="E19" s="90">
        <v>0</v>
      </c>
      <c r="F19" s="59">
        <v>0</v>
      </c>
      <c r="G19" s="59">
        <v>0</v>
      </c>
      <c r="H19" s="59"/>
      <c r="I19" s="91">
        <v>0</v>
      </c>
      <c r="J19" s="91">
        <v>0</v>
      </c>
      <c r="K19" s="91"/>
      <c r="L19" s="92" t="s">
        <v>184</v>
      </c>
      <c r="M19" s="32" t="s">
        <v>143</v>
      </c>
      <c r="N19" s="59">
        <v>0</v>
      </c>
      <c r="O19" s="33">
        <v>0</v>
      </c>
      <c r="P19" s="88"/>
      <c r="Q19" s="33">
        <v>0</v>
      </c>
      <c r="R19" s="33">
        <v>0</v>
      </c>
      <c r="S19" s="88"/>
      <c r="T19" s="33">
        <v>0</v>
      </c>
      <c r="U19" s="33">
        <v>0</v>
      </c>
      <c r="V19" s="33"/>
    </row>
    <row r="20" spans="1:22" ht="12.75">
      <c r="A20" s="89" t="s">
        <v>174</v>
      </c>
      <c r="B20" s="32" t="s">
        <v>140</v>
      </c>
      <c r="C20" s="59">
        <v>0</v>
      </c>
      <c r="D20" s="59">
        <v>0</v>
      </c>
      <c r="E20" s="90">
        <v>0</v>
      </c>
      <c r="F20" s="59">
        <v>0</v>
      </c>
      <c r="G20" s="59">
        <v>0</v>
      </c>
      <c r="H20" s="59"/>
      <c r="I20" s="91">
        <v>0</v>
      </c>
      <c r="J20" s="91">
        <v>0</v>
      </c>
      <c r="K20" s="91"/>
      <c r="L20" s="287"/>
      <c r="M20" s="288" t="s">
        <v>401</v>
      </c>
      <c r="N20" s="289">
        <v>17324</v>
      </c>
      <c r="O20" s="290">
        <v>17324</v>
      </c>
      <c r="P20" s="291"/>
      <c r="Q20" s="290">
        <v>13856</v>
      </c>
      <c r="R20" s="290">
        <v>13856</v>
      </c>
      <c r="S20" s="291"/>
      <c r="T20" s="290">
        <v>0</v>
      </c>
      <c r="U20" s="290">
        <v>0</v>
      </c>
      <c r="V20" s="290"/>
    </row>
    <row r="21" spans="1:22" ht="12.75">
      <c r="A21" s="89"/>
      <c r="B21" s="32" t="s">
        <v>400</v>
      </c>
      <c r="C21" s="59">
        <v>17324</v>
      </c>
      <c r="D21" s="59">
        <v>17324</v>
      </c>
      <c r="E21" s="90"/>
      <c r="F21" s="59">
        <v>17324</v>
      </c>
      <c r="G21" s="59">
        <v>17324</v>
      </c>
      <c r="H21" s="59"/>
      <c r="I21" s="91">
        <v>0</v>
      </c>
      <c r="J21" s="91">
        <v>0</v>
      </c>
      <c r="K21" s="91"/>
      <c r="L21" s="110"/>
      <c r="M21" s="94"/>
      <c r="N21" s="95"/>
      <c r="O21" s="111"/>
      <c r="P21" s="112"/>
      <c r="Q21" s="111"/>
      <c r="R21" s="111"/>
      <c r="S21" s="112"/>
      <c r="T21" s="111"/>
      <c r="U21" s="111"/>
      <c r="V21" s="111"/>
    </row>
    <row r="22" spans="1:22" ht="13.5" thickBot="1">
      <c r="A22" s="93"/>
      <c r="B22" s="94"/>
      <c r="C22" s="95"/>
      <c r="D22" s="95"/>
      <c r="E22" s="96"/>
      <c r="F22" s="95"/>
      <c r="G22" s="95"/>
      <c r="H22" s="95"/>
      <c r="I22" s="97"/>
      <c r="J22" s="97"/>
      <c r="K22" s="97"/>
      <c r="L22" s="292"/>
      <c r="M22" s="131"/>
      <c r="N22" s="132"/>
      <c r="O22" s="133"/>
      <c r="P22" s="134"/>
      <c r="Q22" s="133"/>
      <c r="R22" s="133"/>
      <c r="S22" s="134"/>
      <c r="T22" s="133"/>
      <c r="U22" s="133"/>
      <c r="V22" s="133"/>
    </row>
    <row r="23" spans="1:22" ht="13.5" thickBot="1">
      <c r="A23" s="113"/>
      <c r="B23" s="78" t="s">
        <v>20</v>
      </c>
      <c r="C23" s="114">
        <f aca="true" t="shared" si="2" ref="C23:H23">SUM(C16:C22)</f>
        <v>22927</v>
      </c>
      <c r="D23" s="114">
        <f t="shared" si="2"/>
        <v>22927</v>
      </c>
      <c r="E23" s="115">
        <f t="shared" si="2"/>
        <v>0</v>
      </c>
      <c r="F23" s="115">
        <f t="shared" si="2"/>
        <v>25674</v>
      </c>
      <c r="G23" s="115">
        <f t="shared" si="2"/>
        <v>25674</v>
      </c>
      <c r="H23" s="115">
        <f t="shared" si="2"/>
        <v>0</v>
      </c>
      <c r="I23" s="115">
        <f>SUM(I16:I22)</f>
        <v>4122</v>
      </c>
      <c r="J23" s="115">
        <f>SUM(J16:J22)</f>
        <v>4122</v>
      </c>
      <c r="K23" s="115">
        <f>SUM(K16:K22)</f>
        <v>0</v>
      </c>
      <c r="L23" s="293"/>
      <c r="M23" s="284" t="s">
        <v>18</v>
      </c>
      <c r="N23" s="285">
        <f aca="true" t="shared" si="3" ref="N23:S23">SUM(N16:N22)</f>
        <v>60163</v>
      </c>
      <c r="O23" s="285">
        <f t="shared" si="3"/>
        <v>60163</v>
      </c>
      <c r="P23" s="286">
        <f t="shared" si="3"/>
        <v>0</v>
      </c>
      <c r="Q23" s="286">
        <f t="shared" si="3"/>
        <v>60083</v>
      </c>
      <c r="R23" s="286">
        <f t="shared" si="3"/>
        <v>60083</v>
      </c>
      <c r="S23" s="286">
        <f t="shared" si="3"/>
        <v>0</v>
      </c>
      <c r="T23" s="286">
        <f>SUM(T16:T22)</f>
        <v>41894</v>
      </c>
      <c r="U23" s="286">
        <f>SUM(U16:U22)</f>
        <v>41894</v>
      </c>
      <c r="V23" s="286">
        <f>SUM(V16:V22)</f>
        <v>0</v>
      </c>
    </row>
    <row r="24" spans="1:22" ht="15" customHeight="1" thickBot="1" thickTop="1">
      <c r="A24" s="116"/>
      <c r="B24" s="117" t="s">
        <v>137</v>
      </c>
      <c r="C24" s="118">
        <f aca="true" t="shared" si="4" ref="C24:H24">C15+C23</f>
        <v>115265</v>
      </c>
      <c r="D24" s="118">
        <f t="shared" si="4"/>
        <v>112980</v>
      </c>
      <c r="E24" s="119">
        <f t="shared" si="4"/>
        <v>2285</v>
      </c>
      <c r="F24" s="119">
        <f t="shared" si="4"/>
        <v>130197</v>
      </c>
      <c r="G24" s="119">
        <f t="shared" si="4"/>
        <v>127912</v>
      </c>
      <c r="H24" s="119">
        <f t="shared" si="4"/>
        <v>2285</v>
      </c>
      <c r="I24" s="119">
        <f>I15+I23</f>
        <v>118312</v>
      </c>
      <c r="J24" s="119">
        <f>J15+J23</f>
        <v>113784</v>
      </c>
      <c r="K24" s="119">
        <f>K15+K23</f>
        <v>4528</v>
      </c>
      <c r="L24" s="294"/>
      <c r="M24" s="117" t="s">
        <v>138</v>
      </c>
      <c r="N24" s="118">
        <f aca="true" t="shared" si="5" ref="N24:S24">N15+N23</f>
        <v>156258</v>
      </c>
      <c r="O24" s="118">
        <f t="shared" si="5"/>
        <v>153973</v>
      </c>
      <c r="P24" s="119">
        <f t="shared" si="5"/>
        <v>2285</v>
      </c>
      <c r="Q24" s="119">
        <f t="shared" si="5"/>
        <v>168037</v>
      </c>
      <c r="R24" s="119">
        <f t="shared" si="5"/>
        <v>165752</v>
      </c>
      <c r="S24" s="119">
        <f t="shared" si="5"/>
        <v>2285</v>
      </c>
      <c r="T24" s="119">
        <f>T15+T23</f>
        <v>146589</v>
      </c>
      <c r="U24" s="119">
        <f>U15+U23</f>
        <v>142061</v>
      </c>
      <c r="V24" s="119">
        <f>V15+V23</f>
        <v>4528</v>
      </c>
    </row>
    <row r="25" spans="1:22" ht="28.5" customHeight="1" thickBot="1" thickTop="1">
      <c r="A25" s="116"/>
      <c r="B25" s="117" t="s">
        <v>23</v>
      </c>
      <c r="C25" s="118">
        <f aca="true" t="shared" si="6" ref="C25:H25">IF(N24&gt;C24,C24-N24,0)</f>
        <v>-40993</v>
      </c>
      <c r="D25" s="118">
        <f t="shared" si="6"/>
        <v>-40993</v>
      </c>
      <c r="E25" s="119">
        <f t="shared" si="6"/>
        <v>0</v>
      </c>
      <c r="F25" s="119">
        <f t="shared" si="6"/>
        <v>-37840</v>
      </c>
      <c r="G25" s="119">
        <f t="shared" si="6"/>
        <v>-37840</v>
      </c>
      <c r="H25" s="119">
        <f t="shared" si="6"/>
        <v>0</v>
      </c>
      <c r="I25" s="119">
        <f>IF(T24&gt;I24,I24-T24,0)</f>
        <v>-28277</v>
      </c>
      <c r="J25" s="119">
        <f>IF(U24&gt;J24,J24-U24,0)</f>
        <v>-28277</v>
      </c>
      <c r="K25" s="119">
        <f>IF(V24&gt;K24,K24-V24,0)</f>
        <v>0</v>
      </c>
      <c r="L25" s="120"/>
      <c r="M25" s="117" t="s">
        <v>22</v>
      </c>
      <c r="N25" s="118">
        <f>IF(C24&gt;N24,C24-N24,0)</f>
        <v>0</v>
      </c>
      <c r="O25" s="118">
        <f>IF(D24&gt;O24,D24-O24,0)</f>
        <v>0</v>
      </c>
      <c r="P25" s="119">
        <f>IF(E24&gt;P24,E24-P24,0)</f>
        <v>0</v>
      </c>
      <c r="Q25" s="119">
        <f aca="true" t="shared" si="7" ref="Q25:V25">IF(F24&gt;Q24,F24-Q24,0)</f>
        <v>0</v>
      </c>
      <c r="R25" s="119">
        <f t="shared" si="7"/>
        <v>0</v>
      </c>
      <c r="S25" s="119">
        <f t="shared" si="7"/>
        <v>0</v>
      </c>
      <c r="T25" s="119">
        <f t="shared" si="7"/>
        <v>0</v>
      </c>
      <c r="U25" s="119">
        <f t="shared" si="7"/>
        <v>0</v>
      </c>
      <c r="V25" s="119">
        <f t="shared" si="7"/>
        <v>0</v>
      </c>
    </row>
    <row r="26" spans="1:22" ht="26.25" thickTop="1">
      <c r="A26" s="121" t="s">
        <v>176</v>
      </c>
      <c r="B26" s="103" t="s">
        <v>25</v>
      </c>
      <c r="C26" s="104">
        <v>5857</v>
      </c>
      <c r="D26" s="104">
        <v>5857</v>
      </c>
      <c r="E26" s="105"/>
      <c r="F26" s="59">
        <v>5857</v>
      </c>
      <c r="G26" s="59">
        <v>5857</v>
      </c>
      <c r="H26" s="59"/>
      <c r="I26" s="106">
        <v>8110</v>
      </c>
      <c r="J26" s="106">
        <v>8110</v>
      </c>
      <c r="K26" s="106"/>
      <c r="L26" s="122"/>
      <c r="M26" s="123"/>
      <c r="N26" s="124"/>
      <c r="O26" s="125"/>
      <c r="P26" s="126"/>
      <c r="Q26" s="111"/>
      <c r="R26" s="111"/>
      <c r="S26" s="112"/>
      <c r="T26" s="111"/>
      <c r="U26" s="111"/>
      <c r="V26" s="111"/>
    </row>
    <row r="27" spans="1:22" ht="26.25" thickBot="1">
      <c r="A27" s="121" t="s">
        <v>176</v>
      </c>
      <c r="B27" s="307" t="s">
        <v>26</v>
      </c>
      <c r="C27" s="308">
        <v>35715</v>
      </c>
      <c r="D27" s="308">
        <v>35715</v>
      </c>
      <c r="E27" s="309"/>
      <c r="F27" s="308">
        <v>32562</v>
      </c>
      <c r="G27" s="308">
        <v>32562</v>
      </c>
      <c r="H27" s="308"/>
      <c r="I27" s="310">
        <v>32562</v>
      </c>
      <c r="J27" s="310">
        <v>32562</v>
      </c>
      <c r="K27" s="310"/>
      <c r="L27" s="312"/>
      <c r="M27" s="313"/>
      <c r="N27" s="314"/>
      <c r="O27" s="315"/>
      <c r="P27" s="316"/>
      <c r="Q27" s="315"/>
      <c r="R27" s="315"/>
      <c r="S27" s="316"/>
      <c r="T27" s="315"/>
      <c r="U27" s="315"/>
      <c r="V27" s="315"/>
    </row>
    <row r="28" spans="1:22" ht="26.25" thickTop="1">
      <c r="A28" s="135" t="s">
        <v>176</v>
      </c>
      <c r="B28" s="103" t="s">
        <v>128</v>
      </c>
      <c r="C28" s="104">
        <v>0</v>
      </c>
      <c r="D28" s="104">
        <v>0</v>
      </c>
      <c r="E28" s="105"/>
      <c r="F28" s="104">
        <v>0</v>
      </c>
      <c r="G28" s="104">
        <v>0</v>
      </c>
      <c r="H28" s="104"/>
      <c r="I28" s="106">
        <v>0</v>
      </c>
      <c r="J28" s="106">
        <v>0</v>
      </c>
      <c r="K28" s="106"/>
      <c r="L28" s="311" t="s">
        <v>185</v>
      </c>
      <c r="M28" s="103" t="s">
        <v>27</v>
      </c>
      <c r="N28" s="104">
        <v>2100</v>
      </c>
      <c r="O28" s="104">
        <v>2100</v>
      </c>
      <c r="P28" s="105"/>
      <c r="Q28" s="104">
        <v>2100</v>
      </c>
      <c r="R28" s="104">
        <v>2100</v>
      </c>
      <c r="S28" s="105"/>
      <c r="T28" s="104">
        <v>2100</v>
      </c>
      <c r="U28" s="104">
        <v>2100</v>
      </c>
      <c r="V28" s="108"/>
    </row>
    <row r="29" spans="1:22" ht="26.25" thickBot="1">
      <c r="A29" s="121" t="s">
        <v>176</v>
      </c>
      <c r="B29" s="127" t="s">
        <v>129</v>
      </c>
      <c r="C29" s="128">
        <v>1521</v>
      </c>
      <c r="D29" s="128">
        <v>1521</v>
      </c>
      <c r="E29" s="129"/>
      <c r="F29" s="128">
        <v>1521</v>
      </c>
      <c r="G29" s="128">
        <v>1521</v>
      </c>
      <c r="H29" s="128"/>
      <c r="I29" s="130">
        <v>2750</v>
      </c>
      <c r="J29" s="130">
        <v>2750</v>
      </c>
      <c r="K29" s="130"/>
      <c r="L29" s="136" t="s">
        <v>185</v>
      </c>
      <c r="M29" s="127" t="s">
        <v>28</v>
      </c>
      <c r="N29" s="128">
        <v>0</v>
      </c>
      <c r="O29" s="128">
        <v>0</v>
      </c>
      <c r="P29" s="129"/>
      <c r="Q29" s="128">
        <v>0</v>
      </c>
      <c r="R29" s="128">
        <v>0</v>
      </c>
      <c r="S29" s="129"/>
      <c r="T29" s="128">
        <v>0</v>
      </c>
      <c r="U29" s="128">
        <v>0</v>
      </c>
      <c r="V29" s="303"/>
    </row>
    <row r="30" spans="1:22" ht="26.25" thickBot="1">
      <c r="A30" s="300"/>
      <c r="B30" s="301" t="s">
        <v>141</v>
      </c>
      <c r="C30" s="302">
        <f aca="true" t="shared" si="8" ref="C30:H30">C26+C27+C28+C29</f>
        <v>43093</v>
      </c>
      <c r="D30" s="302">
        <f t="shared" si="8"/>
        <v>43093</v>
      </c>
      <c r="E30" s="302">
        <f t="shared" si="8"/>
        <v>0</v>
      </c>
      <c r="F30" s="302">
        <f t="shared" si="8"/>
        <v>39940</v>
      </c>
      <c r="G30" s="302">
        <f t="shared" si="8"/>
        <v>39940</v>
      </c>
      <c r="H30" s="302">
        <f t="shared" si="8"/>
        <v>0</v>
      </c>
      <c r="I30" s="302">
        <f>I26+I27+I28+I29</f>
        <v>43422</v>
      </c>
      <c r="J30" s="302">
        <f>J26+J27+J28+J29</f>
        <v>43422</v>
      </c>
      <c r="K30" s="302">
        <f>K26+K27+K28+K29</f>
        <v>0</v>
      </c>
      <c r="L30" s="304"/>
      <c r="M30" s="301" t="s">
        <v>142</v>
      </c>
      <c r="N30" s="302">
        <f>SUM(N28:N29)</f>
        <v>2100</v>
      </c>
      <c r="O30" s="302">
        <f aca="true" t="shared" si="9" ref="O30:V30">SUM(O28:O29)</f>
        <v>2100</v>
      </c>
      <c r="P30" s="302">
        <f t="shared" si="9"/>
        <v>0</v>
      </c>
      <c r="Q30" s="302">
        <f t="shared" si="9"/>
        <v>2100</v>
      </c>
      <c r="R30" s="302">
        <f t="shared" si="9"/>
        <v>2100</v>
      </c>
      <c r="S30" s="302">
        <f t="shared" si="9"/>
        <v>0</v>
      </c>
      <c r="T30" s="302">
        <f t="shared" si="9"/>
        <v>2100</v>
      </c>
      <c r="U30" s="302">
        <f t="shared" si="9"/>
        <v>2100</v>
      </c>
      <c r="V30" s="302">
        <f t="shared" si="9"/>
        <v>0</v>
      </c>
    </row>
    <row r="31" spans="1:22" ht="15" customHeight="1">
      <c r="A31" s="296"/>
      <c r="B31" s="297" t="s">
        <v>29</v>
      </c>
      <c r="C31" s="298">
        <f aca="true" t="shared" si="10" ref="C31:K31">C15+C26+C28</f>
        <v>98195</v>
      </c>
      <c r="D31" s="298">
        <f t="shared" si="10"/>
        <v>95910</v>
      </c>
      <c r="E31" s="299">
        <f t="shared" si="10"/>
        <v>2285</v>
      </c>
      <c r="F31" s="299">
        <f t="shared" si="10"/>
        <v>110380</v>
      </c>
      <c r="G31" s="299">
        <f t="shared" si="10"/>
        <v>108095</v>
      </c>
      <c r="H31" s="299">
        <f t="shared" si="10"/>
        <v>2285</v>
      </c>
      <c r="I31" s="299">
        <f t="shared" si="10"/>
        <v>122300</v>
      </c>
      <c r="J31" s="299">
        <f t="shared" si="10"/>
        <v>117772</v>
      </c>
      <c r="K31" s="299">
        <f t="shared" si="10"/>
        <v>4528</v>
      </c>
      <c r="L31" s="296"/>
      <c r="M31" s="297" t="s">
        <v>31</v>
      </c>
      <c r="N31" s="298">
        <f aca="true" t="shared" si="11" ref="N31:V31">N15+N26+N28</f>
        <v>98195</v>
      </c>
      <c r="O31" s="298">
        <f t="shared" si="11"/>
        <v>95910</v>
      </c>
      <c r="P31" s="299">
        <f t="shared" si="11"/>
        <v>2285</v>
      </c>
      <c r="Q31" s="299">
        <f t="shared" si="11"/>
        <v>110054</v>
      </c>
      <c r="R31" s="299">
        <f t="shared" si="11"/>
        <v>107769</v>
      </c>
      <c r="S31" s="299">
        <f t="shared" si="11"/>
        <v>2285</v>
      </c>
      <c r="T31" s="299">
        <f t="shared" si="11"/>
        <v>106795</v>
      </c>
      <c r="U31" s="299">
        <f t="shared" si="11"/>
        <v>102267</v>
      </c>
      <c r="V31" s="299">
        <f t="shared" si="11"/>
        <v>4528</v>
      </c>
    </row>
    <row r="32" spans="1:22" ht="15" customHeight="1" thickBot="1">
      <c r="A32" s="138"/>
      <c r="B32" s="139" t="s">
        <v>30</v>
      </c>
      <c r="C32" s="140">
        <f aca="true" t="shared" si="12" ref="C32:K32">C23+C27+C29</f>
        <v>60163</v>
      </c>
      <c r="D32" s="140">
        <f t="shared" si="12"/>
        <v>60163</v>
      </c>
      <c r="E32" s="141">
        <f t="shared" si="12"/>
        <v>0</v>
      </c>
      <c r="F32" s="141">
        <f t="shared" si="12"/>
        <v>59757</v>
      </c>
      <c r="G32" s="141">
        <f t="shared" si="12"/>
        <v>59757</v>
      </c>
      <c r="H32" s="141">
        <f t="shared" si="12"/>
        <v>0</v>
      </c>
      <c r="I32" s="141">
        <f t="shared" si="12"/>
        <v>39434</v>
      </c>
      <c r="J32" s="141">
        <f t="shared" si="12"/>
        <v>39434</v>
      </c>
      <c r="K32" s="141">
        <f t="shared" si="12"/>
        <v>0</v>
      </c>
      <c r="L32" s="137"/>
      <c r="M32" s="139" t="s">
        <v>32</v>
      </c>
      <c r="N32" s="140">
        <f aca="true" t="shared" si="13" ref="N32:V32">N23+N27+N29</f>
        <v>60163</v>
      </c>
      <c r="O32" s="140">
        <f t="shared" si="13"/>
        <v>60163</v>
      </c>
      <c r="P32" s="141">
        <f t="shared" si="13"/>
        <v>0</v>
      </c>
      <c r="Q32" s="141">
        <f t="shared" si="13"/>
        <v>60083</v>
      </c>
      <c r="R32" s="141">
        <f t="shared" si="13"/>
        <v>60083</v>
      </c>
      <c r="S32" s="141">
        <f t="shared" si="13"/>
        <v>0</v>
      </c>
      <c r="T32" s="141">
        <f t="shared" si="13"/>
        <v>41894</v>
      </c>
      <c r="U32" s="141">
        <f t="shared" si="13"/>
        <v>41894</v>
      </c>
      <c r="V32" s="141">
        <f t="shared" si="13"/>
        <v>0</v>
      </c>
    </row>
    <row r="33" spans="1:22" ht="15" customHeight="1" thickBot="1" thickTop="1">
      <c r="A33" s="142"/>
      <c r="B33" s="139" t="s">
        <v>9</v>
      </c>
      <c r="C33" s="140">
        <f aca="true" t="shared" si="14" ref="C33:H33">SUM(C31:C32)</f>
        <v>158358</v>
      </c>
      <c r="D33" s="140">
        <f t="shared" si="14"/>
        <v>156073</v>
      </c>
      <c r="E33" s="143">
        <f t="shared" si="14"/>
        <v>2285</v>
      </c>
      <c r="F33" s="143">
        <f t="shared" si="14"/>
        <v>170137</v>
      </c>
      <c r="G33" s="143">
        <f t="shared" si="14"/>
        <v>167852</v>
      </c>
      <c r="H33" s="143">
        <f t="shared" si="14"/>
        <v>2285</v>
      </c>
      <c r="I33" s="143">
        <f>SUM(I31:I32)</f>
        <v>161734</v>
      </c>
      <c r="J33" s="143">
        <f>SUM(J31:J32)</f>
        <v>157206</v>
      </c>
      <c r="K33" s="143">
        <f>SUM(K31:K32)</f>
        <v>4528</v>
      </c>
      <c r="L33" s="144"/>
      <c r="M33" s="139" t="s">
        <v>21</v>
      </c>
      <c r="N33" s="140">
        <f aca="true" t="shared" si="15" ref="N33:S33">SUM(N31:N32)</f>
        <v>158358</v>
      </c>
      <c r="O33" s="140">
        <f t="shared" si="15"/>
        <v>156073</v>
      </c>
      <c r="P33" s="141">
        <f t="shared" si="15"/>
        <v>2285</v>
      </c>
      <c r="Q33" s="141">
        <f t="shared" si="15"/>
        <v>170137</v>
      </c>
      <c r="R33" s="141">
        <f t="shared" si="15"/>
        <v>167852</v>
      </c>
      <c r="S33" s="141">
        <f t="shared" si="15"/>
        <v>2285</v>
      </c>
      <c r="T33" s="141">
        <f>SUM(T31:T32)</f>
        <v>148689</v>
      </c>
      <c r="U33" s="141">
        <f>SUM(U31:U32)</f>
        <v>144161</v>
      </c>
      <c r="V33" s="141">
        <f>SUM(V31:V32)</f>
        <v>4528</v>
      </c>
    </row>
    <row r="34" ht="13.5" thickTop="1"/>
  </sheetData>
  <sheetProtection/>
  <mergeCells count="18">
    <mergeCell ref="U5:V5"/>
    <mergeCell ref="Q5:Q6"/>
    <mergeCell ref="T5:T6"/>
    <mergeCell ref="R5:S5"/>
    <mergeCell ref="D5:E5"/>
    <mergeCell ref="A2:P2"/>
    <mergeCell ref="A3:P3"/>
    <mergeCell ref="N5:N6"/>
    <mergeCell ref="M5:M6"/>
    <mergeCell ref="A5:A6"/>
    <mergeCell ref="B5:B6"/>
    <mergeCell ref="C5:C6"/>
    <mergeCell ref="F5:F6"/>
    <mergeCell ref="G5:H5"/>
    <mergeCell ref="O5:P5"/>
    <mergeCell ref="I5:I6"/>
    <mergeCell ref="J5:K5"/>
    <mergeCell ref="L5:L6"/>
  </mergeCells>
  <printOptions horizontalCentered="1"/>
  <pageMargins left="0.15748031496062992" right="0.15748031496062992" top="0.2362204724409449" bottom="0.15748031496062992" header="0.35433070866141736" footer="0.0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5.57421875" style="217" customWidth="1"/>
    <col min="2" max="2" width="57.00390625" style="217" customWidth="1"/>
    <col min="3" max="3" width="13.28125" style="217" customWidth="1"/>
    <col min="4" max="4" width="13.8515625" style="217" customWidth="1"/>
    <col min="5" max="16384" width="9.140625" style="217" customWidth="1"/>
  </cols>
  <sheetData>
    <row r="1" ht="12.75">
      <c r="C1" s="217" t="s">
        <v>305</v>
      </c>
    </row>
    <row r="2" ht="13.5" thickBot="1"/>
    <row r="3" spans="1:4" ht="12.75">
      <c r="A3" s="386" t="s">
        <v>306</v>
      </c>
      <c r="B3" s="387"/>
      <c r="C3" s="387"/>
      <c r="D3" s="387"/>
    </row>
    <row r="4" spans="1:4" ht="15">
      <c r="A4" s="218"/>
      <c r="B4" s="219" t="s">
        <v>227</v>
      </c>
      <c r="C4" s="219"/>
      <c r="D4" s="219"/>
    </row>
    <row r="5" spans="1:4" ht="30.75" thickBot="1">
      <c r="A5" s="220"/>
      <c r="B5" s="219" t="s">
        <v>1</v>
      </c>
      <c r="C5" s="219" t="s">
        <v>228</v>
      </c>
      <c r="D5" s="219" t="s">
        <v>307</v>
      </c>
    </row>
    <row r="6" spans="1:4" ht="15">
      <c r="A6" s="221"/>
      <c r="B6" s="222">
        <v>2</v>
      </c>
      <c r="C6" s="223">
        <v>2017</v>
      </c>
      <c r="D6" s="223">
        <v>2018</v>
      </c>
    </row>
    <row r="7" spans="1:4" ht="12.75">
      <c r="A7" s="224" t="s">
        <v>267</v>
      </c>
      <c r="B7" s="225" t="s">
        <v>308</v>
      </c>
      <c r="C7" s="226">
        <v>12288</v>
      </c>
      <c r="D7" s="226">
        <v>15751</v>
      </c>
    </row>
    <row r="8" spans="1:4" ht="12.75" customHeight="1">
      <c r="A8" s="224" t="s">
        <v>269</v>
      </c>
      <c r="B8" s="225" t="s">
        <v>309</v>
      </c>
      <c r="C8" s="226">
        <v>3136</v>
      </c>
      <c r="D8" s="226">
        <v>2858</v>
      </c>
    </row>
    <row r="9" spans="1:4" ht="12.75">
      <c r="A9" s="224" t="s">
        <v>273</v>
      </c>
      <c r="B9" s="225" t="s">
        <v>310</v>
      </c>
      <c r="C9" s="226">
        <v>4129</v>
      </c>
      <c r="D9" s="226">
        <v>2548</v>
      </c>
    </row>
    <row r="10" spans="1:4" s="230" customFormat="1" ht="12.75">
      <c r="A10" s="227" t="s">
        <v>271</v>
      </c>
      <c r="B10" s="228" t="s">
        <v>311</v>
      </c>
      <c r="C10" s="229">
        <f>SUM(C7:C9)</f>
        <v>19553</v>
      </c>
      <c r="D10" s="229">
        <f>SUM(D7:D9)</f>
        <v>21157</v>
      </c>
    </row>
    <row r="11" spans="1:4" ht="12.75">
      <c r="A11" s="224" t="s">
        <v>275</v>
      </c>
      <c r="B11" s="225" t="s">
        <v>312</v>
      </c>
      <c r="C11" s="226">
        <v>0</v>
      </c>
      <c r="D11" s="226">
        <v>0</v>
      </c>
    </row>
    <row r="12" spans="1:4" ht="12.75">
      <c r="A12" s="224" t="s">
        <v>281</v>
      </c>
      <c r="B12" s="225" t="s">
        <v>313</v>
      </c>
      <c r="C12" s="226">
        <v>0</v>
      </c>
      <c r="D12" s="226">
        <v>0</v>
      </c>
    </row>
    <row r="13" spans="1:4" s="230" customFormat="1" ht="12.75">
      <c r="A13" s="227" t="s">
        <v>277</v>
      </c>
      <c r="B13" s="228" t="s">
        <v>314</v>
      </c>
      <c r="C13" s="229">
        <f>SUM(C11:C12)</f>
        <v>0</v>
      </c>
      <c r="D13" s="229">
        <f>SUM(D11:D12)</f>
        <v>0</v>
      </c>
    </row>
    <row r="14" spans="1:4" ht="12.75" customHeight="1">
      <c r="A14" s="224" t="s">
        <v>283</v>
      </c>
      <c r="B14" s="225" t="s">
        <v>315</v>
      </c>
      <c r="C14" s="226">
        <v>62305</v>
      </c>
      <c r="D14" s="226">
        <v>71222</v>
      </c>
    </row>
    <row r="15" spans="1:4" ht="17.25" customHeight="1">
      <c r="A15" s="224" t="s">
        <v>287</v>
      </c>
      <c r="B15" s="225" t="s">
        <v>316</v>
      </c>
      <c r="C15" s="226">
        <v>10262</v>
      </c>
      <c r="D15" s="226">
        <v>21448</v>
      </c>
    </row>
    <row r="16" spans="1:4" ht="15" customHeight="1">
      <c r="A16" s="224">
        <v>8</v>
      </c>
      <c r="B16" s="225" t="s">
        <v>362</v>
      </c>
      <c r="C16" s="226">
        <v>46000</v>
      </c>
      <c r="D16" s="226">
        <v>4541</v>
      </c>
    </row>
    <row r="17" spans="1:4" ht="12.75">
      <c r="A17" s="224">
        <v>9</v>
      </c>
      <c r="B17" s="225" t="s">
        <v>317</v>
      </c>
      <c r="C17" s="226">
        <v>9597</v>
      </c>
      <c r="D17" s="226">
        <v>1319</v>
      </c>
    </row>
    <row r="18" spans="1:4" s="230" customFormat="1" ht="12.75">
      <c r="A18" s="227" t="s">
        <v>285</v>
      </c>
      <c r="B18" s="228" t="s">
        <v>318</v>
      </c>
      <c r="C18" s="229">
        <f>SUM(C14:C17)</f>
        <v>128164</v>
      </c>
      <c r="D18" s="229">
        <f>SUM(D14:D17)</f>
        <v>98530</v>
      </c>
    </row>
    <row r="19" spans="1:4" ht="12.75">
      <c r="A19" s="224" t="s">
        <v>319</v>
      </c>
      <c r="B19" s="225" t="s">
        <v>320</v>
      </c>
      <c r="C19" s="226">
        <v>2981</v>
      </c>
      <c r="D19" s="226">
        <v>2861</v>
      </c>
    </row>
    <row r="20" spans="1:4" ht="12.75">
      <c r="A20" s="224" t="s">
        <v>321</v>
      </c>
      <c r="B20" s="225" t="s">
        <v>322</v>
      </c>
      <c r="C20" s="226">
        <v>14579</v>
      </c>
      <c r="D20" s="226">
        <v>11864</v>
      </c>
    </row>
    <row r="21" spans="1:4" ht="12.75">
      <c r="A21" s="224" t="s">
        <v>323</v>
      </c>
      <c r="B21" s="225" t="s">
        <v>324</v>
      </c>
      <c r="C21" s="226">
        <v>1219</v>
      </c>
      <c r="D21" s="226">
        <v>963</v>
      </c>
    </row>
    <row r="22" spans="1:4" ht="12.75">
      <c r="A22" s="224" t="s">
        <v>325</v>
      </c>
      <c r="B22" s="225" t="s">
        <v>326</v>
      </c>
      <c r="C22" s="226">
        <v>0</v>
      </c>
      <c r="D22" s="226">
        <v>0</v>
      </c>
    </row>
    <row r="23" spans="1:4" s="230" customFormat="1" ht="12.75">
      <c r="A23" s="227" t="s">
        <v>291</v>
      </c>
      <c r="B23" s="228" t="s">
        <v>327</v>
      </c>
      <c r="C23" s="229">
        <f>SUM(C19:C22)</f>
        <v>18779</v>
      </c>
      <c r="D23" s="229">
        <f>SUM(D19:D22)</f>
        <v>15688</v>
      </c>
    </row>
    <row r="24" spans="1:4" ht="12.75">
      <c r="A24" s="224" t="s">
        <v>328</v>
      </c>
      <c r="B24" s="225" t="s">
        <v>329</v>
      </c>
      <c r="C24" s="226">
        <v>16312</v>
      </c>
      <c r="D24" s="226">
        <v>17065</v>
      </c>
    </row>
    <row r="25" spans="1:4" s="230" customFormat="1" ht="12.75">
      <c r="A25" s="224" t="s">
        <v>330</v>
      </c>
      <c r="B25" s="225" t="s">
        <v>331</v>
      </c>
      <c r="C25" s="226">
        <v>5321</v>
      </c>
      <c r="D25" s="226">
        <v>7001</v>
      </c>
    </row>
    <row r="26" spans="1:4" ht="12.75">
      <c r="A26" s="224" t="s">
        <v>332</v>
      </c>
      <c r="B26" s="231" t="s">
        <v>326</v>
      </c>
      <c r="C26" s="226">
        <v>4311</v>
      </c>
      <c r="D26" s="226">
        <v>4412</v>
      </c>
    </row>
    <row r="27" spans="1:4" s="230" customFormat="1" ht="12.75">
      <c r="A27" s="232" t="s">
        <v>333</v>
      </c>
      <c r="B27" s="233" t="s">
        <v>334</v>
      </c>
      <c r="C27" s="234">
        <f>SUM(C24:C26)</f>
        <v>25944</v>
      </c>
      <c r="D27" s="234">
        <f>SUM(D24:D26)</f>
        <v>28478</v>
      </c>
    </row>
    <row r="28" spans="1:4" s="230" customFormat="1" ht="12.75">
      <c r="A28" s="232" t="s">
        <v>335</v>
      </c>
      <c r="B28" s="233" t="s">
        <v>336</v>
      </c>
      <c r="C28" s="229">
        <v>25270</v>
      </c>
      <c r="D28" s="229">
        <v>33273</v>
      </c>
    </row>
    <row r="29" spans="1:4" s="230" customFormat="1" ht="12.75">
      <c r="A29" s="232" t="s">
        <v>337</v>
      </c>
      <c r="B29" s="233" t="s">
        <v>338</v>
      </c>
      <c r="C29" s="229">
        <v>84987</v>
      </c>
      <c r="D29" s="229">
        <v>69657</v>
      </c>
    </row>
    <row r="30" spans="1:4" s="230" customFormat="1" ht="12.75">
      <c r="A30" s="232" t="s">
        <v>339</v>
      </c>
      <c r="B30" s="233" t="s">
        <v>340</v>
      </c>
      <c r="C30" s="234">
        <f>C10+C13+C18-C23-C27-C28-C29</f>
        <v>-7263</v>
      </c>
      <c r="D30" s="234">
        <f>D10+D13+D18-D23-D27-D28-D29</f>
        <v>-27409</v>
      </c>
    </row>
    <row r="31" spans="1:4" ht="12.75">
      <c r="A31" s="235" t="s">
        <v>341</v>
      </c>
      <c r="B31" s="231" t="s">
        <v>342</v>
      </c>
      <c r="C31" s="236">
        <v>0</v>
      </c>
      <c r="D31" s="236">
        <v>0</v>
      </c>
    </row>
    <row r="32" spans="1:4" ht="12.75">
      <c r="A32" s="235" t="s">
        <v>343</v>
      </c>
      <c r="B32" s="231" t="s">
        <v>344</v>
      </c>
      <c r="C32" s="236">
        <v>80</v>
      </c>
      <c r="D32" s="236">
        <v>69</v>
      </c>
    </row>
    <row r="33" spans="1:4" ht="12.75">
      <c r="A33" s="235" t="s">
        <v>345</v>
      </c>
      <c r="B33" s="231" t="s">
        <v>346</v>
      </c>
      <c r="C33" s="226">
        <v>1920</v>
      </c>
      <c r="D33" s="226">
        <v>993</v>
      </c>
    </row>
    <row r="34" spans="1:4" ht="12.75">
      <c r="A34" s="235" t="s">
        <v>347</v>
      </c>
      <c r="B34" s="231" t="s">
        <v>348</v>
      </c>
      <c r="C34" s="236">
        <v>0</v>
      </c>
      <c r="D34" s="236">
        <v>0</v>
      </c>
    </row>
    <row r="35" spans="1:4" s="230" customFormat="1" ht="12.75">
      <c r="A35" s="232" t="s">
        <v>337</v>
      </c>
      <c r="B35" s="233" t="s">
        <v>349</v>
      </c>
      <c r="C35" s="234">
        <f>SUM(C31:C34)</f>
        <v>2000</v>
      </c>
      <c r="D35" s="234">
        <f>SUM(D31:D34)</f>
        <v>1062</v>
      </c>
    </row>
    <row r="36" spans="1:4" ht="12.75">
      <c r="A36" s="235" t="s">
        <v>350</v>
      </c>
      <c r="B36" s="231" t="s">
        <v>351</v>
      </c>
      <c r="C36" s="236">
        <v>0</v>
      </c>
      <c r="D36" s="236">
        <v>0</v>
      </c>
    </row>
    <row r="37" spans="1:4" ht="12.75">
      <c r="A37" s="235" t="s">
        <v>352</v>
      </c>
      <c r="B37" s="231" t="s">
        <v>353</v>
      </c>
      <c r="C37" s="236">
        <v>0</v>
      </c>
      <c r="D37" s="236">
        <v>0</v>
      </c>
    </row>
    <row r="38" spans="1:4" ht="12.75">
      <c r="A38" s="235" t="s">
        <v>354</v>
      </c>
      <c r="B38" s="231" t="s">
        <v>355</v>
      </c>
      <c r="C38" s="236">
        <v>0</v>
      </c>
      <c r="D38" s="236">
        <v>0</v>
      </c>
    </row>
    <row r="39" spans="1:4" ht="12.75">
      <c r="A39" s="235" t="s">
        <v>356</v>
      </c>
      <c r="B39" s="231" t="s">
        <v>357</v>
      </c>
      <c r="C39" s="236">
        <v>0</v>
      </c>
      <c r="D39" s="236">
        <v>0</v>
      </c>
    </row>
    <row r="40" spans="1:4" s="230" customFormat="1" ht="12.75">
      <c r="A40" s="232" t="s">
        <v>358</v>
      </c>
      <c r="B40" s="233" t="s">
        <v>359</v>
      </c>
      <c r="C40" s="234">
        <f>SUM(C36:C39)</f>
        <v>0</v>
      </c>
      <c r="D40" s="234">
        <f>SUM(D36:D39)</f>
        <v>0</v>
      </c>
    </row>
    <row r="41" spans="1:4" s="230" customFormat="1" ht="12.75">
      <c r="A41" s="232" t="s">
        <v>360</v>
      </c>
      <c r="B41" s="233" t="s">
        <v>361</v>
      </c>
      <c r="C41" s="234">
        <f>C35-C40</f>
        <v>2000</v>
      </c>
      <c r="D41" s="234">
        <f>D35-D40</f>
        <v>1062</v>
      </c>
    </row>
    <row r="42" spans="1:4" s="230" customFormat="1" ht="12.75">
      <c r="A42" s="232" t="s">
        <v>363</v>
      </c>
      <c r="B42" s="233" t="s">
        <v>364</v>
      </c>
      <c r="C42" s="234">
        <f>C30+C41</f>
        <v>-5263</v>
      </c>
      <c r="D42" s="234">
        <f>D30+D41</f>
        <v>-26347</v>
      </c>
    </row>
  </sheetData>
  <sheetProtection/>
  <mergeCells count="1">
    <mergeCell ref="A3:D3"/>
  </mergeCells>
  <printOptions/>
  <pageMargins left="0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&amp;R6.sz.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F24"/>
  <sheetViews>
    <sheetView tabSelected="1" zoomScalePageLayoutView="0" workbookViewId="0" topLeftCell="A1">
      <selection activeCell="J21" sqref="J21"/>
    </sheetView>
  </sheetViews>
  <sheetFormatPr defaultColWidth="7.00390625" defaultRowHeight="12.75"/>
  <cols>
    <col min="1" max="1" width="7.00390625" style="238" customWidth="1"/>
    <col min="2" max="2" width="43.140625" style="238" customWidth="1"/>
    <col min="3" max="4" width="19.7109375" style="238" customWidth="1"/>
    <col min="5" max="5" width="23.140625" style="238" customWidth="1"/>
    <col min="6" max="6" width="4.7109375" style="238" customWidth="1"/>
    <col min="7" max="16384" width="7.00390625" style="238" customWidth="1"/>
  </cols>
  <sheetData>
    <row r="1" spans="1:6" ht="12.75">
      <c r="A1" s="237"/>
      <c r="F1" s="391"/>
    </row>
    <row r="2" spans="1:6" ht="33" customHeight="1">
      <c r="A2" s="388" t="s">
        <v>535</v>
      </c>
      <c r="B2" s="388"/>
      <c r="C2" s="388"/>
      <c r="D2" s="388"/>
      <c r="E2" s="388"/>
      <c r="F2" s="391"/>
    </row>
    <row r="3" spans="1:6" ht="33" customHeight="1">
      <c r="A3" s="239"/>
      <c r="B3" s="239"/>
      <c r="C3" s="239"/>
      <c r="D3" s="239"/>
      <c r="E3" s="240" t="s">
        <v>365</v>
      </c>
      <c r="F3" s="391"/>
    </row>
    <row r="4" spans="1:6" ht="16.5" thickBot="1">
      <c r="A4" s="241"/>
      <c r="E4" s="242"/>
      <c r="F4" s="391"/>
    </row>
    <row r="5" spans="1:6" ht="63.75" thickBot="1">
      <c r="A5" s="243" t="s">
        <v>366</v>
      </c>
      <c r="B5" s="244" t="s">
        <v>367</v>
      </c>
      <c r="C5" s="244" t="s">
        <v>368</v>
      </c>
      <c r="D5" s="244" t="s">
        <v>369</v>
      </c>
      <c r="E5" s="245" t="s">
        <v>370</v>
      </c>
      <c r="F5" s="391"/>
    </row>
    <row r="6" spans="1:6" ht="15.75">
      <c r="A6" s="246" t="s">
        <v>206</v>
      </c>
      <c r="B6" s="247" t="s">
        <v>371</v>
      </c>
      <c r="C6" s="248"/>
      <c r="D6" s="249">
        <v>6668240</v>
      </c>
      <c r="E6" s="250"/>
      <c r="F6" s="391"/>
    </row>
    <row r="7" spans="1:6" ht="15.75">
      <c r="A7" s="251" t="s">
        <v>212</v>
      </c>
      <c r="B7" s="252"/>
      <c r="C7" s="253"/>
      <c r="D7" s="254"/>
      <c r="E7" s="255"/>
      <c r="F7" s="391"/>
    </row>
    <row r="8" spans="1:6" ht="15.75">
      <c r="A8" s="251" t="s">
        <v>214</v>
      </c>
      <c r="B8" s="252"/>
      <c r="C8" s="253"/>
      <c r="D8" s="254"/>
      <c r="E8" s="255"/>
      <c r="F8" s="391"/>
    </row>
    <row r="9" spans="1:6" ht="15.75">
      <c r="A9" s="251" t="s">
        <v>216</v>
      </c>
      <c r="B9" s="252"/>
      <c r="C9" s="253"/>
      <c r="D9" s="254"/>
      <c r="E9" s="255"/>
      <c r="F9" s="391"/>
    </row>
    <row r="10" spans="1:6" ht="15.75">
      <c r="A10" s="251" t="s">
        <v>372</v>
      </c>
      <c r="B10" s="252"/>
      <c r="C10" s="253"/>
      <c r="D10" s="254"/>
      <c r="E10" s="255"/>
      <c r="F10" s="391"/>
    </row>
    <row r="11" spans="1:6" ht="15.75">
      <c r="A11" s="251" t="s">
        <v>373</v>
      </c>
      <c r="B11" s="252"/>
      <c r="C11" s="253"/>
      <c r="D11" s="254"/>
      <c r="E11" s="255"/>
      <c r="F11" s="391"/>
    </row>
    <row r="12" spans="1:6" ht="15.75">
      <c r="A12" s="251" t="s">
        <v>374</v>
      </c>
      <c r="B12" s="252"/>
      <c r="C12" s="253"/>
      <c r="D12" s="254"/>
      <c r="E12" s="255"/>
      <c r="F12" s="391"/>
    </row>
    <row r="13" spans="1:6" ht="15.75">
      <c r="A13" s="251" t="s">
        <v>375</v>
      </c>
      <c r="B13" s="252"/>
      <c r="C13" s="253"/>
      <c r="D13" s="254"/>
      <c r="E13" s="255"/>
      <c r="F13" s="391"/>
    </row>
    <row r="14" spans="1:6" ht="15.75">
      <c r="A14" s="251" t="s">
        <v>376</v>
      </c>
      <c r="B14" s="252"/>
      <c r="C14" s="253"/>
      <c r="D14" s="254"/>
      <c r="E14" s="255"/>
      <c r="F14" s="391"/>
    </row>
    <row r="15" spans="1:6" ht="15.75">
      <c r="A15" s="251" t="s">
        <v>321</v>
      </c>
      <c r="B15" s="252"/>
      <c r="C15" s="253"/>
      <c r="D15" s="254"/>
      <c r="E15" s="255"/>
      <c r="F15" s="391"/>
    </row>
    <row r="16" spans="1:6" ht="15.75">
      <c r="A16" s="251" t="s">
        <v>323</v>
      </c>
      <c r="B16" s="252"/>
      <c r="C16" s="253"/>
      <c r="D16" s="254"/>
      <c r="E16" s="255"/>
      <c r="F16" s="391"/>
    </row>
    <row r="17" spans="1:6" ht="15.75">
      <c r="A17" s="251" t="s">
        <v>325</v>
      </c>
      <c r="B17" s="252"/>
      <c r="C17" s="253"/>
      <c r="D17" s="254"/>
      <c r="E17" s="255"/>
      <c r="F17" s="391"/>
    </row>
    <row r="18" spans="1:6" ht="15.75">
      <c r="A18" s="251" t="s">
        <v>328</v>
      </c>
      <c r="B18" s="252"/>
      <c r="C18" s="253"/>
      <c r="D18" s="254"/>
      <c r="E18" s="255"/>
      <c r="F18" s="391"/>
    </row>
    <row r="19" spans="1:6" ht="15.75">
      <c r="A19" s="251" t="s">
        <v>330</v>
      </c>
      <c r="B19" s="252"/>
      <c r="C19" s="253"/>
      <c r="D19" s="254"/>
      <c r="E19" s="255"/>
      <c r="F19" s="391"/>
    </row>
    <row r="20" spans="1:6" ht="15.75">
      <c r="A20" s="251" t="s">
        <v>332</v>
      </c>
      <c r="B20" s="252"/>
      <c r="C20" s="253"/>
      <c r="D20" s="254"/>
      <c r="E20" s="255"/>
      <c r="F20" s="391"/>
    </row>
    <row r="21" spans="1:6" ht="15.75">
      <c r="A21" s="251" t="s">
        <v>341</v>
      </c>
      <c r="B21" s="252"/>
      <c r="C21" s="253"/>
      <c r="D21" s="254"/>
      <c r="E21" s="255"/>
      <c r="F21" s="391"/>
    </row>
    <row r="22" spans="1:6" ht="16.5" thickBot="1">
      <c r="A22" s="256" t="s">
        <v>343</v>
      </c>
      <c r="B22" s="257"/>
      <c r="C22" s="258"/>
      <c r="D22" s="259"/>
      <c r="E22" s="260"/>
      <c r="F22" s="391"/>
    </row>
    <row r="23" spans="1:6" ht="16.5" thickBot="1">
      <c r="A23" s="389" t="s">
        <v>377</v>
      </c>
      <c r="B23" s="390"/>
      <c r="C23" s="261"/>
      <c r="D23" s="262">
        <f>IF(SUM(D6:D22)=0,"",SUM(D6:D22))</f>
        <v>6668240</v>
      </c>
      <c r="E23" s="263">
        <f>IF(SUM(E6:E22)=0,"",SUM(E6:E22))</f>
      </c>
      <c r="F23" s="391"/>
    </row>
    <row r="24" ht="15.75">
      <c r="A24" s="241"/>
    </row>
  </sheetData>
  <sheetProtection/>
  <mergeCells count="3">
    <mergeCell ref="A2:E2"/>
    <mergeCell ref="A23:B23"/>
    <mergeCell ref="F1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52</v>
      </c>
    </row>
    <row r="2" ht="12.75">
      <c r="E2" s="8"/>
    </row>
    <row r="3" spans="1:6" ht="18" customHeight="1">
      <c r="A3" s="334" t="s">
        <v>64</v>
      </c>
      <c r="B3" s="334"/>
      <c r="C3" s="334"/>
      <c r="D3" s="334"/>
      <c r="E3" s="334"/>
      <c r="F3" s="334"/>
    </row>
    <row r="4" spans="1:6" ht="28.5" customHeight="1">
      <c r="A4" s="335" t="s">
        <v>62</v>
      </c>
      <c r="B4" s="334"/>
      <c r="C4" s="334"/>
      <c r="D4" s="334"/>
      <c r="E4" s="334"/>
      <c r="F4" s="334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57</v>
      </c>
    </row>
    <row r="7" spans="1:6" ht="18" customHeight="1" thickBot="1">
      <c r="A7" s="394" t="s">
        <v>1</v>
      </c>
      <c r="B7" s="395"/>
      <c r="C7" s="14" t="s">
        <v>50</v>
      </c>
      <c r="D7" s="14" t="s">
        <v>48</v>
      </c>
      <c r="E7" s="14" t="s">
        <v>49</v>
      </c>
      <c r="F7" s="15" t="s">
        <v>56</v>
      </c>
    </row>
    <row r="8" spans="1:6" ht="18" customHeight="1">
      <c r="A8" s="392" t="s">
        <v>51</v>
      </c>
      <c r="B8" s="393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54</v>
      </c>
      <c r="B10" s="18" t="s">
        <v>53</v>
      </c>
      <c r="C10" s="14" t="s">
        <v>55</v>
      </c>
      <c r="D10" s="14" t="s">
        <v>48</v>
      </c>
      <c r="E10" s="14" t="s">
        <v>49</v>
      </c>
      <c r="F10" s="15" t="s">
        <v>56</v>
      </c>
    </row>
    <row r="11" spans="1:6" ht="18" customHeight="1">
      <c r="A11" s="16" t="s">
        <v>65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334" t="s">
        <v>63</v>
      </c>
      <c r="B17" s="334"/>
      <c r="C17" s="334"/>
      <c r="D17" s="334"/>
      <c r="E17" s="334"/>
      <c r="F17" s="334"/>
    </row>
    <row r="18" spans="1:6" ht="30" customHeight="1">
      <c r="A18" s="335" t="s">
        <v>62</v>
      </c>
      <c r="B18" s="334"/>
      <c r="C18" s="334"/>
      <c r="D18" s="334"/>
      <c r="E18" s="334"/>
      <c r="F18" s="334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57</v>
      </c>
    </row>
    <row r="21" spans="1:6" ht="18" customHeight="1" thickBot="1">
      <c r="A21" s="394" t="s">
        <v>1</v>
      </c>
      <c r="B21" s="395"/>
      <c r="C21" s="14" t="s">
        <v>50</v>
      </c>
      <c r="D21" s="14" t="s">
        <v>48</v>
      </c>
      <c r="E21" s="14" t="s">
        <v>49</v>
      </c>
      <c r="F21" s="15" t="s">
        <v>56</v>
      </c>
    </row>
    <row r="22" spans="1:6" ht="18" customHeight="1">
      <c r="A22" s="392" t="s">
        <v>58</v>
      </c>
      <c r="B22" s="393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54</v>
      </c>
      <c r="B24" s="18" t="s">
        <v>53</v>
      </c>
      <c r="C24" s="14" t="s">
        <v>55</v>
      </c>
      <c r="D24" s="14" t="s">
        <v>48</v>
      </c>
      <c r="E24" s="14" t="s">
        <v>49</v>
      </c>
      <c r="F24" s="15" t="s">
        <v>56</v>
      </c>
    </row>
    <row r="25" spans="1:6" ht="18" customHeight="1">
      <c r="A25" s="16" t="s">
        <v>65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22:B22"/>
    <mergeCell ref="A7:B7"/>
    <mergeCell ref="A8:B8"/>
    <mergeCell ref="A3:F3"/>
    <mergeCell ref="A4:F4"/>
    <mergeCell ref="A17:F17"/>
    <mergeCell ref="A18:F18"/>
    <mergeCell ref="A21:B21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09">
      <selection activeCell="A59" sqref="A59:C59"/>
    </sheetView>
  </sheetViews>
  <sheetFormatPr defaultColWidth="9.140625" defaultRowHeight="12.75"/>
  <cols>
    <col min="1" max="1" width="8.7109375" style="0" customWidth="1"/>
    <col min="2" max="2" width="53.7109375" style="0" customWidth="1"/>
    <col min="3" max="3" width="13.7109375" style="0" customWidth="1"/>
    <col min="4" max="4" width="12.421875" style="0" customWidth="1"/>
    <col min="5" max="5" width="0.13671875" style="0" customWidth="1"/>
    <col min="6" max="6" width="10.7109375" style="0" customWidth="1"/>
    <col min="7" max="7" width="13.7109375" style="0" bestFit="1" customWidth="1"/>
    <col min="8" max="8" width="0.5625" style="0" customWidth="1"/>
  </cols>
  <sheetData>
    <row r="1" spans="1:3" ht="12.75">
      <c r="A1" s="19"/>
      <c r="B1" s="19"/>
      <c r="C1" s="20" t="s">
        <v>36</v>
      </c>
    </row>
    <row r="2" spans="1:3" ht="12.75" customHeight="1">
      <c r="A2" s="19"/>
      <c r="B2" s="19"/>
      <c r="C2" s="20"/>
    </row>
    <row r="3" spans="1:7" ht="31.5" customHeight="1">
      <c r="A3" s="334" t="s">
        <v>537</v>
      </c>
      <c r="B3" s="334"/>
      <c r="C3" s="334"/>
      <c r="D3" s="29"/>
      <c r="E3" s="29"/>
      <c r="F3" s="29"/>
      <c r="G3" s="29"/>
    </row>
    <row r="4" spans="1:7" ht="42" customHeight="1">
      <c r="A4" s="335" t="s">
        <v>404</v>
      </c>
      <c r="B4" s="362"/>
      <c r="C4" s="362"/>
      <c r="D4" s="29"/>
      <c r="E4" s="29"/>
      <c r="F4" s="29"/>
      <c r="G4" s="29"/>
    </row>
    <row r="5" spans="1:7" ht="12.75" customHeight="1">
      <c r="A5" s="28"/>
      <c r="B5" s="30"/>
      <c r="C5" s="30"/>
      <c r="D5" s="29"/>
      <c r="E5" s="29"/>
      <c r="F5" s="29"/>
      <c r="G5" s="29"/>
    </row>
    <row r="6" spans="1:7" ht="12.75">
      <c r="A6" s="29"/>
      <c r="B6" s="29"/>
      <c r="C6" s="31" t="s">
        <v>24</v>
      </c>
      <c r="D6" s="29"/>
      <c r="E6" s="29"/>
      <c r="F6" s="29"/>
      <c r="G6" s="29"/>
    </row>
    <row r="7" spans="1:7" ht="43.5" customHeight="1">
      <c r="A7" s="50" t="s">
        <v>113</v>
      </c>
      <c r="B7" s="51" t="s">
        <v>1</v>
      </c>
      <c r="C7" s="281" t="s">
        <v>405</v>
      </c>
      <c r="D7" s="67" t="s">
        <v>396</v>
      </c>
      <c r="E7" s="264"/>
      <c r="F7" s="67" t="s">
        <v>406</v>
      </c>
      <c r="G7" s="265" t="s">
        <v>378</v>
      </c>
    </row>
    <row r="8" spans="1:7" ht="15" customHeight="1">
      <c r="A8" s="52" t="s">
        <v>34</v>
      </c>
      <c r="B8" s="53"/>
      <c r="C8" s="54"/>
      <c r="D8" s="33"/>
      <c r="E8" s="33"/>
      <c r="F8" s="33"/>
      <c r="G8" s="33"/>
    </row>
    <row r="9" spans="1:7" ht="15" customHeight="1">
      <c r="A9" s="52" t="s">
        <v>149</v>
      </c>
      <c r="B9" s="52" t="s">
        <v>7</v>
      </c>
      <c r="C9" s="55">
        <f>C10+C11+C12+C13</f>
        <v>5675</v>
      </c>
      <c r="D9" s="55">
        <f>D10+D11+D12+D13</f>
        <v>5675</v>
      </c>
      <c r="E9" s="55">
        <f>E10+E11+E12+E13</f>
        <v>0</v>
      </c>
      <c r="F9" s="55">
        <f>F10+F11+F12+F13+F14</f>
        <v>5191</v>
      </c>
      <c r="G9" s="63">
        <f>F9/D9</f>
        <v>0.9147136563876652</v>
      </c>
    </row>
    <row r="10" spans="1:7" ht="15" customHeight="1">
      <c r="A10" s="35" t="s">
        <v>407</v>
      </c>
      <c r="B10" s="283" t="s">
        <v>408</v>
      </c>
      <c r="C10" s="36">
        <v>0</v>
      </c>
      <c r="D10" s="59">
        <v>0</v>
      </c>
      <c r="E10" s="33">
        <v>0</v>
      </c>
      <c r="F10" s="59">
        <v>72</v>
      </c>
      <c r="G10" s="63">
        <v>0</v>
      </c>
    </row>
    <row r="11" spans="1:7" ht="15" customHeight="1">
      <c r="A11" s="35" t="s">
        <v>409</v>
      </c>
      <c r="B11" s="283" t="s">
        <v>60</v>
      </c>
      <c r="C11" s="36">
        <v>2025</v>
      </c>
      <c r="D11" s="59">
        <v>2025</v>
      </c>
      <c r="E11" s="59">
        <v>0</v>
      </c>
      <c r="F11" s="59">
        <v>1675</v>
      </c>
      <c r="G11" s="62">
        <f aca="true" t="shared" si="0" ref="G11:G53">F11/D11</f>
        <v>0.8271604938271605</v>
      </c>
    </row>
    <row r="12" spans="1:7" ht="15" customHeight="1">
      <c r="A12" s="35" t="s">
        <v>409</v>
      </c>
      <c r="B12" s="283" t="s">
        <v>410</v>
      </c>
      <c r="C12" s="36">
        <v>1250</v>
      </c>
      <c r="D12" s="59">
        <v>1250</v>
      </c>
      <c r="E12" s="59"/>
      <c r="F12" s="59">
        <v>1111</v>
      </c>
      <c r="G12" s="62">
        <f t="shared" si="0"/>
        <v>0.8888</v>
      </c>
    </row>
    <row r="13" spans="1:7" ht="15" customHeight="1">
      <c r="A13" s="35" t="s">
        <v>411</v>
      </c>
      <c r="B13" s="34" t="s">
        <v>116</v>
      </c>
      <c r="C13" s="36">
        <v>2400</v>
      </c>
      <c r="D13" s="59">
        <v>2400</v>
      </c>
      <c r="E13" s="59">
        <v>0</v>
      </c>
      <c r="F13" s="59">
        <v>2193</v>
      </c>
      <c r="G13" s="62">
        <f t="shared" si="0"/>
        <v>0.91375</v>
      </c>
    </row>
    <row r="14" spans="1:7" ht="15" customHeight="1">
      <c r="A14" s="35" t="s">
        <v>412</v>
      </c>
      <c r="B14" s="283" t="s">
        <v>413</v>
      </c>
      <c r="C14" s="36">
        <v>0</v>
      </c>
      <c r="D14" s="59">
        <v>0</v>
      </c>
      <c r="E14" s="59">
        <v>0</v>
      </c>
      <c r="F14" s="59">
        <v>140</v>
      </c>
      <c r="G14" s="62">
        <v>0</v>
      </c>
    </row>
    <row r="15" spans="1:7" ht="15" customHeight="1">
      <c r="A15" s="52" t="s">
        <v>151</v>
      </c>
      <c r="B15" s="52" t="s">
        <v>6</v>
      </c>
      <c r="C15" s="55">
        <f>C16+C17+C19+C21+C22+C25</f>
        <v>12245</v>
      </c>
      <c r="D15" s="55">
        <f>D16+D17+D19+D21+D22+D25</f>
        <v>13499</v>
      </c>
      <c r="E15" s="55">
        <f>E16+E17+E19+E21+E22+E25</f>
        <v>468</v>
      </c>
      <c r="F15" s="55">
        <f>F16+F17+F19+F21+F22+F25</f>
        <v>16329</v>
      </c>
      <c r="G15" s="63">
        <f t="shared" si="0"/>
        <v>1.2096451589006594</v>
      </c>
    </row>
    <row r="16" spans="1:7" ht="15" customHeight="1">
      <c r="A16" s="35" t="s">
        <v>421</v>
      </c>
      <c r="B16" s="283" t="s">
        <v>163</v>
      </c>
      <c r="C16" s="36">
        <v>0</v>
      </c>
      <c r="D16" s="33">
        <v>0</v>
      </c>
      <c r="E16" s="33">
        <v>0</v>
      </c>
      <c r="F16" s="33">
        <v>0</v>
      </c>
      <c r="G16" s="62">
        <v>0</v>
      </c>
    </row>
    <row r="17" spans="1:7" ht="15" customHeight="1">
      <c r="A17" s="35" t="s">
        <v>422</v>
      </c>
      <c r="B17" s="283" t="s">
        <v>427</v>
      </c>
      <c r="C17" s="36">
        <f>C18</f>
        <v>1100</v>
      </c>
      <c r="D17" s="36">
        <f>D18</f>
        <v>1100</v>
      </c>
      <c r="E17" s="36">
        <f>E18</f>
        <v>0</v>
      </c>
      <c r="F17" s="36">
        <f>F18</f>
        <v>1172</v>
      </c>
      <c r="G17" s="62">
        <f t="shared" si="0"/>
        <v>1.0654545454545454</v>
      </c>
    </row>
    <row r="18" spans="1:7" ht="15" customHeight="1">
      <c r="A18" s="56" t="s">
        <v>422</v>
      </c>
      <c r="B18" s="57" t="s">
        <v>415</v>
      </c>
      <c r="C18" s="43">
        <v>1100</v>
      </c>
      <c r="D18" s="59">
        <v>1100</v>
      </c>
      <c r="E18" s="59"/>
      <c r="F18" s="59">
        <v>1172</v>
      </c>
      <c r="G18" s="62">
        <f t="shared" si="0"/>
        <v>1.0654545454545454</v>
      </c>
    </row>
    <row r="19" spans="1:7" ht="15" customHeight="1">
      <c r="A19" s="56" t="s">
        <v>423</v>
      </c>
      <c r="B19" s="57" t="s">
        <v>414</v>
      </c>
      <c r="C19" s="43">
        <f>C20</f>
        <v>9500</v>
      </c>
      <c r="D19" s="43">
        <f>D20</f>
        <v>10754</v>
      </c>
      <c r="E19" s="43">
        <f>E20</f>
        <v>0</v>
      </c>
      <c r="F19" s="43">
        <f>F20</f>
        <v>13215</v>
      </c>
      <c r="G19" s="62">
        <f t="shared" si="0"/>
        <v>1.2288450809001301</v>
      </c>
    </row>
    <row r="20" spans="1:7" ht="15" customHeight="1">
      <c r="A20" s="56" t="s">
        <v>423</v>
      </c>
      <c r="B20" s="57" t="s">
        <v>416</v>
      </c>
      <c r="C20" s="43">
        <v>9500</v>
      </c>
      <c r="D20" s="59">
        <v>10754</v>
      </c>
      <c r="E20" s="59"/>
      <c r="F20" s="59">
        <v>13215</v>
      </c>
      <c r="G20" s="62">
        <f t="shared" si="0"/>
        <v>1.2288450809001301</v>
      </c>
    </row>
    <row r="21" spans="1:7" ht="15" customHeight="1">
      <c r="A21" s="35" t="s">
        <v>424</v>
      </c>
      <c r="B21" s="283" t="s">
        <v>71</v>
      </c>
      <c r="C21" s="36">
        <v>1200</v>
      </c>
      <c r="D21" s="36">
        <v>1200</v>
      </c>
      <c r="E21" s="36">
        <f>SUM(E22)</f>
        <v>234</v>
      </c>
      <c r="F21" s="36">
        <v>1495</v>
      </c>
      <c r="G21" s="62">
        <f t="shared" si="0"/>
        <v>1.2458333333333333</v>
      </c>
    </row>
    <row r="22" spans="1:7" ht="15" customHeight="1">
      <c r="A22" s="56" t="s">
        <v>425</v>
      </c>
      <c r="B22" s="57" t="s">
        <v>417</v>
      </c>
      <c r="C22" s="43">
        <f>C23+C24</f>
        <v>430</v>
      </c>
      <c r="D22" s="43">
        <f>D23+D24</f>
        <v>430</v>
      </c>
      <c r="E22" s="43">
        <f>E23+E24</f>
        <v>234</v>
      </c>
      <c r="F22" s="43">
        <f>F23+F24</f>
        <v>444</v>
      </c>
      <c r="G22" s="62">
        <f t="shared" si="0"/>
        <v>1.0325581395348837</v>
      </c>
    </row>
    <row r="23" spans="1:7" ht="15" customHeight="1">
      <c r="A23" s="35" t="s">
        <v>425</v>
      </c>
      <c r="B23" s="283" t="s">
        <v>418</v>
      </c>
      <c r="C23" s="36">
        <v>300</v>
      </c>
      <c r="D23" s="59">
        <v>300</v>
      </c>
      <c r="E23" s="59"/>
      <c r="F23" s="59">
        <v>384</v>
      </c>
      <c r="G23" s="62">
        <f t="shared" si="0"/>
        <v>1.28</v>
      </c>
    </row>
    <row r="24" spans="1:7" ht="15" customHeight="1">
      <c r="A24" s="35" t="s">
        <v>425</v>
      </c>
      <c r="B24" s="283" t="s">
        <v>419</v>
      </c>
      <c r="C24" s="36">
        <v>130</v>
      </c>
      <c r="D24" s="59">
        <v>130</v>
      </c>
      <c r="E24" s="59">
        <v>234</v>
      </c>
      <c r="F24" s="59">
        <v>60</v>
      </c>
      <c r="G24" s="62">
        <f t="shared" si="0"/>
        <v>0.46153846153846156</v>
      </c>
    </row>
    <row r="25" spans="1:7" ht="15" customHeight="1">
      <c r="A25" s="35" t="s">
        <v>426</v>
      </c>
      <c r="B25" s="283" t="s">
        <v>420</v>
      </c>
      <c r="C25" s="36">
        <v>15</v>
      </c>
      <c r="D25" s="59">
        <v>15</v>
      </c>
      <c r="E25" s="59"/>
      <c r="F25" s="59">
        <v>3</v>
      </c>
      <c r="G25" s="62">
        <f t="shared" si="0"/>
        <v>0.2</v>
      </c>
    </row>
    <row r="26" spans="1:7" ht="15" customHeight="1">
      <c r="A26" s="27" t="s">
        <v>150</v>
      </c>
      <c r="B26" s="27" t="s">
        <v>112</v>
      </c>
      <c r="C26" s="55">
        <f>SUM(C27:C35)</f>
        <v>60291</v>
      </c>
      <c r="D26" s="55">
        <f>SUM(D27:D35)</f>
        <v>71222</v>
      </c>
      <c r="E26" s="55" t="e">
        <f>SUM(#REF!+E28+E30+E33+E34)</f>
        <v>#REF!</v>
      </c>
      <c r="F26" s="55">
        <f>SUM(F27:F35)</f>
        <v>71222</v>
      </c>
      <c r="G26" s="62">
        <f t="shared" si="0"/>
        <v>1</v>
      </c>
    </row>
    <row r="27" spans="1:7" ht="15" customHeight="1">
      <c r="A27" s="49" t="s">
        <v>428</v>
      </c>
      <c r="B27" s="33" t="s">
        <v>72</v>
      </c>
      <c r="C27" s="36">
        <v>15566</v>
      </c>
      <c r="D27" s="36">
        <v>15581</v>
      </c>
      <c r="E27" s="33"/>
      <c r="F27" s="36">
        <v>15581</v>
      </c>
      <c r="G27" s="62">
        <f t="shared" si="0"/>
        <v>1</v>
      </c>
    </row>
    <row r="28" spans="1:7" ht="15" customHeight="1">
      <c r="A28" s="49" t="s">
        <v>429</v>
      </c>
      <c r="B28" s="33" t="s">
        <v>110</v>
      </c>
      <c r="C28" s="36">
        <v>28837</v>
      </c>
      <c r="D28" s="59">
        <v>30297</v>
      </c>
      <c r="E28" s="33"/>
      <c r="F28" s="59">
        <v>30297</v>
      </c>
      <c r="G28" s="62">
        <f t="shared" si="0"/>
        <v>1</v>
      </c>
    </row>
    <row r="29" spans="1:7" ht="15" customHeight="1">
      <c r="A29" s="49" t="s">
        <v>430</v>
      </c>
      <c r="B29" s="33" t="s">
        <v>431</v>
      </c>
      <c r="C29" s="36">
        <v>0</v>
      </c>
      <c r="D29" s="59">
        <v>171</v>
      </c>
      <c r="E29" s="33"/>
      <c r="F29" s="59">
        <v>171</v>
      </c>
      <c r="G29" s="62">
        <f t="shared" si="0"/>
        <v>1</v>
      </c>
    </row>
    <row r="30" spans="1:7" ht="15" customHeight="1">
      <c r="A30" s="49" t="s">
        <v>430</v>
      </c>
      <c r="B30" s="33" t="s">
        <v>73</v>
      </c>
      <c r="C30" s="36">
        <v>6756</v>
      </c>
      <c r="D30" s="36">
        <v>6756</v>
      </c>
      <c r="E30" s="33"/>
      <c r="F30" s="36">
        <v>6756</v>
      </c>
      <c r="G30" s="62">
        <f t="shared" si="0"/>
        <v>1</v>
      </c>
    </row>
    <row r="31" spans="1:7" ht="15" customHeight="1">
      <c r="A31" s="49" t="s">
        <v>430</v>
      </c>
      <c r="B31" s="33" t="s">
        <v>386</v>
      </c>
      <c r="C31" s="36">
        <v>7332</v>
      </c>
      <c r="D31" s="36">
        <v>7761</v>
      </c>
      <c r="E31" s="33"/>
      <c r="F31" s="36">
        <v>7761</v>
      </c>
      <c r="G31" s="62">
        <f t="shared" si="0"/>
        <v>1</v>
      </c>
    </row>
    <row r="32" spans="1:7" ht="15" customHeight="1">
      <c r="A32" s="49" t="s">
        <v>430</v>
      </c>
      <c r="B32" s="33" t="s">
        <v>435</v>
      </c>
      <c r="C32" s="36">
        <v>0</v>
      </c>
      <c r="D32" s="36">
        <v>4919</v>
      </c>
      <c r="E32" s="33"/>
      <c r="F32" s="36">
        <v>4919</v>
      </c>
      <c r="G32" s="62">
        <f t="shared" si="0"/>
        <v>1</v>
      </c>
    </row>
    <row r="33" spans="1:7" ht="15" customHeight="1">
      <c r="A33" s="49" t="s">
        <v>432</v>
      </c>
      <c r="B33" s="33" t="s">
        <v>74</v>
      </c>
      <c r="C33" s="36">
        <v>1800</v>
      </c>
      <c r="D33" s="59">
        <v>1800</v>
      </c>
      <c r="E33" s="59"/>
      <c r="F33" s="59">
        <v>1800</v>
      </c>
      <c r="G33" s="62">
        <f t="shared" si="0"/>
        <v>1</v>
      </c>
    </row>
    <row r="34" spans="1:7" s="25" customFormat="1" ht="15" customHeight="1">
      <c r="A34" s="49" t="s">
        <v>433</v>
      </c>
      <c r="B34" s="33" t="s">
        <v>379</v>
      </c>
      <c r="C34" s="36">
        <v>0</v>
      </c>
      <c r="D34" s="59">
        <v>3937</v>
      </c>
      <c r="E34" s="33"/>
      <c r="F34" s="33">
        <v>3937</v>
      </c>
      <c r="G34" s="62">
        <f t="shared" si="0"/>
        <v>1</v>
      </c>
    </row>
    <row r="35" spans="1:7" s="25" customFormat="1" ht="15" customHeight="1">
      <c r="A35" s="49" t="s">
        <v>434</v>
      </c>
      <c r="B35" s="33" t="s">
        <v>380</v>
      </c>
      <c r="C35" s="36">
        <v>0</v>
      </c>
      <c r="D35" s="33">
        <v>0</v>
      </c>
      <c r="E35" s="33"/>
      <c r="F35" s="33">
        <v>0</v>
      </c>
      <c r="G35" s="62">
        <v>0</v>
      </c>
    </row>
    <row r="36" spans="1:7" ht="15" customHeight="1">
      <c r="A36" s="47" t="s">
        <v>152</v>
      </c>
      <c r="B36" s="27" t="s">
        <v>111</v>
      </c>
      <c r="C36" s="55">
        <f>C37+C38+C39+C40+C41</f>
        <v>14127</v>
      </c>
      <c r="D36" s="55">
        <f>D37+D38+D39+D40+D41+D43</f>
        <v>14127</v>
      </c>
      <c r="E36" s="55">
        <f>E37+E38+E39+E40+E41</f>
        <v>8780</v>
      </c>
      <c r="F36" s="55">
        <f>F37+F38+F39+F40+F41+F43+F44+F42</f>
        <v>21448</v>
      </c>
      <c r="G36" s="62">
        <f t="shared" si="0"/>
        <v>1.518227507609542</v>
      </c>
    </row>
    <row r="37" spans="1:7" ht="15" customHeight="1">
      <c r="A37" s="49" t="s">
        <v>436</v>
      </c>
      <c r="B37" s="32" t="s">
        <v>381</v>
      </c>
      <c r="C37" s="36">
        <v>7773</v>
      </c>
      <c r="D37" s="59">
        <v>7773</v>
      </c>
      <c r="E37" s="59">
        <v>6327</v>
      </c>
      <c r="F37" s="59">
        <v>6818</v>
      </c>
      <c r="G37" s="62">
        <f t="shared" si="0"/>
        <v>0.8771388138427891</v>
      </c>
    </row>
    <row r="38" spans="1:7" ht="15" customHeight="1">
      <c r="A38" s="49" t="s">
        <v>436</v>
      </c>
      <c r="B38" s="39" t="s">
        <v>382</v>
      </c>
      <c r="C38" s="58">
        <v>3300</v>
      </c>
      <c r="D38" s="59">
        <v>3300</v>
      </c>
      <c r="E38" s="59">
        <v>2453</v>
      </c>
      <c r="F38" s="59">
        <v>3368</v>
      </c>
      <c r="G38" s="62">
        <f t="shared" si="0"/>
        <v>1.0206060606060605</v>
      </c>
    </row>
    <row r="39" spans="1:7" ht="15" customHeight="1">
      <c r="A39" s="49" t="s">
        <v>436</v>
      </c>
      <c r="B39" s="32" t="s">
        <v>105</v>
      </c>
      <c r="C39" s="59">
        <v>0</v>
      </c>
      <c r="D39" s="59">
        <v>0</v>
      </c>
      <c r="E39" s="59">
        <f>E40</f>
        <v>0</v>
      </c>
      <c r="F39" s="59">
        <v>1910</v>
      </c>
      <c r="G39" s="62">
        <v>0</v>
      </c>
    </row>
    <row r="40" spans="1:7" ht="15" customHeight="1">
      <c r="A40" s="49" t="s">
        <v>436</v>
      </c>
      <c r="B40" s="38" t="s">
        <v>437</v>
      </c>
      <c r="C40" s="41">
        <v>300</v>
      </c>
      <c r="D40" s="59">
        <v>300</v>
      </c>
      <c r="E40" s="59"/>
      <c r="F40" s="59">
        <v>300</v>
      </c>
      <c r="G40" s="62">
        <f t="shared" si="0"/>
        <v>1</v>
      </c>
    </row>
    <row r="41" spans="1:7" ht="15" customHeight="1">
      <c r="A41" s="49" t="s">
        <v>436</v>
      </c>
      <c r="B41" s="38" t="s">
        <v>438</v>
      </c>
      <c r="C41" s="41">
        <v>2754</v>
      </c>
      <c r="D41" s="59">
        <v>2754</v>
      </c>
      <c r="E41" s="59"/>
      <c r="F41" s="59">
        <v>0</v>
      </c>
      <c r="G41" s="62">
        <f t="shared" si="0"/>
        <v>0</v>
      </c>
    </row>
    <row r="42" spans="1:7" ht="15" customHeight="1">
      <c r="A42" s="49" t="s">
        <v>436</v>
      </c>
      <c r="B42" s="38" t="s">
        <v>441</v>
      </c>
      <c r="C42" s="41">
        <v>0</v>
      </c>
      <c r="D42" s="59">
        <v>0</v>
      </c>
      <c r="E42" s="59"/>
      <c r="F42" s="59">
        <v>25</v>
      </c>
      <c r="G42" s="62">
        <v>0</v>
      </c>
    </row>
    <row r="43" spans="1:7" ht="15" customHeight="1">
      <c r="A43" s="49" t="s">
        <v>436</v>
      </c>
      <c r="B43" s="38" t="s">
        <v>439</v>
      </c>
      <c r="C43" s="41">
        <v>0</v>
      </c>
      <c r="D43" s="59">
        <v>0</v>
      </c>
      <c r="E43" s="59"/>
      <c r="F43" s="59">
        <v>141</v>
      </c>
      <c r="G43" s="62">
        <v>0</v>
      </c>
    </row>
    <row r="44" spans="1:7" ht="15" customHeight="1">
      <c r="A44" s="49" t="s">
        <v>436</v>
      </c>
      <c r="B44" s="38" t="s">
        <v>440</v>
      </c>
      <c r="C44" s="41">
        <v>0</v>
      </c>
      <c r="D44" s="59">
        <v>0</v>
      </c>
      <c r="E44" s="59"/>
      <c r="F44" s="59">
        <v>8886</v>
      </c>
      <c r="G44" s="62">
        <v>0</v>
      </c>
    </row>
    <row r="45" spans="1:8" ht="15" customHeight="1">
      <c r="A45" s="47" t="s">
        <v>155</v>
      </c>
      <c r="B45" s="26" t="s">
        <v>33</v>
      </c>
      <c r="C45" s="42">
        <v>0</v>
      </c>
      <c r="D45" s="59">
        <v>0</v>
      </c>
      <c r="E45" s="59"/>
      <c r="F45" s="59">
        <v>0</v>
      </c>
      <c r="G45" s="62">
        <v>0</v>
      </c>
      <c r="H45" s="64"/>
    </row>
    <row r="46" spans="1:7" ht="15" customHeight="1">
      <c r="A46" s="47" t="s">
        <v>154</v>
      </c>
      <c r="B46" s="26" t="s">
        <v>130</v>
      </c>
      <c r="C46" s="42">
        <v>0</v>
      </c>
      <c r="D46" s="59">
        <v>0</v>
      </c>
      <c r="E46" s="59"/>
      <c r="F46" s="59">
        <v>0</v>
      </c>
      <c r="G46" s="62">
        <v>0</v>
      </c>
    </row>
    <row r="47" spans="1:7" ht="15" customHeight="1">
      <c r="A47" s="27" t="s">
        <v>153</v>
      </c>
      <c r="B47" s="27" t="s">
        <v>88</v>
      </c>
      <c r="C47" s="42">
        <f>C48+C49+C50+C51+C52</f>
        <v>5857</v>
      </c>
      <c r="D47" s="42">
        <f>D48+D49+D50+D51+D52</f>
        <v>5857</v>
      </c>
      <c r="E47" s="42">
        <f>E48+E49+E50+E51+E52</f>
        <v>8</v>
      </c>
      <c r="F47" s="42">
        <f>F48+F49+F50+F51+F52</f>
        <v>8110</v>
      </c>
      <c r="G47" s="62">
        <f t="shared" si="0"/>
        <v>1.384667918729725</v>
      </c>
    </row>
    <row r="48" spans="1:7" ht="15" customHeight="1">
      <c r="A48" s="49" t="s">
        <v>442</v>
      </c>
      <c r="B48" s="33" t="s">
        <v>75</v>
      </c>
      <c r="C48" s="59">
        <v>5857</v>
      </c>
      <c r="D48" s="59">
        <v>5857</v>
      </c>
      <c r="E48" s="59">
        <v>8</v>
      </c>
      <c r="F48" s="59">
        <v>8110</v>
      </c>
      <c r="G48" s="62">
        <f t="shared" si="0"/>
        <v>1.384667918729725</v>
      </c>
    </row>
    <row r="49" spans="1:7" ht="15" customHeight="1">
      <c r="A49" s="49" t="s">
        <v>443</v>
      </c>
      <c r="B49" s="33" t="s">
        <v>76</v>
      </c>
      <c r="C49" s="59">
        <v>0</v>
      </c>
      <c r="D49" s="33"/>
      <c r="E49" s="33"/>
      <c r="F49" s="33">
        <v>0</v>
      </c>
      <c r="G49" s="62">
        <v>0</v>
      </c>
    </row>
    <row r="50" spans="1:7" ht="15" customHeight="1">
      <c r="A50" s="49" t="s">
        <v>444</v>
      </c>
      <c r="B50" s="33" t="s">
        <v>133</v>
      </c>
      <c r="C50" s="59">
        <v>0</v>
      </c>
      <c r="D50" s="33"/>
      <c r="E50" s="33"/>
      <c r="F50" s="33">
        <v>0</v>
      </c>
      <c r="G50" s="62">
        <v>0</v>
      </c>
    </row>
    <row r="51" spans="1:7" ht="15" customHeight="1">
      <c r="A51" s="49" t="s">
        <v>445</v>
      </c>
      <c r="B51" s="33" t="s">
        <v>99</v>
      </c>
      <c r="C51" s="59">
        <v>0</v>
      </c>
      <c r="D51" s="33">
        <v>0</v>
      </c>
      <c r="E51" s="33"/>
      <c r="F51" s="33">
        <v>0</v>
      </c>
      <c r="G51" s="62">
        <v>0</v>
      </c>
    </row>
    <row r="52" spans="1:7" ht="15" customHeight="1">
      <c r="A52" s="49" t="s">
        <v>446</v>
      </c>
      <c r="B52" s="33" t="s">
        <v>77</v>
      </c>
      <c r="C52" s="59">
        <v>0</v>
      </c>
      <c r="D52" s="59">
        <v>0</v>
      </c>
      <c r="E52" s="59">
        <v>0</v>
      </c>
      <c r="F52" s="59">
        <v>0</v>
      </c>
      <c r="G52" s="62">
        <v>0</v>
      </c>
    </row>
    <row r="53" spans="1:7" ht="15" customHeight="1">
      <c r="A53" s="27" t="s">
        <v>78</v>
      </c>
      <c r="B53" s="33"/>
      <c r="C53" s="42">
        <f>C9+C15+C26+C36+C45+C46+C47</f>
        <v>98195</v>
      </c>
      <c r="D53" s="42">
        <f>D9+D15+D26+D36+D45+D46+D47</f>
        <v>110380</v>
      </c>
      <c r="E53" s="42" t="e">
        <f>E9+E15+E26+E36+E45+E46+E47</f>
        <v>#REF!</v>
      </c>
      <c r="F53" s="42">
        <f>F9+F15+F26+F36+F45+F46+F47</f>
        <v>122300</v>
      </c>
      <c r="G53" s="62">
        <f t="shared" si="0"/>
        <v>1.1079905780032615</v>
      </c>
    </row>
    <row r="54" spans="1:7" ht="15" customHeight="1">
      <c r="A54" s="27" t="s">
        <v>79</v>
      </c>
      <c r="B54" s="33"/>
      <c r="C54" s="27"/>
      <c r="D54" s="33"/>
      <c r="E54" s="33"/>
      <c r="F54" s="33"/>
      <c r="G54" s="62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  <row r="57" spans="1:7" ht="12.75">
      <c r="A57" s="29"/>
      <c r="B57" s="29"/>
      <c r="C57" s="31" t="s">
        <v>36</v>
      </c>
      <c r="D57" s="29"/>
      <c r="E57" s="29"/>
      <c r="F57" s="29"/>
      <c r="G57" s="29"/>
    </row>
    <row r="58" spans="1:7" ht="12.75" customHeight="1">
      <c r="A58" s="29"/>
      <c r="B58" s="29"/>
      <c r="C58" s="31"/>
      <c r="D58" s="29"/>
      <c r="E58" s="29"/>
      <c r="F58" s="29"/>
      <c r="G58" s="29"/>
    </row>
    <row r="59" spans="1:7" ht="15" customHeight="1">
      <c r="A59" s="334" t="s">
        <v>537</v>
      </c>
      <c r="B59" s="334"/>
      <c r="C59" s="334"/>
      <c r="D59" s="29"/>
      <c r="E59" s="29"/>
      <c r="F59" s="29"/>
      <c r="G59" s="29"/>
    </row>
    <row r="60" spans="1:7" ht="44.25" customHeight="1">
      <c r="A60" s="335" t="s">
        <v>404</v>
      </c>
      <c r="B60" s="362"/>
      <c r="C60" s="362"/>
      <c r="D60" s="29"/>
      <c r="E60" s="29"/>
      <c r="F60" s="29"/>
      <c r="G60" s="29"/>
    </row>
    <row r="61" spans="1:7" ht="12.75" customHeight="1">
      <c r="A61" s="28"/>
      <c r="B61" s="30"/>
      <c r="C61" s="30"/>
      <c r="D61" s="29"/>
      <c r="E61" s="29"/>
      <c r="F61" s="29"/>
      <c r="G61" s="29"/>
    </row>
    <row r="62" spans="1:7" ht="12.75" customHeight="1">
      <c r="A62" s="29"/>
      <c r="B62" s="29"/>
      <c r="C62" s="31" t="s">
        <v>24</v>
      </c>
      <c r="D62" s="29"/>
      <c r="E62" s="29"/>
      <c r="F62" s="29"/>
      <c r="G62" s="29"/>
    </row>
    <row r="63" spans="1:7" ht="38.25">
      <c r="A63" s="50" t="s">
        <v>114</v>
      </c>
      <c r="B63" s="51" t="s">
        <v>1</v>
      </c>
      <c r="C63" s="281" t="s">
        <v>405</v>
      </c>
      <c r="D63" s="67" t="s">
        <v>396</v>
      </c>
      <c r="E63" s="264"/>
      <c r="F63" s="67" t="s">
        <v>406</v>
      </c>
      <c r="G63" s="265" t="s">
        <v>383</v>
      </c>
    </row>
    <row r="64" spans="1:7" ht="15" customHeight="1">
      <c r="A64" s="52" t="s">
        <v>80</v>
      </c>
      <c r="B64" s="53"/>
      <c r="C64" s="54"/>
      <c r="D64" s="33"/>
      <c r="E64" s="33"/>
      <c r="F64" s="33"/>
      <c r="G64" s="33"/>
    </row>
    <row r="65" spans="1:7" ht="15" customHeight="1">
      <c r="A65" s="52" t="s">
        <v>156</v>
      </c>
      <c r="B65" s="52" t="s">
        <v>10</v>
      </c>
      <c r="C65" s="55">
        <v>22803</v>
      </c>
      <c r="D65" s="42">
        <v>24773</v>
      </c>
      <c r="E65" s="59">
        <v>17425</v>
      </c>
      <c r="F65" s="42">
        <v>24041</v>
      </c>
      <c r="G65" s="63">
        <f>F65/D65</f>
        <v>0.9704517014491584</v>
      </c>
    </row>
    <row r="66" spans="1:7" ht="15" customHeight="1">
      <c r="A66" s="52" t="s">
        <v>157</v>
      </c>
      <c r="B66" s="52" t="s">
        <v>81</v>
      </c>
      <c r="C66" s="55">
        <v>4178</v>
      </c>
      <c r="D66" s="42">
        <v>4463</v>
      </c>
      <c r="E66" s="59">
        <v>4391</v>
      </c>
      <c r="F66" s="42">
        <v>4462</v>
      </c>
      <c r="G66" s="63">
        <f aca="true" t="shared" si="1" ref="G66:G103">F66/D66</f>
        <v>0.9997759354694152</v>
      </c>
    </row>
    <row r="67" spans="1:7" ht="15" customHeight="1">
      <c r="A67" s="27" t="s">
        <v>158</v>
      </c>
      <c r="B67" s="27" t="s">
        <v>11</v>
      </c>
      <c r="C67" s="55">
        <v>18782</v>
      </c>
      <c r="D67" s="42">
        <v>21147</v>
      </c>
      <c r="E67" s="59"/>
      <c r="F67" s="42">
        <v>18690</v>
      </c>
      <c r="G67" s="63">
        <f t="shared" si="1"/>
        <v>0.8838133068520357</v>
      </c>
    </row>
    <row r="68" spans="1:7" ht="15" customHeight="1">
      <c r="A68" s="47" t="s">
        <v>159</v>
      </c>
      <c r="B68" s="47" t="s">
        <v>12</v>
      </c>
      <c r="C68" s="55">
        <f>SUM(C69+C76)</f>
        <v>2160</v>
      </c>
      <c r="D68" s="55">
        <f>SUM(D69+D76)</f>
        <v>2258</v>
      </c>
      <c r="E68" s="55">
        <f>SUM(E69+E76)</f>
        <v>0</v>
      </c>
      <c r="F68" s="55">
        <f>SUM(F69+F76)</f>
        <v>2243</v>
      </c>
      <c r="G68" s="63">
        <f t="shared" si="1"/>
        <v>0.9933569530558016</v>
      </c>
    </row>
    <row r="69" spans="1:7" ht="15" customHeight="1">
      <c r="A69" s="49" t="s">
        <v>447</v>
      </c>
      <c r="B69" s="267" t="s">
        <v>448</v>
      </c>
      <c r="C69" s="36">
        <f>C70</f>
        <v>1560</v>
      </c>
      <c r="D69" s="36">
        <f>D70</f>
        <v>1826</v>
      </c>
      <c r="E69" s="36">
        <f>E70</f>
        <v>0</v>
      </c>
      <c r="F69" s="36">
        <f>F70</f>
        <v>1811</v>
      </c>
      <c r="G69" s="62">
        <f t="shared" si="1"/>
        <v>0.9917853231106243</v>
      </c>
    </row>
    <row r="70" spans="1:7" ht="15" customHeight="1">
      <c r="A70" s="49" t="s">
        <v>447</v>
      </c>
      <c r="B70" s="32" t="s">
        <v>449</v>
      </c>
      <c r="C70" s="36">
        <f>SUM(C71:C75)</f>
        <v>1560</v>
      </c>
      <c r="D70" s="36">
        <f>SUM(D71:D75)</f>
        <v>1826</v>
      </c>
      <c r="E70" s="59">
        <f>E71+E72+E73+E74+E75</f>
        <v>0</v>
      </c>
      <c r="F70" s="36">
        <f>SUM(F71:F75)</f>
        <v>1811</v>
      </c>
      <c r="G70" s="62">
        <f t="shared" si="1"/>
        <v>0.9917853231106243</v>
      </c>
    </row>
    <row r="71" spans="1:7" ht="15" customHeight="1">
      <c r="A71" s="40"/>
      <c r="B71" s="37" t="s">
        <v>450</v>
      </c>
      <c r="C71" s="43">
        <v>720</v>
      </c>
      <c r="D71" s="59">
        <v>640</v>
      </c>
      <c r="E71" s="59"/>
      <c r="F71" s="59">
        <v>640</v>
      </c>
      <c r="G71" s="62">
        <f t="shared" si="1"/>
        <v>1</v>
      </c>
    </row>
    <row r="72" spans="1:7" ht="15" customHeight="1">
      <c r="A72" s="40"/>
      <c r="B72" s="37" t="s">
        <v>451</v>
      </c>
      <c r="C72" s="43">
        <v>60</v>
      </c>
      <c r="D72" s="58">
        <v>90</v>
      </c>
      <c r="E72" s="59"/>
      <c r="F72" s="59">
        <v>90</v>
      </c>
      <c r="G72" s="62">
        <f t="shared" si="1"/>
        <v>1</v>
      </c>
    </row>
    <row r="73" spans="1:7" ht="15" customHeight="1">
      <c r="A73" s="40"/>
      <c r="B73" s="37" t="s">
        <v>452</v>
      </c>
      <c r="C73" s="43">
        <v>150</v>
      </c>
      <c r="D73" s="58">
        <v>30</v>
      </c>
      <c r="E73" s="59"/>
      <c r="F73" s="59">
        <v>15</v>
      </c>
      <c r="G73" s="62">
        <f t="shared" si="1"/>
        <v>0.5</v>
      </c>
    </row>
    <row r="74" spans="1:7" ht="15" customHeight="1">
      <c r="A74" s="40"/>
      <c r="B74" s="37" t="s">
        <v>453</v>
      </c>
      <c r="C74" s="43">
        <v>400</v>
      </c>
      <c r="D74" s="58">
        <v>296</v>
      </c>
      <c r="E74" s="266"/>
      <c r="F74" s="58">
        <v>296</v>
      </c>
      <c r="G74" s="62">
        <f t="shared" si="1"/>
        <v>1</v>
      </c>
    </row>
    <row r="75" spans="1:7" ht="15" customHeight="1">
      <c r="A75" s="40"/>
      <c r="B75" s="37" t="s">
        <v>454</v>
      </c>
      <c r="C75" s="43">
        <v>230</v>
      </c>
      <c r="D75" s="58">
        <v>770</v>
      </c>
      <c r="E75" s="59"/>
      <c r="F75" s="59">
        <v>770</v>
      </c>
      <c r="G75" s="62">
        <f t="shared" si="1"/>
        <v>1</v>
      </c>
    </row>
    <row r="76" spans="1:7" ht="15" customHeight="1">
      <c r="A76" s="40" t="s">
        <v>447</v>
      </c>
      <c r="B76" s="37" t="s">
        <v>387</v>
      </c>
      <c r="C76" s="43">
        <v>600</v>
      </c>
      <c r="D76" s="58">
        <v>432</v>
      </c>
      <c r="E76" s="59"/>
      <c r="F76" s="59">
        <v>432</v>
      </c>
      <c r="G76" s="62">
        <f t="shared" si="1"/>
        <v>1</v>
      </c>
    </row>
    <row r="77" spans="1:7" ht="15" customHeight="1">
      <c r="A77" s="27" t="s">
        <v>160</v>
      </c>
      <c r="B77" s="27" t="s">
        <v>13</v>
      </c>
      <c r="C77" s="55">
        <f>C78+C92+C96+C95</f>
        <v>48172</v>
      </c>
      <c r="D77" s="55">
        <f>D78+D92+D96+D91</f>
        <v>55313</v>
      </c>
      <c r="E77" s="55" t="e">
        <f>E78+E92+E96+E91</f>
        <v>#REF!</v>
      </c>
      <c r="F77" s="55">
        <f>F78+F92+F96+F91</f>
        <v>55259</v>
      </c>
      <c r="G77" s="63">
        <f t="shared" si="1"/>
        <v>0.9990237376385298</v>
      </c>
    </row>
    <row r="78" spans="1:7" ht="15" customHeight="1">
      <c r="A78" s="49" t="s">
        <v>455</v>
      </c>
      <c r="B78" s="26" t="s">
        <v>107</v>
      </c>
      <c r="C78" s="55">
        <f>SUM(C79+C80+C84,)</f>
        <v>46772</v>
      </c>
      <c r="D78" s="55">
        <f>SUM(D79+D80+D84,)</f>
        <v>50950</v>
      </c>
      <c r="E78" s="55" t="e">
        <f>SUM(E79+E80+E84,)</f>
        <v>#REF!</v>
      </c>
      <c r="F78" s="55">
        <f>SUM(F79+F80+F84,)</f>
        <v>50986</v>
      </c>
      <c r="G78" s="63">
        <f t="shared" si="1"/>
        <v>1.0007065750736015</v>
      </c>
    </row>
    <row r="79" spans="1:7" ht="15" customHeight="1">
      <c r="A79" s="49" t="s">
        <v>455</v>
      </c>
      <c r="B79" s="32" t="s">
        <v>109</v>
      </c>
      <c r="C79" s="36">
        <v>150</v>
      </c>
      <c r="D79" s="145">
        <v>150</v>
      </c>
      <c r="E79" s="36" t="e">
        <f>SUM(E80:E84)</f>
        <v>#REF!</v>
      </c>
      <c r="F79" s="36">
        <v>150</v>
      </c>
      <c r="G79" s="63">
        <f t="shared" si="1"/>
        <v>1</v>
      </c>
    </row>
    <row r="80" spans="1:7" ht="15" customHeight="1">
      <c r="A80" s="40" t="s">
        <v>455</v>
      </c>
      <c r="B80" s="44" t="s">
        <v>456</v>
      </c>
      <c r="C80" s="43">
        <f>C81+C82+C83</f>
        <v>3052</v>
      </c>
      <c r="D80" s="43">
        <f>D81+D82+D83</f>
        <v>3242</v>
      </c>
      <c r="E80" s="43">
        <f>E81+E82+E83</f>
        <v>2742</v>
      </c>
      <c r="F80" s="43">
        <f>F81+F82+F83</f>
        <v>3242</v>
      </c>
      <c r="G80" s="63">
        <f t="shared" si="1"/>
        <v>1</v>
      </c>
    </row>
    <row r="81" spans="1:7" ht="15" customHeight="1">
      <c r="A81" s="40"/>
      <c r="B81" s="44" t="s">
        <v>457</v>
      </c>
      <c r="C81" s="43">
        <v>2552</v>
      </c>
      <c r="D81" s="58">
        <v>2742</v>
      </c>
      <c r="E81" s="58">
        <v>2742</v>
      </c>
      <c r="F81" s="58">
        <v>2764</v>
      </c>
      <c r="G81" s="63">
        <f t="shared" si="1"/>
        <v>1.0080233406272794</v>
      </c>
    </row>
    <row r="82" spans="1:7" ht="15" customHeight="1">
      <c r="A82" s="40"/>
      <c r="B82" s="44" t="s">
        <v>458</v>
      </c>
      <c r="C82" s="43">
        <v>500</v>
      </c>
      <c r="D82" s="73">
        <v>500</v>
      </c>
      <c r="E82" s="33"/>
      <c r="F82" s="33">
        <v>424</v>
      </c>
      <c r="G82" s="63">
        <f t="shared" si="1"/>
        <v>0.848</v>
      </c>
    </row>
    <row r="83" spans="1:7" ht="15" customHeight="1">
      <c r="A83" s="40"/>
      <c r="B83" s="44" t="s">
        <v>472</v>
      </c>
      <c r="C83" s="43">
        <v>0</v>
      </c>
      <c r="D83" s="73">
        <v>0</v>
      </c>
      <c r="E83" s="33"/>
      <c r="F83" s="33">
        <v>54</v>
      </c>
      <c r="G83" s="63">
        <v>0</v>
      </c>
    </row>
    <row r="84" spans="1:7" ht="15" customHeight="1">
      <c r="A84" s="40" t="s">
        <v>455</v>
      </c>
      <c r="B84" s="38" t="s">
        <v>459</v>
      </c>
      <c r="C84" s="43">
        <f>C85+C86+C87+C88+C89+C90</f>
        <v>43570</v>
      </c>
      <c r="D84" s="43">
        <f>D85+D86+D87+D88+D89+D90</f>
        <v>47558</v>
      </c>
      <c r="E84" s="43" t="e">
        <f>E85+E86+E87+E88+E89+E90</f>
        <v>#REF!</v>
      </c>
      <c r="F84" s="43">
        <f>F85+F86+F87+F88+F89+F90</f>
        <v>47594</v>
      </c>
      <c r="G84" s="63">
        <f t="shared" si="1"/>
        <v>1.000756970436099</v>
      </c>
    </row>
    <row r="85" spans="1:7" ht="15" customHeight="1">
      <c r="A85" s="49"/>
      <c r="B85" s="32" t="s">
        <v>461</v>
      </c>
      <c r="C85" s="36">
        <v>0</v>
      </c>
      <c r="D85" s="36">
        <v>0</v>
      </c>
      <c r="E85" s="36" t="e">
        <f>E86+E87+#REF!</f>
        <v>#REF!</v>
      </c>
      <c r="F85" s="36">
        <v>0</v>
      </c>
      <c r="G85" s="63">
        <v>0</v>
      </c>
    </row>
    <row r="86" spans="1:7" ht="15" customHeight="1">
      <c r="A86" s="40"/>
      <c r="B86" s="44" t="s">
        <v>460</v>
      </c>
      <c r="C86" s="43">
        <v>36169</v>
      </c>
      <c r="D86" s="59">
        <v>40157</v>
      </c>
      <c r="E86" s="59"/>
      <c r="F86" s="59">
        <v>43209</v>
      </c>
      <c r="G86" s="63">
        <f t="shared" si="1"/>
        <v>1.0760016933535872</v>
      </c>
    </row>
    <row r="87" spans="1:7" ht="15" customHeight="1">
      <c r="A87" s="40"/>
      <c r="B87" s="44" t="s">
        <v>460</v>
      </c>
      <c r="C87" s="41">
        <v>2754</v>
      </c>
      <c r="D87" s="59">
        <v>2754</v>
      </c>
      <c r="E87" s="59"/>
      <c r="F87" s="59">
        <v>0</v>
      </c>
      <c r="G87" s="63">
        <f t="shared" si="1"/>
        <v>0</v>
      </c>
    </row>
    <row r="88" spans="1:7" ht="15" customHeight="1">
      <c r="A88" s="49"/>
      <c r="B88" s="44" t="s">
        <v>462</v>
      </c>
      <c r="C88" s="58">
        <v>4332</v>
      </c>
      <c r="D88" s="59">
        <v>4332</v>
      </c>
      <c r="E88" s="59">
        <v>0</v>
      </c>
      <c r="F88" s="59">
        <v>4332</v>
      </c>
      <c r="G88" s="63">
        <f t="shared" si="1"/>
        <v>1</v>
      </c>
    </row>
    <row r="89" spans="1:7" ht="15" customHeight="1">
      <c r="A89" s="40"/>
      <c r="B89" s="38" t="s">
        <v>463</v>
      </c>
      <c r="C89" s="41">
        <v>52</v>
      </c>
      <c r="D89" s="59">
        <v>52</v>
      </c>
      <c r="E89" s="59"/>
      <c r="F89" s="59">
        <v>53</v>
      </c>
      <c r="G89" s="63">
        <f t="shared" si="1"/>
        <v>1.0192307692307692</v>
      </c>
    </row>
    <row r="90" spans="1:7" ht="15" customHeight="1">
      <c r="A90" s="40"/>
      <c r="B90" s="38" t="s">
        <v>464</v>
      </c>
      <c r="C90" s="41">
        <v>263</v>
      </c>
      <c r="D90" s="59">
        <v>263</v>
      </c>
      <c r="E90" s="59"/>
      <c r="F90" s="59">
        <v>0</v>
      </c>
      <c r="G90" s="63">
        <f t="shared" si="1"/>
        <v>0</v>
      </c>
    </row>
    <row r="91" spans="1:7" ht="15" customHeight="1">
      <c r="A91" s="68" t="s">
        <v>465</v>
      </c>
      <c r="B91" s="48" t="s">
        <v>466</v>
      </c>
      <c r="C91" s="60">
        <v>0</v>
      </c>
      <c r="D91" s="42">
        <v>38</v>
      </c>
      <c r="E91" s="42"/>
      <c r="F91" s="42">
        <v>38</v>
      </c>
      <c r="G91" s="63">
        <f t="shared" si="1"/>
        <v>1</v>
      </c>
    </row>
    <row r="92" spans="1:7" ht="15" customHeight="1">
      <c r="A92" s="68" t="s">
        <v>467</v>
      </c>
      <c r="B92" s="26" t="s">
        <v>108</v>
      </c>
      <c r="C92" s="42">
        <f>SUM(C93:C94)</f>
        <v>1400</v>
      </c>
      <c r="D92" s="42">
        <f>SUM(D93:D95)</f>
        <v>4325</v>
      </c>
      <c r="E92" s="42">
        <f>SUM(E93:E95)</f>
        <v>2699</v>
      </c>
      <c r="F92" s="42">
        <f>SUM(F93:F95)</f>
        <v>4235</v>
      </c>
      <c r="G92" s="63">
        <f t="shared" si="1"/>
        <v>0.9791907514450867</v>
      </c>
    </row>
    <row r="93" spans="1:7" ht="15" customHeight="1">
      <c r="A93" s="40"/>
      <c r="B93" s="38" t="s">
        <v>468</v>
      </c>
      <c r="C93" s="41">
        <v>1400</v>
      </c>
      <c r="D93" s="33">
        <v>1400</v>
      </c>
      <c r="E93" s="33">
        <v>0</v>
      </c>
      <c r="F93" s="33">
        <v>1310</v>
      </c>
      <c r="G93" s="62">
        <v>0</v>
      </c>
    </row>
    <row r="94" spans="1:7" ht="15" customHeight="1">
      <c r="A94" s="40"/>
      <c r="B94" s="38" t="s">
        <v>469</v>
      </c>
      <c r="C94" s="41">
        <v>0</v>
      </c>
      <c r="D94" s="59">
        <v>300</v>
      </c>
      <c r="E94" s="59">
        <v>1220</v>
      </c>
      <c r="F94" s="59">
        <v>300</v>
      </c>
      <c r="G94" s="62">
        <f t="shared" si="1"/>
        <v>1</v>
      </c>
    </row>
    <row r="95" spans="1:7" ht="15" customHeight="1">
      <c r="A95" s="40"/>
      <c r="B95" s="38" t="s">
        <v>470</v>
      </c>
      <c r="C95" s="41">
        <v>0</v>
      </c>
      <c r="D95" s="58">
        <v>2625</v>
      </c>
      <c r="E95" s="266">
        <v>1479</v>
      </c>
      <c r="F95" s="58">
        <v>2625</v>
      </c>
      <c r="G95" s="62">
        <f t="shared" si="1"/>
        <v>1</v>
      </c>
    </row>
    <row r="96" spans="1:7" ht="15" customHeight="1">
      <c r="A96" s="45" t="s">
        <v>471</v>
      </c>
      <c r="B96" s="46" t="s">
        <v>115</v>
      </c>
      <c r="C96" s="60">
        <v>0</v>
      </c>
      <c r="D96" s="59">
        <v>0</v>
      </c>
      <c r="E96" s="59"/>
      <c r="F96" s="59">
        <v>0</v>
      </c>
      <c r="G96" s="62">
        <v>0</v>
      </c>
    </row>
    <row r="97" spans="1:7" ht="15" customHeight="1">
      <c r="A97" s="47" t="s">
        <v>160</v>
      </c>
      <c r="B97" s="48" t="s">
        <v>131</v>
      </c>
      <c r="C97" s="61">
        <v>0</v>
      </c>
      <c r="D97" s="59">
        <v>0</v>
      </c>
      <c r="E97" s="59"/>
      <c r="F97" s="59">
        <v>0</v>
      </c>
      <c r="G97" s="62">
        <v>0</v>
      </c>
    </row>
    <row r="98" spans="1:7" ht="15" customHeight="1">
      <c r="A98" s="27" t="s">
        <v>161</v>
      </c>
      <c r="B98" s="27" t="s">
        <v>95</v>
      </c>
      <c r="C98" s="42">
        <f>SUM(C99:C102)</f>
        <v>2100</v>
      </c>
      <c r="D98" s="42">
        <f>SUM(D99:D102)</f>
        <v>2100</v>
      </c>
      <c r="E98" s="42"/>
      <c r="F98" s="42">
        <f>SUM(F99:F102)</f>
        <v>2100</v>
      </c>
      <c r="G98" s="63">
        <f t="shared" si="1"/>
        <v>1</v>
      </c>
    </row>
    <row r="99" spans="1:7" ht="15" customHeight="1">
      <c r="A99" s="49" t="s">
        <v>474</v>
      </c>
      <c r="B99" s="33" t="s">
        <v>82</v>
      </c>
      <c r="C99" s="33">
        <v>0</v>
      </c>
      <c r="D99" s="59">
        <v>0</v>
      </c>
      <c r="E99" s="59"/>
      <c r="F99" s="59">
        <v>0</v>
      </c>
      <c r="G99" s="62">
        <v>0</v>
      </c>
    </row>
    <row r="100" spans="1:7" ht="15" customHeight="1">
      <c r="A100" s="49" t="s">
        <v>475</v>
      </c>
      <c r="B100" s="33" t="s">
        <v>132</v>
      </c>
      <c r="C100" s="33">
        <v>0</v>
      </c>
      <c r="D100" s="59">
        <v>0</v>
      </c>
      <c r="E100" s="59"/>
      <c r="F100" s="59">
        <v>0</v>
      </c>
      <c r="G100" s="62">
        <v>0</v>
      </c>
    </row>
    <row r="101" spans="1:7" ht="15" customHeight="1">
      <c r="A101" s="49" t="s">
        <v>476</v>
      </c>
      <c r="B101" s="33" t="s">
        <v>100</v>
      </c>
      <c r="C101" s="33">
        <v>0</v>
      </c>
      <c r="D101" s="59">
        <v>0</v>
      </c>
      <c r="E101" s="59"/>
      <c r="F101" s="59">
        <v>0</v>
      </c>
      <c r="G101" s="62">
        <v>0</v>
      </c>
    </row>
    <row r="102" spans="1:7" ht="15" customHeight="1">
      <c r="A102" s="49" t="s">
        <v>477</v>
      </c>
      <c r="B102" s="33" t="s">
        <v>83</v>
      </c>
      <c r="C102" s="33">
        <v>2100</v>
      </c>
      <c r="D102" s="59">
        <v>2100</v>
      </c>
      <c r="E102" s="59"/>
      <c r="F102" s="59">
        <v>2100</v>
      </c>
      <c r="G102" s="62">
        <f t="shared" si="1"/>
        <v>1</v>
      </c>
    </row>
    <row r="103" spans="1:7" ht="15" customHeight="1">
      <c r="A103" s="27" t="s">
        <v>84</v>
      </c>
      <c r="B103" s="33"/>
      <c r="C103" s="42">
        <f>C65+C66+C67+C68+C77+C98</f>
        <v>98195</v>
      </c>
      <c r="D103" s="42">
        <f>D65+D66+D67+D68+D77+D98+D96</f>
        <v>110054</v>
      </c>
      <c r="E103" s="42" t="e">
        <f>E65+E66+E67+E68+E77+E98</f>
        <v>#REF!</v>
      </c>
      <c r="F103" s="42">
        <f>F65+F66+F67+F68+F77+F98</f>
        <v>106795</v>
      </c>
      <c r="G103" s="63">
        <f t="shared" si="1"/>
        <v>0.9703872644338234</v>
      </c>
    </row>
    <row r="104" spans="1:7" ht="15" customHeight="1">
      <c r="A104" s="27" t="s">
        <v>85</v>
      </c>
      <c r="B104" s="33"/>
      <c r="C104" s="42"/>
      <c r="D104" s="27"/>
      <c r="E104" s="33"/>
      <c r="F104" s="33"/>
      <c r="G104" s="33"/>
    </row>
    <row r="105" ht="15" customHeight="1"/>
    <row r="106" ht="15" customHeight="1"/>
    <row r="107" ht="15" customHeight="1"/>
    <row r="108" ht="15" customHeight="1"/>
  </sheetData>
  <sheetProtection/>
  <mergeCells count="4">
    <mergeCell ref="A59:C59"/>
    <mergeCell ref="A60:C60"/>
    <mergeCell ref="A3:C3"/>
    <mergeCell ref="A4:C4"/>
  </mergeCells>
  <printOptions horizontalCentered="1"/>
  <pageMargins left="0.11811023622047245" right="0.1968503937007874" top="0.4330708661417323" bottom="0.1968503937007874" header="0.35433070866141736" footer="0.2362204724409449"/>
  <pageSetup horizontalDpi="300" verticalDpi="300" orientation="portrait" paperSize="9" scale="90" r:id="rId1"/>
  <headerFooter alignWithMargins="0">
    <oddFooter>&amp;R&amp;"Arial Narrow,Normál"&amp;P. oldal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25">
      <selection activeCell="A39" sqref="A39:C39"/>
    </sheetView>
  </sheetViews>
  <sheetFormatPr defaultColWidth="9.140625" defaultRowHeight="12.75"/>
  <cols>
    <col min="1" max="1" width="8.8515625" style="0" customWidth="1"/>
    <col min="2" max="2" width="46.28125" style="0" customWidth="1"/>
    <col min="3" max="3" width="11.57421875" style="0" customWidth="1"/>
    <col min="4" max="4" width="10.140625" style="0" customWidth="1"/>
    <col min="5" max="5" width="9.421875" style="0" customWidth="1"/>
    <col min="6" max="6" width="9.7109375" style="0" customWidth="1"/>
  </cols>
  <sheetData>
    <row r="1" spans="1:6" ht="12.75">
      <c r="A1" s="19"/>
      <c r="B1" s="19"/>
      <c r="C1" s="20" t="s">
        <v>86</v>
      </c>
      <c r="D1" s="19"/>
      <c r="E1" s="19"/>
      <c r="F1" s="20"/>
    </row>
    <row r="2" spans="1:6" ht="12" customHeight="1">
      <c r="A2" s="29"/>
      <c r="B2" s="29"/>
      <c r="C2" s="29"/>
      <c r="D2" s="29"/>
      <c r="E2" s="29"/>
      <c r="F2" s="31"/>
    </row>
    <row r="3" spans="1:6" ht="15" customHeight="1">
      <c r="A3" s="334" t="s">
        <v>537</v>
      </c>
      <c r="B3" s="334"/>
      <c r="C3" s="334"/>
      <c r="D3" s="65"/>
      <c r="E3" s="65"/>
      <c r="F3" s="65"/>
    </row>
    <row r="4" spans="1:6" ht="48" customHeight="1">
      <c r="A4" s="335" t="s">
        <v>473</v>
      </c>
      <c r="B4" s="362"/>
      <c r="C4" s="362"/>
      <c r="D4" s="66"/>
      <c r="E4" s="66"/>
      <c r="F4" s="66"/>
    </row>
    <row r="5" spans="1:6" ht="12.75" customHeight="1">
      <c r="A5" s="28"/>
      <c r="B5" s="30"/>
      <c r="C5" s="30"/>
      <c r="D5" s="30"/>
      <c r="E5" s="30"/>
      <c r="F5" s="30"/>
    </row>
    <row r="6" spans="1:6" ht="12.75">
      <c r="A6" s="28"/>
      <c r="B6" s="30"/>
      <c r="C6" s="31" t="s">
        <v>24</v>
      </c>
      <c r="D6" s="30"/>
      <c r="E6" s="30"/>
      <c r="F6" s="30"/>
    </row>
    <row r="7" spans="1:6" ht="40.5" customHeight="1">
      <c r="A7" s="51" t="s">
        <v>162</v>
      </c>
      <c r="B7" s="51" t="s">
        <v>1</v>
      </c>
      <c r="C7" s="281" t="s">
        <v>405</v>
      </c>
      <c r="D7" s="67" t="s">
        <v>396</v>
      </c>
      <c r="E7" s="67" t="s">
        <v>406</v>
      </c>
      <c r="F7" s="67" t="s">
        <v>383</v>
      </c>
    </row>
    <row r="8" spans="1:6" ht="15" customHeight="1">
      <c r="A8" s="27" t="s">
        <v>35</v>
      </c>
      <c r="B8" s="33"/>
      <c r="C8" s="59"/>
      <c r="D8" s="54"/>
      <c r="E8" s="49"/>
      <c r="F8" s="54"/>
    </row>
    <row r="9" spans="1:6" ht="15" customHeight="1">
      <c r="A9" s="27" t="s">
        <v>478</v>
      </c>
      <c r="B9" s="27" t="s">
        <v>61</v>
      </c>
      <c r="C9" s="42">
        <f>C10+C11+C12+C13+C14</f>
        <v>0</v>
      </c>
      <c r="D9" s="42">
        <f>D10+D11+D12+D13+D14</f>
        <v>0</v>
      </c>
      <c r="E9" s="42">
        <f>E10+E11+E12+E13+E14</f>
        <v>0</v>
      </c>
      <c r="F9" s="70">
        <v>0</v>
      </c>
    </row>
    <row r="10" spans="1:6" ht="15" customHeight="1">
      <c r="A10" s="49" t="s">
        <v>479</v>
      </c>
      <c r="B10" s="33" t="s">
        <v>484</v>
      </c>
      <c r="C10" s="59">
        <v>0</v>
      </c>
      <c r="D10" s="49">
        <v>0</v>
      </c>
      <c r="E10" s="49">
        <v>0</v>
      </c>
      <c r="F10" s="70">
        <v>0</v>
      </c>
    </row>
    <row r="11" spans="1:6" ht="15" customHeight="1">
      <c r="A11" s="49" t="s">
        <v>480</v>
      </c>
      <c r="B11" s="33" t="s">
        <v>485</v>
      </c>
      <c r="C11" s="59">
        <f>SUM(C12:C14)</f>
        <v>0</v>
      </c>
      <c r="D11" s="49">
        <v>0</v>
      </c>
      <c r="E11" s="49">
        <v>0</v>
      </c>
      <c r="F11" s="70">
        <v>0</v>
      </c>
    </row>
    <row r="12" spans="1:6" ht="15" customHeight="1">
      <c r="A12" s="49" t="s">
        <v>481</v>
      </c>
      <c r="B12" s="37" t="s">
        <v>486</v>
      </c>
      <c r="C12" s="69">
        <v>0</v>
      </c>
      <c r="D12" s="49">
        <v>0</v>
      </c>
      <c r="E12" s="49">
        <v>0</v>
      </c>
      <c r="F12" s="70">
        <v>0</v>
      </c>
    </row>
    <row r="13" spans="1:8" ht="15" customHeight="1">
      <c r="A13" s="49" t="s">
        <v>482</v>
      </c>
      <c r="B13" s="37" t="s">
        <v>487</v>
      </c>
      <c r="C13" s="69">
        <v>0</v>
      </c>
      <c r="D13" s="49">
        <v>0</v>
      </c>
      <c r="E13" s="49">
        <v>0</v>
      </c>
      <c r="F13" s="70">
        <v>0</v>
      </c>
      <c r="H13" s="8"/>
    </row>
    <row r="14" spans="1:6" ht="15" customHeight="1">
      <c r="A14" s="49" t="s">
        <v>483</v>
      </c>
      <c r="B14" s="37" t="s">
        <v>488</v>
      </c>
      <c r="C14" s="69">
        <v>0</v>
      </c>
      <c r="D14" s="49">
        <v>0</v>
      </c>
      <c r="E14" s="49">
        <v>0</v>
      </c>
      <c r="F14" s="70">
        <v>0</v>
      </c>
    </row>
    <row r="15" spans="1:6" ht="35.25" customHeight="1">
      <c r="A15" s="282" t="s">
        <v>489</v>
      </c>
      <c r="B15" s="26" t="s">
        <v>117</v>
      </c>
      <c r="C15" s="42">
        <f>SUM(C16:C21)</f>
        <v>22927</v>
      </c>
      <c r="D15" s="42">
        <f>SUM(D16:D21)</f>
        <v>25674</v>
      </c>
      <c r="E15" s="42">
        <f>SUM(E16:E21)</f>
        <v>4122</v>
      </c>
      <c r="F15" s="70">
        <f>E15/D15</f>
        <v>0.16055153073147932</v>
      </c>
    </row>
    <row r="16" spans="1:6" ht="15" customHeight="1">
      <c r="A16" s="49" t="s">
        <v>403</v>
      </c>
      <c r="B16" s="33" t="s">
        <v>491</v>
      </c>
      <c r="C16" s="59">
        <v>0</v>
      </c>
      <c r="D16" s="59">
        <v>1179</v>
      </c>
      <c r="E16" s="59">
        <v>1179</v>
      </c>
      <c r="F16" s="70">
        <f>E16/D16</f>
        <v>1</v>
      </c>
    </row>
    <row r="17" spans="1:6" ht="15" customHeight="1">
      <c r="A17" s="49" t="s">
        <v>490</v>
      </c>
      <c r="B17" s="33" t="s">
        <v>492</v>
      </c>
      <c r="C17" s="59">
        <v>960</v>
      </c>
      <c r="D17" s="59">
        <v>2528</v>
      </c>
      <c r="E17" s="59">
        <v>1907</v>
      </c>
      <c r="F17" s="70">
        <f>E17/D17</f>
        <v>0.7543512658227848</v>
      </c>
    </row>
    <row r="18" spans="1:6" ht="15" customHeight="1">
      <c r="A18" s="49" t="s">
        <v>490</v>
      </c>
      <c r="B18" s="33" t="s">
        <v>493</v>
      </c>
      <c r="C18" s="59">
        <v>243</v>
      </c>
      <c r="D18" s="59">
        <v>243</v>
      </c>
      <c r="E18" s="59">
        <v>243</v>
      </c>
      <c r="F18" s="70">
        <f>E18/D18</f>
        <v>1</v>
      </c>
    </row>
    <row r="19" spans="1:6" ht="15" customHeight="1">
      <c r="A19" s="49" t="s">
        <v>490</v>
      </c>
      <c r="B19" s="33" t="s">
        <v>494</v>
      </c>
      <c r="C19" s="59">
        <v>4400</v>
      </c>
      <c r="D19" s="59">
        <v>4400</v>
      </c>
      <c r="E19" s="59">
        <v>0</v>
      </c>
      <c r="F19" s="70">
        <f>E19/D19</f>
        <v>0</v>
      </c>
    </row>
    <row r="20" spans="1:6" ht="15" customHeight="1">
      <c r="A20" s="49" t="s">
        <v>490</v>
      </c>
      <c r="B20" s="33" t="s">
        <v>495</v>
      </c>
      <c r="C20" s="59">
        <v>17324</v>
      </c>
      <c r="D20" s="59">
        <v>17324</v>
      </c>
      <c r="E20" s="59">
        <v>0</v>
      </c>
      <c r="F20" s="70">
        <f>E20/D20</f>
        <v>0</v>
      </c>
    </row>
    <row r="21" spans="1:6" ht="15" customHeight="1">
      <c r="A21" s="49" t="s">
        <v>490</v>
      </c>
      <c r="B21" s="33" t="s">
        <v>496</v>
      </c>
      <c r="C21" s="59">
        <v>0</v>
      </c>
      <c r="D21" s="58">
        <v>0</v>
      </c>
      <c r="E21" s="58">
        <v>793</v>
      </c>
      <c r="F21" s="70">
        <v>0</v>
      </c>
    </row>
    <row r="22" spans="1:6" ht="15" customHeight="1">
      <c r="A22" s="282" t="s">
        <v>497</v>
      </c>
      <c r="B22" s="26" t="s">
        <v>139</v>
      </c>
      <c r="C22" s="42">
        <v>0</v>
      </c>
      <c r="D22" s="58">
        <v>0</v>
      </c>
      <c r="E22" s="58">
        <v>0</v>
      </c>
      <c r="F22" s="70">
        <v>0</v>
      </c>
    </row>
    <row r="23" spans="1:6" ht="15" customHeight="1">
      <c r="A23" s="282" t="s">
        <v>498</v>
      </c>
      <c r="B23" s="26" t="s">
        <v>118</v>
      </c>
      <c r="C23" s="42">
        <v>0</v>
      </c>
      <c r="D23" s="58">
        <v>0</v>
      </c>
      <c r="E23" s="58">
        <v>0</v>
      </c>
      <c r="F23" s="70">
        <v>0</v>
      </c>
    </row>
    <row r="24" spans="1:6" ht="15" customHeight="1">
      <c r="A24" s="282" t="s">
        <v>499</v>
      </c>
      <c r="B24" s="26" t="s">
        <v>122</v>
      </c>
      <c r="C24" s="42">
        <f>C25+C26+C27</f>
        <v>37236</v>
      </c>
      <c r="D24" s="42">
        <f>D25+D26+D27</f>
        <v>34083</v>
      </c>
      <c r="E24" s="42">
        <f>E25+E26+E27</f>
        <v>35312</v>
      </c>
      <c r="F24" s="70">
        <f>E24/D24</f>
        <v>1.0360590323621748</v>
      </c>
    </row>
    <row r="25" spans="1:6" ht="15" customHeight="1">
      <c r="A25" s="49" t="s">
        <v>443</v>
      </c>
      <c r="B25" s="32" t="s">
        <v>134</v>
      </c>
      <c r="C25" s="59">
        <v>0</v>
      </c>
      <c r="D25" s="58">
        <v>0</v>
      </c>
      <c r="E25" s="58">
        <v>0</v>
      </c>
      <c r="F25" s="71">
        <v>0</v>
      </c>
    </row>
    <row r="26" spans="1:6" ht="15" customHeight="1">
      <c r="A26" s="49" t="s">
        <v>442</v>
      </c>
      <c r="B26" s="33" t="s">
        <v>87</v>
      </c>
      <c r="C26" s="59">
        <v>35715</v>
      </c>
      <c r="D26" s="59">
        <v>32562</v>
      </c>
      <c r="E26" s="59">
        <v>32562</v>
      </c>
      <c r="F26" s="71">
        <v>0</v>
      </c>
    </row>
    <row r="27" spans="1:6" ht="15" customHeight="1">
      <c r="A27" s="49" t="s">
        <v>500</v>
      </c>
      <c r="B27" s="33" t="s">
        <v>101</v>
      </c>
      <c r="C27" s="33">
        <v>1521</v>
      </c>
      <c r="D27" s="59">
        <v>1521</v>
      </c>
      <c r="E27" s="59">
        <v>2750</v>
      </c>
      <c r="F27" s="71">
        <v>0</v>
      </c>
    </row>
    <row r="28" spans="1:6" ht="15" customHeight="1">
      <c r="A28" s="27" t="s">
        <v>89</v>
      </c>
      <c r="B28" s="33"/>
      <c r="C28" s="42">
        <f>C9+C15+C23+C24</f>
        <v>60163</v>
      </c>
      <c r="D28" s="42">
        <f>D9+D15+D23+D24</f>
        <v>59757</v>
      </c>
      <c r="E28" s="42">
        <f>E9+E15+E23+E24</f>
        <v>39434</v>
      </c>
      <c r="F28" s="70">
        <f>E28/D28</f>
        <v>0.6599059524407183</v>
      </c>
    </row>
    <row r="29" spans="1:6" ht="15" customHeight="1">
      <c r="A29" s="27" t="s">
        <v>90</v>
      </c>
      <c r="B29" s="33"/>
      <c r="C29" s="42"/>
      <c r="D29" s="27"/>
      <c r="E29" s="33"/>
      <c r="F29" s="33"/>
    </row>
    <row r="35" ht="76.5" customHeight="1"/>
    <row r="37" spans="1:6" ht="12.75">
      <c r="A37" s="29"/>
      <c r="B37" s="29"/>
      <c r="C37" s="31" t="s">
        <v>86</v>
      </c>
      <c r="D37" s="29"/>
      <c r="E37" s="29"/>
      <c r="F37" s="29"/>
    </row>
    <row r="38" spans="1:6" ht="12.75" customHeight="1">
      <c r="A38" s="29"/>
      <c r="B38" s="29"/>
      <c r="C38" s="29"/>
      <c r="D38" s="29"/>
      <c r="E38" s="29"/>
      <c r="F38" s="29"/>
    </row>
    <row r="39" spans="1:6" ht="15" customHeight="1">
      <c r="A39" s="334" t="s">
        <v>538</v>
      </c>
      <c r="B39" s="334"/>
      <c r="C39" s="334"/>
      <c r="D39" s="29"/>
      <c r="E39" s="29"/>
      <c r="F39" s="29"/>
    </row>
    <row r="40" spans="1:6" ht="51" customHeight="1">
      <c r="A40" s="335" t="s">
        <v>473</v>
      </c>
      <c r="B40" s="362"/>
      <c r="C40" s="362"/>
      <c r="D40" s="29"/>
      <c r="E40" s="29"/>
      <c r="F40" s="29"/>
    </row>
    <row r="41" spans="1:6" ht="12.75" customHeight="1">
      <c r="A41" s="28"/>
      <c r="B41" s="30"/>
      <c r="C41" s="30"/>
      <c r="D41" s="29"/>
      <c r="E41" s="29"/>
      <c r="F41" s="29"/>
    </row>
    <row r="42" spans="1:6" ht="12.75">
      <c r="A42" s="28"/>
      <c r="B42" s="30"/>
      <c r="C42" s="31" t="s">
        <v>24</v>
      </c>
      <c r="D42" s="29"/>
      <c r="E42" s="29"/>
      <c r="F42" s="29"/>
    </row>
    <row r="43" spans="1:6" ht="39.75" customHeight="1">
      <c r="A43" s="50" t="s">
        <v>114</v>
      </c>
      <c r="B43" s="51" t="s">
        <v>1</v>
      </c>
      <c r="C43" s="305" t="s">
        <v>405</v>
      </c>
      <c r="D43" s="67" t="s">
        <v>396</v>
      </c>
      <c r="E43" s="67" t="s">
        <v>406</v>
      </c>
      <c r="F43" s="67" t="s">
        <v>383</v>
      </c>
    </row>
    <row r="44" spans="1:6" ht="14.25" customHeight="1">
      <c r="A44" s="52" t="s">
        <v>91</v>
      </c>
      <c r="B44" s="53"/>
      <c r="C44" s="54"/>
      <c r="D44" s="33"/>
      <c r="E44" s="33"/>
      <c r="F44" s="33"/>
    </row>
    <row r="45" spans="1:6" ht="14.25" customHeight="1">
      <c r="A45" s="52" t="s">
        <v>509</v>
      </c>
      <c r="B45" s="52" t="s">
        <v>14</v>
      </c>
      <c r="C45" s="42">
        <f>C46+C48+C49+C47</f>
        <v>34239</v>
      </c>
      <c r="D45" s="42">
        <f>D46+D48+D49+D47</f>
        <v>37106</v>
      </c>
      <c r="E45" s="42">
        <f>E46+E48+E49+E47</f>
        <v>38252</v>
      </c>
      <c r="F45" s="62">
        <f>E45/D45</f>
        <v>1.0308844930738965</v>
      </c>
    </row>
    <row r="46" spans="1:6" ht="14.25" customHeight="1">
      <c r="A46" s="52"/>
      <c r="B46" s="318" t="s">
        <v>523</v>
      </c>
      <c r="C46" s="59">
        <v>32822</v>
      </c>
      <c r="D46" s="59">
        <v>34170</v>
      </c>
      <c r="E46" s="59">
        <v>35202</v>
      </c>
      <c r="F46" s="62">
        <v>0</v>
      </c>
    </row>
    <row r="47" spans="1:6" ht="14.25" customHeight="1">
      <c r="A47" s="52"/>
      <c r="B47" s="318" t="s">
        <v>522</v>
      </c>
      <c r="C47" s="59">
        <v>200</v>
      </c>
      <c r="D47" s="59">
        <v>200</v>
      </c>
      <c r="E47" s="59">
        <v>322</v>
      </c>
      <c r="F47" s="62">
        <f>E47/D47</f>
        <v>1.61</v>
      </c>
    </row>
    <row r="48" spans="1:6" ht="14.25" customHeight="1">
      <c r="A48" s="52"/>
      <c r="B48" s="318" t="s">
        <v>521</v>
      </c>
      <c r="C48" s="59">
        <v>1217</v>
      </c>
      <c r="D48" s="59">
        <v>2736</v>
      </c>
      <c r="E48" s="59">
        <v>2222</v>
      </c>
      <c r="F48" s="62">
        <f>E48/D48</f>
        <v>0.8121345029239766</v>
      </c>
    </row>
    <row r="49" spans="1:6" ht="14.25" customHeight="1">
      <c r="A49" s="52"/>
      <c r="B49" s="318" t="s">
        <v>524</v>
      </c>
      <c r="C49" s="59">
        <v>0</v>
      </c>
      <c r="D49" s="59">
        <v>0</v>
      </c>
      <c r="E49" s="59">
        <v>506</v>
      </c>
      <c r="F49" s="62">
        <v>0</v>
      </c>
    </row>
    <row r="50" spans="1:6" ht="14.25" customHeight="1">
      <c r="A50" s="52" t="s">
        <v>510</v>
      </c>
      <c r="B50" s="52" t="s">
        <v>15</v>
      </c>
      <c r="C50" s="55">
        <v>8600</v>
      </c>
      <c r="D50" s="42">
        <v>9121</v>
      </c>
      <c r="E50" s="42">
        <v>3642</v>
      </c>
      <c r="F50" s="62">
        <f>E50/D50</f>
        <v>0.3992983225523517</v>
      </c>
    </row>
    <row r="51" spans="1:6" ht="14.25" customHeight="1">
      <c r="A51" s="27" t="s">
        <v>514</v>
      </c>
      <c r="B51" s="27" t="s">
        <v>92</v>
      </c>
      <c r="C51" s="55">
        <f>C52+C53+C54+C55</f>
        <v>17324</v>
      </c>
      <c r="D51" s="55">
        <f>D52+D53+D54+D55</f>
        <v>13856</v>
      </c>
      <c r="E51" s="55">
        <f>E52+E53+E54+E55</f>
        <v>0</v>
      </c>
      <c r="F51" s="62">
        <v>0</v>
      </c>
    </row>
    <row r="52" spans="1:6" ht="14.25" customHeight="1">
      <c r="A52" s="49" t="s">
        <v>511</v>
      </c>
      <c r="B52" s="33" t="s">
        <v>400</v>
      </c>
      <c r="C52" s="55">
        <v>17324</v>
      </c>
      <c r="D52" s="42">
        <v>13856</v>
      </c>
      <c r="E52" s="42">
        <v>0</v>
      </c>
      <c r="F52" s="62">
        <v>0</v>
      </c>
    </row>
    <row r="53" spans="1:6" ht="14.25" customHeight="1">
      <c r="A53" s="49" t="s">
        <v>511</v>
      </c>
      <c r="B53" s="32" t="s">
        <v>123</v>
      </c>
      <c r="C53" s="36">
        <v>0</v>
      </c>
      <c r="D53" s="59">
        <v>0</v>
      </c>
      <c r="E53" s="59">
        <v>0</v>
      </c>
      <c r="F53" s="62">
        <v>0</v>
      </c>
    </row>
    <row r="54" spans="1:6" ht="14.25" customHeight="1">
      <c r="A54" s="49" t="s">
        <v>511</v>
      </c>
      <c r="B54" s="32" t="s">
        <v>124</v>
      </c>
      <c r="C54" s="36">
        <v>0</v>
      </c>
      <c r="D54" s="59">
        <v>0</v>
      </c>
      <c r="E54" s="59">
        <v>0</v>
      </c>
      <c r="F54" s="62">
        <v>0</v>
      </c>
    </row>
    <row r="55" spans="1:6" ht="14.25" customHeight="1">
      <c r="A55" s="49" t="s">
        <v>512</v>
      </c>
      <c r="B55" s="32" t="s">
        <v>125</v>
      </c>
      <c r="C55" s="59">
        <v>0</v>
      </c>
      <c r="D55" s="59">
        <v>0</v>
      </c>
      <c r="E55" s="59">
        <v>0</v>
      </c>
      <c r="F55" s="62">
        <v>0</v>
      </c>
    </row>
    <row r="56" spans="1:6" ht="26.25" customHeight="1">
      <c r="A56" s="306" t="s">
        <v>513</v>
      </c>
      <c r="B56" s="26" t="s">
        <v>144</v>
      </c>
      <c r="C56" s="42">
        <v>0</v>
      </c>
      <c r="D56" s="59">
        <v>0</v>
      </c>
      <c r="E56" s="59">
        <v>0</v>
      </c>
      <c r="F56" s="62">
        <v>0</v>
      </c>
    </row>
    <row r="57" spans="1:6" ht="14.25" customHeight="1">
      <c r="A57" s="49" t="s">
        <v>515</v>
      </c>
      <c r="B57" s="32" t="s">
        <v>145</v>
      </c>
      <c r="C57" s="59">
        <v>0</v>
      </c>
      <c r="D57" s="59">
        <v>0</v>
      </c>
      <c r="E57" s="59">
        <v>0</v>
      </c>
      <c r="F57" s="62">
        <v>0</v>
      </c>
    </row>
    <row r="58" spans="1:6" ht="14.25" customHeight="1">
      <c r="A58" s="49" t="s">
        <v>516</v>
      </c>
      <c r="B58" s="32" t="s">
        <v>146</v>
      </c>
      <c r="C58" s="59">
        <v>0</v>
      </c>
      <c r="D58" s="59">
        <v>0</v>
      </c>
      <c r="E58" s="59">
        <v>0</v>
      </c>
      <c r="F58" s="62">
        <v>0</v>
      </c>
    </row>
    <row r="59" spans="1:6" ht="14.25" customHeight="1">
      <c r="A59" s="27" t="s">
        <v>517</v>
      </c>
      <c r="B59" s="27" t="s">
        <v>96</v>
      </c>
      <c r="C59" s="42">
        <f>SUM(C60:C63)</f>
        <v>0</v>
      </c>
      <c r="D59" s="59">
        <v>0</v>
      </c>
      <c r="E59" s="59">
        <v>0</v>
      </c>
      <c r="F59" s="62">
        <v>0</v>
      </c>
    </row>
    <row r="60" spans="1:6" ht="14.25" customHeight="1">
      <c r="A60" s="49"/>
      <c r="B60" s="33" t="s">
        <v>94</v>
      </c>
      <c r="C60" s="59">
        <v>0</v>
      </c>
      <c r="D60" s="59">
        <v>0</v>
      </c>
      <c r="E60" s="59">
        <v>0</v>
      </c>
      <c r="F60" s="62">
        <v>0</v>
      </c>
    </row>
    <row r="61" spans="1:6" ht="14.25" customHeight="1">
      <c r="A61" s="49" t="s">
        <v>518</v>
      </c>
      <c r="B61" s="33" t="s">
        <v>126</v>
      </c>
      <c r="C61" s="59">
        <v>0</v>
      </c>
      <c r="D61" s="59">
        <v>0</v>
      </c>
      <c r="E61" s="59">
        <v>0</v>
      </c>
      <c r="F61" s="62">
        <v>0</v>
      </c>
    </row>
    <row r="62" spans="1:6" ht="14.25" customHeight="1">
      <c r="A62" s="49"/>
      <c r="B62" s="33" t="s">
        <v>102</v>
      </c>
      <c r="C62" s="59">
        <v>0</v>
      </c>
      <c r="D62" s="59">
        <v>0</v>
      </c>
      <c r="E62" s="59">
        <v>0</v>
      </c>
      <c r="F62" s="62">
        <v>0</v>
      </c>
    </row>
    <row r="63" spans="1:6" ht="14.25" customHeight="1">
      <c r="A63" s="49" t="s">
        <v>519</v>
      </c>
      <c r="B63" s="33" t="s">
        <v>103</v>
      </c>
      <c r="C63" s="59">
        <v>0</v>
      </c>
      <c r="D63" s="59">
        <v>0</v>
      </c>
      <c r="E63" s="59">
        <v>0</v>
      </c>
      <c r="F63" s="62">
        <v>0</v>
      </c>
    </row>
    <row r="64" spans="1:6" ht="14.25" customHeight="1">
      <c r="A64" s="49"/>
      <c r="B64" s="33" t="s">
        <v>165</v>
      </c>
      <c r="C64" s="59"/>
      <c r="D64" s="59">
        <v>0</v>
      </c>
      <c r="E64" s="59">
        <v>0</v>
      </c>
      <c r="F64" s="62">
        <v>0</v>
      </c>
    </row>
    <row r="65" spans="1:6" ht="14.25" customHeight="1">
      <c r="A65" s="27" t="s">
        <v>97</v>
      </c>
      <c r="B65" s="33"/>
      <c r="C65" s="42">
        <f>C45+C50+C51+C59</f>
        <v>60163</v>
      </c>
      <c r="D65" s="42">
        <f>D45+D50+D51+D59</f>
        <v>60083</v>
      </c>
      <c r="E65" s="42">
        <f>E45+E50+E51+E59</f>
        <v>41894</v>
      </c>
      <c r="F65" s="62">
        <f>E65/D65</f>
        <v>0.6972687781901703</v>
      </c>
    </row>
    <row r="66" spans="1:6" ht="14.25" customHeight="1">
      <c r="A66" s="27" t="s">
        <v>104</v>
      </c>
      <c r="B66" s="33"/>
      <c r="C66" s="27"/>
      <c r="D66" s="33"/>
      <c r="E66" s="33"/>
      <c r="F66" s="33"/>
    </row>
    <row r="76" ht="12.75">
      <c r="D76" s="72"/>
    </row>
  </sheetData>
  <sheetProtection/>
  <mergeCells count="4">
    <mergeCell ref="A3:C3"/>
    <mergeCell ref="A4:C4"/>
    <mergeCell ref="A39:C39"/>
    <mergeCell ref="A40:C40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&amp;R&amp;"Arial Narrow,Normál"&amp;P. oldal&amp;"Arial,Normál"
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  <col min="4" max="4" width="13.00390625" style="0" customWidth="1"/>
    <col min="6" max="6" width="9.8515625" style="0" customWidth="1"/>
  </cols>
  <sheetData>
    <row r="1" spans="1:3" ht="12.75">
      <c r="A1" s="19"/>
      <c r="B1" s="19"/>
      <c r="C1" s="20" t="s">
        <v>37</v>
      </c>
    </row>
    <row r="2" spans="1:3" ht="12.75">
      <c r="A2" s="19"/>
      <c r="B2" s="19"/>
      <c r="C2" s="20"/>
    </row>
    <row r="3" spans="1:3" ht="15" customHeight="1">
      <c r="A3" s="365" t="s">
        <v>537</v>
      </c>
      <c r="B3" s="365"/>
      <c r="C3" s="365"/>
    </row>
    <row r="4" spans="1:3" ht="30" customHeight="1">
      <c r="A4" s="366" t="s">
        <v>520</v>
      </c>
      <c r="B4" s="367"/>
      <c r="C4" s="367"/>
    </row>
    <row r="5" spans="1:3" ht="12.75">
      <c r="A5" s="22"/>
      <c r="B5" s="23"/>
      <c r="C5" s="23"/>
    </row>
    <row r="6" spans="1:3" ht="12.75">
      <c r="A6" s="19"/>
      <c r="B6" s="19"/>
      <c r="C6" s="20" t="s">
        <v>24</v>
      </c>
    </row>
    <row r="7" spans="1:6" ht="40.5" customHeight="1">
      <c r="A7" s="51" t="s">
        <v>148</v>
      </c>
      <c r="B7" s="51" t="s">
        <v>1</v>
      </c>
      <c r="C7" s="305" t="s">
        <v>405</v>
      </c>
      <c r="D7" s="67" t="s">
        <v>396</v>
      </c>
      <c r="E7" s="67" t="s">
        <v>397</v>
      </c>
      <c r="F7" s="67" t="s">
        <v>383</v>
      </c>
    </row>
    <row r="8" spans="1:6" ht="18" customHeight="1">
      <c r="A8" s="27" t="s">
        <v>182</v>
      </c>
      <c r="B8" s="27" t="s">
        <v>39</v>
      </c>
      <c r="C8" s="42">
        <f>SUM(C9:C16)</f>
        <v>34239</v>
      </c>
      <c r="D8" s="42">
        <f>SUM(D9:D16)</f>
        <v>37106</v>
      </c>
      <c r="E8" s="42">
        <f>SUM(E9:E16)</f>
        <v>38252</v>
      </c>
      <c r="F8" s="62">
        <f>E8/D8</f>
        <v>1.0308844930738965</v>
      </c>
    </row>
    <row r="9" spans="1:6" ht="18" customHeight="1">
      <c r="A9" s="27"/>
      <c r="B9" s="317" t="s">
        <v>501</v>
      </c>
      <c r="C9" s="104">
        <v>200</v>
      </c>
      <c r="D9" s="104">
        <v>200</v>
      </c>
      <c r="E9" s="104">
        <v>322</v>
      </c>
      <c r="F9" s="62">
        <f aca="true" t="shared" si="0" ref="F9:F15">E9/D9</f>
        <v>1.61</v>
      </c>
    </row>
    <row r="10" spans="1:6" ht="18" customHeight="1">
      <c r="A10" s="27"/>
      <c r="B10" s="318" t="s">
        <v>502</v>
      </c>
      <c r="C10" s="59">
        <v>0</v>
      </c>
      <c r="D10" s="59">
        <v>0</v>
      </c>
      <c r="E10" s="59">
        <v>198</v>
      </c>
      <c r="F10" s="62">
        <v>0</v>
      </c>
    </row>
    <row r="11" spans="1:6" ht="18" customHeight="1">
      <c r="A11" s="27"/>
      <c r="B11" s="318" t="s">
        <v>503</v>
      </c>
      <c r="C11" s="59">
        <v>1217</v>
      </c>
      <c r="D11" s="59">
        <v>1217</v>
      </c>
      <c r="E11" s="59">
        <v>0</v>
      </c>
      <c r="F11" s="62">
        <f t="shared" si="0"/>
        <v>0</v>
      </c>
    </row>
    <row r="12" spans="1:6" ht="18" customHeight="1">
      <c r="A12" s="27"/>
      <c r="B12" s="318" t="s">
        <v>504</v>
      </c>
      <c r="C12" s="59">
        <v>0</v>
      </c>
      <c r="D12" s="59">
        <v>888</v>
      </c>
      <c r="E12" s="59">
        <v>988</v>
      </c>
      <c r="F12" s="62">
        <f t="shared" si="0"/>
        <v>1.1126126126126126</v>
      </c>
    </row>
    <row r="13" spans="1:6" ht="18" customHeight="1">
      <c r="A13" s="27"/>
      <c r="B13" s="318" t="s">
        <v>505</v>
      </c>
      <c r="C13" s="59">
        <v>0</v>
      </c>
      <c r="D13" s="59">
        <v>631</v>
      </c>
      <c r="E13" s="59">
        <v>618</v>
      </c>
      <c r="F13" s="62">
        <f t="shared" si="0"/>
        <v>0.9793977812995246</v>
      </c>
    </row>
    <row r="14" spans="1:6" ht="18" customHeight="1">
      <c r="A14" s="27"/>
      <c r="B14" s="318" t="s">
        <v>506</v>
      </c>
      <c r="C14" s="59">
        <v>0</v>
      </c>
      <c r="D14" s="59">
        <v>0</v>
      </c>
      <c r="E14" s="59">
        <v>418</v>
      </c>
      <c r="F14" s="62">
        <v>0</v>
      </c>
    </row>
    <row r="15" spans="1:6" ht="18" customHeight="1">
      <c r="A15" s="27"/>
      <c r="B15" s="318" t="s">
        <v>507</v>
      </c>
      <c r="C15" s="59">
        <v>32822</v>
      </c>
      <c r="D15" s="59">
        <v>34170</v>
      </c>
      <c r="E15" s="319">
        <v>35202</v>
      </c>
      <c r="F15" s="62">
        <f t="shared" si="0"/>
        <v>1.0302019315188762</v>
      </c>
    </row>
    <row r="16" spans="1:6" ht="18" customHeight="1" thickBot="1">
      <c r="A16" s="27"/>
      <c r="B16" s="320" t="s">
        <v>508</v>
      </c>
      <c r="C16" s="321">
        <v>0</v>
      </c>
      <c r="D16" s="321">
        <v>0</v>
      </c>
      <c r="E16" s="321">
        <v>506</v>
      </c>
      <c r="F16" s="62">
        <v>0</v>
      </c>
    </row>
    <row r="17" spans="1:6" ht="18" customHeight="1" thickBot="1">
      <c r="A17" s="27" t="s">
        <v>183</v>
      </c>
      <c r="B17" s="27" t="s">
        <v>38</v>
      </c>
      <c r="C17" s="42">
        <f>SUM(C18:C25)</f>
        <v>8600</v>
      </c>
      <c r="D17" s="42">
        <f>SUM(D18:D25)</f>
        <v>9121</v>
      </c>
      <c r="E17" s="42">
        <f>SUM(E18:E25)</f>
        <v>3642</v>
      </c>
      <c r="F17" s="62">
        <f>E17/D17</f>
        <v>0.3992983225523517</v>
      </c>
    </row>
    <row r="18" spans="1:6" ht="18" customHeight="1">
      <c r="A18" s="33"/>
      <c r="B18" s="322" t="s">
        <v>525</v>
      </c>
      <c r="C18" s="323">
        <v>5200</v>
      </c>
      <c r="D18" s="323">
        <v>5200</v>
      </c>
      <c r="E18" s="323">
        <v>0</v>
      </c>
      <c r="F18" s="62">
        <f>E18/D18</f>
        <v>0</v>
      </c>
    </row>
    <row r="19" spans="1:6" ht="18" customHeight="1">
      <c r="A19" s="33"/>
      <c r="B19" s="324" t="s">
        <v>389</v>
      </c>
      <c r="C19" s="128">
        <v>400</v>
      </c>
      <c r="D19" s="128">
        <v>400</v>
      </c>
      <c r="E19" s="128">
        <v>0</v>
      </c>
      <c r="F19" s="62">
        <f>E19/D19</f>
        <v>0</v>
      </c>
    </row>
    <row r="20" spans="1:6" ht="18" customHeight="1">
      <c r="A20" s="33"/>
      <c r="B20" s="324" t="s">
        <v>388</v>
      </c>
      <c r="C20" s="128">
        <v>1800</v>
      </c>
      <c r="D20" s="128">
        <v>2321</v>
      </c>
      <c r="E20" s="128">
        <v>2300</v>
      </c>
      <c r="F20" s="62">
        <f>E20/D20</f>
        <v>0.990952175786299</v>
      </c>
    </row>
    <row r="21" spans="1:6" ht="18" customHeight="1">
      <c r="A21" s="33"/>
      <c r="B21" s="318" t="s">
        <v>526</v>
      </c>
      <c r="C21" s="59">
        <v>1200</v>
      </c>
      <c r="D21" s="59">
        <v>1200</v>
      </c>
      <c r="E21" s="59">
        <v>0</v>
      </c>
      <c r="F21" s="62">
        <f>E21/D21</f>
        <v>0</v>
      </c>
    </row>
    <row r="22" spans="1:6" ht="18" customHeight="1">
      <c r="A22" s="33"/>
      <c r="B22" s="318" t="s">
        <v>527</v>
      </c>
      <c r="C22" s="59">
        <v>0</v>
      </c>
      <c r="D22" s="59">
        <v>0</v>
      </c>
      <c r="E22" s="59">
        <v>128</v>
      </c>
      <c r="F22" s="62">
        <v>0</v>
      </c>
    </row>
    <row r="23" spans="1:6" ht="18" customHeight="1">
      <c r="A23" s="33"/>
      <c r="B23" s="318" t="s">
        <v>528</v>
      </c>
      <c r="C23" s="59">
        <v>0</v>
      </c>
      <c r="D23" s="59">
        <v>0</v>
      </c>
      <c r="E23" s="59">
        <v>230</v>
      </c>
      <c r="F23" s="62">
        <v>0</v>
      </c>
    </row>
    <row r="24" spans="1:6" ht="15" customHeight="1" thickBot="1">
      <c r="A24" s="33"/>
      <c r="B24" s="320" t="s">
        <v>529</v>
      </c>
      <c r="C24" s="321">
        <v>0</v>
      </c>
      <c r="D24" s="321">
        <v>0</v>
      </c>
      <c r="E24" s="321">
        <v>984</v>
      </c>
      <c r="F24" s="62">
        <v>0</v>
      </c>
    </row>
    <row r="25" spans="1:6" ht="0.75" customHeight="1">
      <c r="A25" s="27"/>
      <c r="B25" s="37"/>
      <c r="C25" s="69"/>
      <c r="D25" s="59"/>
      <c r="E25" s="59"/>
      <c r="F25" s="62">
        <v>0</v>
      </c>
    </row>
    <row r="26" spans="1:6" ht="18" customHeight="1">
      <c r="A26" s="27" t="s">
        <v>182</v>
      </c>
      <c r="B26" s="27" t="s">
        <v>98</v>
      </c>
      <c r="C26" s="42">
        <f>C27+C28+C29</f>
        <v>17324</v>
      </c>
      <c r="D26" s="42">
        <f>D27+D28+D29</f>
        <v>13856</v>
      </c>
      <c r="E26" s="42">
        <f>E27+E28+E29</f>
        <v>0</v>
      </c>
      <c r="F26" s="62">
        <v>0</v>
      </c>
    </row>
    <row r="27" spans="1:6" ht="18" customHeight="1">
      <c r="A27" s="27"/>
      <c r="B27" s="33" t="s">
        <v>400</v>
      </c>
      <c r="C27" s="59">
        <v>17324</v>
      </c>
      <c r="D27" s="59">
        <v>13856</v>
      </c>
      <c r="E27" s="59">
        <v>0</v>
      </c>
      <c r="F27" s="62">
        <v>0</v>
      </c>
    </row>
    <row r="28" spans="1:6" ht="18" customHeight="1">
      <c r="A28" s="49"/>
      <c r="B28" s="32" t="s">
        <v>93</v>
      </c>
      <c r="C28" s="36">
        <f>SUM(C29)</f>
        <v>0</v>
      </c>
      <c r="D28" s="36">
        <v>0</v>
      </c>
      <c r="E28" s="36">
        <v>0</v>
      </c>
      <c r="F28" s="62">
        <v>0</v>
      </c>
    </row>
    <row r="29" spans="1:6" ht="18" customHeight="1">
      <c r="A29" s="49"/>
      <c r="B29" s="37" t="s">
        <v>106</v>
      </c>
      <c r="C29" s="69">
        <v>0</v>
      </c>
      <c r="D29" s="59">
        <v>0</v>
      </c>
      <c r="E29" s="59">
        <v>0</v>
      </c>
      <c r="F29" s="62">
        <v>0</v>
      </c>
    </row>
    <row r="30" spans="1:6" ht="18" customHeight="1">
      <c r="A30" s="306" t="s">
        <v>185</v>
      </c>
      <c r="B30" s="74" t="s">
        <v>530</v>
      </c>
      <c r="C30" s="75">
        <v>0</v>
      </c>
      <c r="D30" s="61">
        <v>0</v>
      </c>
      <c r="E30" s="42">
        <v>0</v>
      </c>
      <c r="F30" s="62">
        <v>0</v>
      </c>
    </row>
    <row r="31" spans="1:6" ht="18" customHeight="1" thickBot="1">
      <c r="A31" s="325"/>
      <c r="B31" s="326" t="s">
        <v>166</v>
      </c>
      <c r="C31" s="327">
        <v>0</v>
      </c>
      <c r="D31" s="328">
        <v>0</v>
      </c>
      <c r="E31" s="128">
        <v>0</v>
      </c>
      <c r="F31" s="329">
        <v>0</v>
      </c>
    </row>
    <row r="32" spans="1:6" ht="18" customHeight="1">
      <c r="A32" s="330"/>
      <c r="B32" s="331" t="s">
        <v>167</v>
      </c>
      <c r="C32" s="332">
        <f>C8+C17+C30+C26</f>
        <v>60163</v>
      </c>
      <c r="D32" s="332">
        <f>D8+D17+D30+D26</f>
        <v>60083</v>
      </c>
      <c r="E32" s="332">
        <f>E8+E17+E30+E26</f>
        <v>41894</v>
      </c>
      <c r="F32" s="333">
        <f>E32/D32</f>
        <v>0.6972687781901703</v>
      </c>
    </row>
    <row r="33" spans="1:6" ht="67.5" customHeight="1">
      <c r="A33" s="368" t="s">
        <v>531</v>
      </c>
      <c r="B33" s="368"/>
      <c r="C33" s="368"/>
      <c r="D33" s="29"/>
      <c r="E33" s="29"/>
      <c r="F33" s="29"/>
    </row>
    <row r="34" spans="1:6" ht="1.5" customHeight="1">
      <c r="A34" s="76"/>
      <c r="B34" s="76"/>
      <c r="C34" s="76"/>
      <c r="D34" s="29"/>
      <c r="E34" s="29"/>
      <c r="F34" s="29"/>
    </row>
    <row r="35" spans="1:6" ht="12.75">
      <c r="A35" s="29"/>
      <c r="B35" s="29"/>
      <c r="C35" s="31" t="s">
        <v>40</v>
      </c>
      <c r="D35" s="29"/>
      <c r="E35" s="29"/>
      <c r="F35" s="29"/>
    </row>
    <row r="36" spans="1:6" ht="39" customHeight="1">
      <c r="A36" s="51" t="s">
        <v>0</v>
      </c>
      <c r="B36" s="51" t="s">
        <v>1</v>
      </c>
      <c r="C36" s="305" t="s">
        <v>405</v>
      </c>
      <c r="D36" s="67" t="s">
        <v>396</v>
      </c>
      <c r="E36" s="67" t="s">
        <v>397</v>
      </c>
      <c r="F36" s="67" t="s">
        <v>383</v>
      </c>
    </row>
    <row r="37" spans="1:6" ht="12.75">
      <c r="A37" s="27" t="s">
        <v>41</v>
      </c>
      <c r="B37" s="27"/>
      <c r="C37" s="42">
        <v>0</v>
      </c>
      <c r="D37" s="33">
        <v>0</v>
      </c>
      <c r="E37" s="33">
        <v>0</v>
      </c>
      <c r="F37" s="33">
        <v>0</v>
      </c>
    </row>
    <row r="38" spans="1:6" ht="12.75">
      <c r="A38" s="49"/>
      <c r="B38" s="33"/>
      <c r="C38" s="59"/>
      <c r="D38" s="33"/>
      <c r="E38" s="33"/>
      <c r="F38" s="33"/>
    </row>
    <row r="39" spans="1:6" ht="12.75" customHeight="1">
      <c r="A39" s="363" t="s">
        <v>42</v>
      </c>
      <c r="B39" s="363"/>
      <c r="C39" s="42">
        <v>0</v>
      </c>
      <c r="D39" s="33">
        <v>0</v>
      </c>
      <c r="E39" s="33">
        <v>0</v>
      </c>
      <c r="F39" s="33">
        <v>0</v>
      </c>
    </row>
    <row r="40" spans="1:6" ht="12.75">
      <c r="A40" s="49"/>
      <c r="B40" s="33"/>
      <c r="C40" s="59"/>
      <c r="D40" s="33"/>
      <c r="E40" s="33"/>
      <c r="F40" s="33"/>
    </row>
    <row r="41" spans="1:6" ht="12.75">
      <c r="A41" s="47" t="s">
        <v>43</v>
      </c>
      <c r="B41" s="33"/>
      <c r="C41" s="42">
        <v>0</v>
      </c>
      <c r="D41" s="33">
        <v>0</v>
      </c>
      <c r="E41" s="33">
        <v>0</v>
      </c>
      <c r="F41" s="33">
        <v>0</v>
      </c>
    </row>
    <row r="42" spans="1:6" ht="12.75">
      <c r="A42" s="33"/>
      <c r="B42" s="33"/>
      <c r="C42" s="59"/>
      <c r="D42" s="33"/>
      <c r="E42" s="33"/>
      <c r="F42" s="33"/>
    </row>
    <row r="43" spans="1:6" ht="12.75">
      <c r="A43" s="47" t="s">
        <v>44</v>
      </c>
      <c r="B43" s="27"/>
      <c r="C43" s="42">
        <v>0</v>
      </c>
      <c r="D43" s="33">
        <v>0</v>
      </c>
      <c r="E43" s="33">
        <v>0</v>
      </c>
      <c r="F43" s="33">
        <v>0</v>
      </c>
    </row>
    <row r="44" spans="1:6" ht="12.75">
      <c r="A44" s="33"/>
      <c r="B44" s="33"/>
      <c r="C44" s="59"/>
      <c r="D44" s="33"/>
      <c r="E44" s="33"/>
      <c r="F44" s="33"/>
    </row>
    <row r="45" spans="1:6" ht="24.75" customHeight="1">
      <c r="A45" s="363" t="s">
        <v>45</v>
      </c>
      <c r="B45" s="363"/>
      <c r="C45" s="42">
        <v>0</v>
      </c>
      <c r="D45" s="33">
        <v>0</v>
      </c>
      <c r="E45" s="33">
        <v>0</v>
      </c>
      <c r="F45" s="33">
        <v>0</v>
      </c>
    </row>
    <row r="46" spans="1:6" ht="12.75">
      <c r="A46" s="33"/>
      <c r="B46" s="33"/>
      <c r="C46" s="59"/>
      <c r="D46" s="33"/>
      <c r="E46" s="33"/>
      <c r="F46" s="33"/>
    </row>
    <row r="47" spans="1:6" ht="12.75">
      <c r="A47" s="364" t="s">
        <v>46</v>
      </c>
      <c r="B47" s="364"/>
      <c r="C47" s="42">
        <v>0</v>
      </c>
      <c r="D47" s="33">
        <v>0</v>
      </c>
      <c r="E47" s="33">
        <v>0</v>
      </c>
      <c r="F47" s="33">
        <v>0</v>
      </c>
    </row>
    <row r="48" spans="1:6" ht="12.75">
      <c r="A48" s="33"/>
      <c r="B48" s="33"/>
      <c r="C48" s="59"/>
      <c r="D48" s="33"/>
      <c r="E48" s="33"/>
      <c r="F48" s="33"/>
    </row>
    <row r="49" spans="1:6" ht="25.5" customHeight="1">
      <c r="A49" s="363" t="s">
        <v>47</v>
      </c>
      <c r="B49" s="363"/>
      <c r="C49" s="42">
        <v>0</v>
      </c>
      <c r="D49" s="33">
        <v>0</v>
      </c>
      <c r="E49" s="33">
        <v>0</v>
      </c>
      <c r="F49" s="33">
        <v>0</v>
      </c>
    </row>
    <row r="50" spans="1:6" ht="12.75">
      <c r="A50" s="33"/>
      <c r="B50" s="33"/>
      <c r="C50" s="59"/>
      <c r="D50" s="33"/>
      <c r="E50" s="33"/>
      <c r="F50" s="33"/>
    </row>
  </sheetData>
  <sheetProtection/>
  <mergeCells count="7">
    <mergeCell ref="A45:B45"/>
    <mergeCell ref="A47:B47"/>
    <mergeCell ref="A49:B49"/>
    <mergeCell ref="A3:C3"/>
    <mergeCell ref="A4:C4"/>
    <mergeCell ref="A33:C33"/>
    <mergeCell ref="A39:B39"/>
  </mergeCells>
  <printOptions horizontalCentered="1"/>
  <pageMargins left="0.2362204724409449" right="0.2362204724409449" top="0.5905511811023623" bottom="0.4724409448818898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9.421875" style="19" customWidth="1"/>
    <col min="2" max="6" width="11.140625" style="19" customWidth="1"/>
    <col min="7" max="16384" width="9.140625" style="19" customWidth="1"/>
  </cols>
  <sheetData>
    <row r="1" spans="1:6" ht="12.75">
      <c r="A1" s="19" t="s">
        <v>187</v>
      </c>
      <c r="F1" s="20" t="s">
        <v>188</v>
      </c>
    </row>
    <row r="3" spans="1:9" ht="15" customHeight="1">
      <c r="A3" s="365" t="s">
        <v>539</v>
      </c>
      <c r="B3" s="365"/>
      <c r="C3" s="365"/>
      <c r="D3" s="365"/>
      <c r="E3" s="365"/>
      <c r="F3" s="365"/>
      <c r="G3" s="146"/>
      <c r="H3" s="146"/>
      <c r="I3" s="146"/>
    </row>
    <row r="4" spans="1:9" ht="30" customHeight="1">
      <c r="A4" s="366" t="s">
        <v>189</v>
      </c>
      <c r="B4" s="366"/>
      <c r="C4" s="366"/>
      <c r="D4" s="366"/>
      <c r="E4" s="366"/>
      <c r="F4" s="366"/>
      <c r="G4" s="147"/>
      <c r="H4" s="147"/>
      <c r="I4" s="147"/>
    </row>
    <row r="6" ht="12.75">
      <c r="A6" s="24" t="s">
        <v>190</v>
      </c>
    </row>
    <row r="7" ht="13.5" thickBot="1">
      <c r="F7" s="20" t="s">
        <v>24</v>
      </c>
    </row>
    <row r="8" spans="1:6" ht="27" thickBot="1" thickTop="1">
      <c r="A8" s="148" t="s">
        <v>191</v>
      </c>
      <c r="B8" s="149" t="s">
        <v>192</v>
      </c>
      <c r="C8" s="149" t="s">
        <v>390</v>
      </c>
      <c r="D8" s="149" t="s">
        <v>391</v>
      </c>
      <c r="E8" s="149" t="s">
        <v>194</v>
      </c>
      <c r="F8" s="150" t="s">
        <v>2</v>
      </c>
    </row>
    <row r="9" spans="1:6" ht="15" customHeight="1">
      <c r="A9" s="151" t="s">
        <v>195</v>
      </c>
      <c r="B9" s="152"/>
      <c r="C9" s="152"/>
      <c r="D9" s="152"/>
      <c r="E9" s="152"/>
      <c r="F9" s="153"/>
    </row>
    <row r="10" spans="1:6" ht="15" customHeight="1">
      <c r="A10" s="154" t="s">
        <v>196</v>
      </c>
      <c r="B10" s="21"/>
      <c r="C10" s="21"/>
      <c r="D10" s="21"/>
      <c r="E10" s="21"/>
      <c r="F10" s="155"/>
    </row>
    <row r="11" spans="1:6" ht="15" customHeight="1" thickBot="1">
      <c r="A11" s="156" t="s">
        <v>197</v>
      </c>
      <c r="B11" s="157"/>
      <c r="C11" s="157"/>
      <c r="D11" s="157"/>
      <c r="E11" s="157"/>
      <c r="F11" s="158"/>
    </row>
    <row r="12" spans="1:6" ht="15" customHeight="1" thickBot="1">
      <c r="A12" s="159" t="s">
        <v>2</v>
      </c>
      <c r="B12" s="160"/>
      <c r="C12" s="160"/>
      <c r="D12" s="160"/>
      <c r="E12" s="160"/>
      <c r="F12" s="161"/>
    </row>
    <row r="13" spans="1:6" ht="8.25" customHeight="1" thickBot="1" thickTop="1">
      <c r="A13" s="162"/>
      <c r="B13" s="162"/>
      <c r="C13" s="162"/>
      <c r="D13" s="162"/>
      <c r="E13" s="162"/>
      <c r="F13" s="162"/>
    </row>
    <row r="14" spans="1:6" ht="27" thickBot="1" thickTop="1">
      <c r="A14" s="148" t="s">
        <v>198</v>
      </c>
      <c r="B14" s="149" t="s">
        <v>199</v>
      </c>
      <c r="C14" s="149" t="s">
        <v>193</v>
      </c>
      <c r="D14" s="149" t="s">
        <v>391</v>
      </c>
      <c r="E14" s="149" t="s">
        <v>194</v>
      </c>
      <c r="F14" s="150" t="s">
        <v>2</v>
      </c>
    </row>
    <row r="15" spans="1:6" ht="14.25" customHeight="1">
      <c r="A15" s="151" t="s">
        <v>10</v>
      </c>
      <c r="B15" s="152"/>
      <c r="C15" s="152"/>
      <c r="D15" s="152"/>
      <c r="E15" s="152"/>
      <c r="F15" s="153"/>
    </row>
    <row r="16" spans="1:6" ht="14.25" customHeight="1">
      <c r="A16" s="154" t="s">
        <v>200</v>
      </c>
      <c r="B16" s="21"/>
      <c r="C16" s="21"/>
      <c r="D16" s="21"/>
      <c r="E16" s="21"/>
      <c r="F16" s="155"/>
    </row>
    <row r="17" spans="1:6" ht="14.25" customHeight="1">
      <c r="A17" s="154" t="s">
        <v>11</v>
      </c>
      <c r="B17" s="21"/>
      <c r="C17" s="21"/>
      <c r="D17" s="21"/>
      <c r="E17" s="21"/>
      <c r="F17" s="155"/>
    </row>
    <row r="18" spans="1:6" ht="14.25" customHeight="1">
      <c r="A18" s="154" t="s">
        <v>201</v>
      </c>
      <c r="B18" s="21"/>
      <c r="C18" s="21"/>
      <c r="D18" s="21"/>
      <c r="E18" s="21"/>
      <c r="F18" s="155"/>
    </row>
    <row r="19" spans="1:6" ht="14.25" customHeight="1">
      <c r="A19" s="154" t="s">
        <v>202</v>
      </c>
      <c r="B19" s="21"/>
      <c r="C19" s="21"/>
      <c r="D19" s="21"/>
      <c r="E19" s="21"/>
      <c r="F19" s="155"/>
    </row>
    <row r="20" spans="1:6" ht="14.25" customHeight="1" thickBot="1">
      <c r="A20" s="156" t="s">
        <v>203</v>
      </c>
      <c r="B20" s="157"/>
      <c r="C20" s="157"/>
      <c r="D20" s="157"/>
      <c r="E20" s="157"/>
      <c r="F20" s="158"/>
    </row>
    <row r="21" spans="1:6" ht="14.25" customHeight="1" thickBot="1">
      <c r="A21" s="159" t="s">
        <v>2</v>
      </c>
      <c r="B21" s="160"/>
      <c r="C21" s="160"/>
      <c r="D21" s="160"/>
      <c r="E21" s="160"/>
      <c r="F21" s="161"/>
    </row>
    <row r="22" ht="13.5" thickTop="1"/>
  </sheetData>
  <sheetProtection/>
  <mergeCells count="2">
    <mergeCell ref="A3:F3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3" width="23.57421875" style="0" customWidth="1"/>
    <col min="4" max="4" width="12.28125" style="0" customWidth="1"/>
    <col min="5" max="5" width="10.140625" style="0" customWidth="1"/>
  </cols>
  <sheetData>
    <row r="1" spans="1:4" ht="12.75">
      <c r="A1" s="19"/>
      <c r="B1" s="19"/>
      <c r="C1" s="19"/>
      <c r="D1" s="20" t="s">
        <v>204</v>
      </c>
    </row>
    <row r="2" spans="1:4" ht="12.75">
      <c r="A2" s="19"/>
      <c r="B2" s="19"/>
      <c r="C2" s="19"/>
      <c r="D2" s="20"/>
    </row>
    <row r="3" spans="1:5" ht="15" customHeight="1">
      <c r="A3" s="334" t="s">
        <v>540</v>
      </c>
      <c r="B3" s="334"/>
      <c r="C3" s="334"/>
      <c r="D3" s="334"/>
      <c r="E3" s="29"/>
    </row>
    <row r="4" spans="1:5" ht="30" customHeight="1">
      <c r="A4" s="335" t="s">
        <v>532</v>
      </c>
      <c r="B4" s="362"/>
      <c r="C4" s="362"/>
      <c r="D4" s="362"/>
      <c r="E4" s="29"/>
    </row>
    <row r="5" spans="1:5" ht="12.75" customHeight="1">
      <c r="A5" s="28"/>
      <c r="B5" s="30"/>
      <c r="C5" s="30"/>
      <c r="D5" s="30"/>
      <c r="E5" s="29"/>
    </row>
    <row r="6" spans="1:5" ht="12.75">
      <c r="A6" s="28"/>
      <c r="B6" s="30"/>
      <c r="C6" s="30"/>
      <c r="D6" s="31" t="s">
        <v>205</v>
      </c>
      <c r="E6" s="29"/>
    </row>
    <row r="7" spans="1:6" ht="40.5" customHeight="1">
      <c r="A7" s="51" t="s">
        <v>0</v>
      </c>
      <c r="B7" s="351" t="s">
        <v>1</v>
      </c>
      <c r="C7" s="351"/>
      <c r="D7" s="305" t="s">
        <v>405</v>
      </c>
      <c r="E7" s="67" t="s">
        <v>396</v>
      </c>
      <c r="F7" s="67" t="s">
        <v>397</v>
      </c>
    </row>
    <row r="8" spans="1:6" ht="16.5" customHeight="1">
      <c r="A8" s="27" t="s">
        <v>206</v>
      </c>
      <c r="B8" s="364" t="s">
        <v>207</v>
      </c>
      <c r="C8" s="364"/>
      <c r="D8" s="163">
        <f>SUM(D9:D12)</f>
        <v>5</v>
      </c>
      <c r="E8" s="163">
        <f>SUM(E9:E12)</f>
        <v>5</v>
      </c>
      <c r="F8" s="163">
        <f>SUM(F9:F12)</f>
        <v>5</v>
      </c>
    </row>
    <row r="9" spans="1:6" ht="16.5" customHeight="1">
      <c r="A9" s="369"/>
      <c r="B9" s="370" t="s">
        <v>208</v>
      </c>
      <c r="C9" s="33" t="s">
        <v>209</v>
      </c>
      <c r="D9" s="33">
        <v>2</v>
      </c>
      <c r="E9" s="33">
        <v>2</v>
      </c>
      <c r="F9" s="1">
        <v>2</v>
      </c>
    </row>
    <row r="10" spans="1:6" ht="16.5" customHeight="1">
      <c r="A10" s="369"/>
      <c r="B10" s="370"/>
      <c r="C10" s="33" t="s">
        <v>210</v>
      </c>
      <c r="D10" s="33">
        <v>1</v>
      </c>
      <c r="E10" s="33">
        <v>1</v>
      </c>
      <c r="F10" s="1">
        <v>1</v>
      </c>
    </row>
    <row r="11" spans="1:6" ht="16.5" customHeight="1">
      <c r="A11" s="369"/>
      <c r="B11" s="370" t="s">
        <v>211</v>
      </c>
      <c r="C11" s="33" t="s">
        <v>209</v>
      </c>
      <c r="D11" s="33">
        <v>2</v>
      </c>
      <c r="E11" s="33">
        <v>2</v>
      </c>
      <c r="F11" s="1">
        <v>2</v>
      </c>
    </row>
    <row r="12" spans="1:6" ht="16.5" customHeight="1">
      <c r="A12" s="369"/>
      <c r="B12" s="370"/>
      <c r="C12" s="33" t="s">
        <v>210</v>
      </c>
      <c r="D12" s="33">
        <v>0</v>
      </c>
      <c r="E12" s="33">
        <v>0</v>
      </c>
      <c r="F12" s="1">
        <v>0</v>
      </c>
    </row>
    <row r="13" spans="1:6" ht="16.5" customHeight="1">
      <c r="A13" s="27" t="s">
        <v>212</v>
      </c>
      <c r="B13" s="364" t="s">
        <v>213</v>
      </c>
      <c r="C13" s="364"/>
      <c r="D13" s="27">
        <f>SUM(D14:D17)</f>
        <v>0</v>
      </c>
      <c r="E13" s="33">
        <v>0</v>
      </c>
      <c r="F13" s="1">
        <v>0</v>
      </c>
    </row>
    <row r="14" spans="1:6" ht="16.5" customHeight="1">
      <c r="A14" s="369"/>
      <c r="B14" s="370" t="s">
        <v>208</v>
      </c>
      <c r="C14" s="33" t="s">
        <v>209</v>
      </c>
      <c r="D14" s="33">
        <v>0</v>
      </c>
      <c r="E14" s="33">
        <v>0</v>
      </c>
      <c r="F14" s="1">
        <v>0</v>
      </c>
    </row>
    <row r="15" spans="1:6" ht="16.5" customHeight="1">
      <c r="A15" s="369"/>
      <c r="B15" s="370"/>
      <c r="C15" s="33" t="s">
        <v>210</v>
      </c>
      <c r="D15" s="33">
        <v>0</v>
      </c>
      <c r="E15" s="33">
        <v>0</v>
      </c>
      <c r="F15" s="1">
        <v>0</v>
      </c>
    </row>
    <row r="16" spans="1:6" ht="16.5" customHeight="1">
      <c r="A16" s="369"/>
      <c r="B16" s="370" t="s">
        <v>211</v>
      </c>
      <c r="C16" s="33" t="s">
        <v>209</v>
      </c>
      <c r="D16" s="33">
        <v>0</v>
      </c>
      <c r="E16" s="33">
        <v>0</v>
      </c>
      <c r="F16" s="1">
        <v>0</v>
      </c>
    </row>
    <row r="17" spans="1:6" ht="16.5" customHeight="1">
      <c r="A17" s="369"/>
      <c r="B17" s="370"/>
      <c r="C17" s="33" t="s">
        <v>210</v>
      </c>
      <c r="D17" s="33">
        <v>0</v>
      </c>
      <c r="E17" s="33">
        <v>0</v>
      </c>
      <c r="F17" s="1">
        <v>0</v>
      </c>
    </row>
    <row r="18" spans="1:6" ht="16.5" customHeight="1">
      <c r="A18" s="47" t="s">
        <v>214</v>
      </c>
      <c r="B18" s="52" t="s">
        <v>215</v>
      </c>
      <c r="C18" s="27"/>
      <c r="D18" s="27">
        <f>SUM(D19:D22)</f>
        <v>1</v>
      </c>
      <c r="E18" s="27">
        <v>1</v>
      </c>
      <c r="F18" s="27">
        <v>1</v>
      </c>
    </row>
    <row r="19" spans="1:6" ht="16.5" customHeight="1">
      <c r="A19" s="369"/>
      <c r="B19" s="370" t="s">
        <v>208</v>
      </c>
      <c r="C19" s="33" t="s">
        <v>209</v>
      </c>
      <c r="D19" s="33">
        <v>0</v>
      </c>
      <c r="E19" s="33">
        <v>0</v>
      </c>
      <c r="F19" s="1">
        <v>0</v>
      </c>
    </row>
    <row r="20" spans="1:6" ht="16.5" customHeight="1">
      <c r="A20" s="369"/>
      <c r="B20" s="370"/>
      <c r="C20" s="33" t="s">
        <v>210</v>
      </c>
      <c r="D20" s="33">
        <v>1</v>
      </c>
      <c r="E20" s="33">
        <v>1</v>
      </c>
      <c r="F20" s="1">
        <v>1</v>
      </c>
    </row>
    <row r="21" spans="1:6" ht="16.5" customHeight="1">
      <c r="A21" s="369"/>
      <c r="B21" s="370" t="s">
        <v>211</v>
      </c>
      <c r="C21" s="33" t="s">
        <v>209</v>
      </c>
      <c r="D21" s="33">
        <v>0</v>
      </c>
      <c r="E21" s="33">
        <v>0</v>
      </c>
      <c r="F21" s="1">
        <v>0</v>
      </c>
    </row>
    <row r="22" spans="1:6" ht="16.5" customHeight="1">
      <c r="A22" s="369"/>
      <c r="B22" s="370"/>
      <c r="C22" s="33" t="s">
        <v>210</v>
      </c>
      <c r="D22" s="33">
        <v>0</v>
      </c>
      <c r="E22" s="33">
        <v>0</v>
      </c>
      <c r="F22" s="1">
        <v>0</v>
      </c>
    </row>
    <row r="23" spans="1:6" ht="16.5" customHeight="1">
      <c r="A23" s="27" t="s">
        <v>216</v>
      </c>
      <c r="B23" s="364" t="s">
        <v>217</v>
      </c>
      <c r="C23" s="364"/>
      <c r="D23" s="27">
        <f>E24+E25</f>
        <v>5</v>
      </c>
      <c r="E23" s="27">
        <f>SUM(E24:E25)</f>
        <v>5</v>
      </c>
      <c r="F23" s="27">
        <f>SUM(F24:F25)</f>
        <v>5</v>
      </c>
    </row>
    <row r="24" spans="1:6" ht="16.5" customHeight="1">
      <c r="A24" s="33"/>
      <c r="B24" s="33" t="s">
        <v>208</v>
      </c>
      <c r="C24" s="33" t="s">
        <v>210</v>
      </c>
      <c r="D24" s="33">
        <v>5</v>
      </c>
      <c r="E24" s="33">
        <v>5</v>
      </c>
      <c r="F24" s="1">
        <v>5</v>
      </c>
    </row>
    <row r="25" spans="1:6" ht="16.5" customHeight="1">
      <c r="A25" s="33"/>
      <c r="B25" s="33" t="s">
        <v>211</v>
      </c>
      <c r="C25" s="33" t="s">
        <v>210</v>
      </c>
      <c r="D25" s="33">
        <v>0</v>
      </c>
      <c r="E25" s="33">
        <v>0</v>
      </c>
      <c r="F25" s="1">
        <v>0</v>
      </c>
    </row>
    <row r="26" spans="1:6" ht="15" customHeight="1">
      <c r="A26" s="33"/>
      <c r="B26" s="364" t="s">
        <v>167</v>
      </c>
      <c r="C26" s="364"/>
      <c r="D26" s="27">
        <f>D13+D18+D23+D8</f>
        <v>11</v>
      </c>
      <c r="E26" s="27">
        <f>E13+E18+E23+E8</f>
        <v>11</v>
      </c>
      <c r="F26" s="27">
        <f>F13+F18+F23+F8</f>
        <v>11</v>
      </c>
    </row>
    <row r="27" spans="1:5" ht="12.75">
      <c r="A27" s="29"/>
      <c r="B27" s="29"/>
      <c r="C27" s="29"/>
      <c r="D27" s="29"/>
      <c r="E27" s="29"/>
    </row>
  </sheetData>
  <sheetProtection/>
  <mergeCells count="19">
    <mergeCell ref="A11:A12"/>
    <mergeCell ref="A3:D3"/>
    <mergeCell ref="A4:D4"/>
    <mergeCell ref="B7:C7"/>
    <mergeCell ref="A9:A10"/>
    <mergeCell ref="B9:B10"/>
    <mergeCell ref="B8:C8"/>
    <mergeCell ref="B23:C23"/>
    <mergeCell ref="B26:C26"/>
    <mergeCell ref="B11:B12"/>
    <mergeCell ref="B14:B15"/>
    <mergeCell ref="B16:B17"/>
    <mergeCell ref="B19:B20"/>
    <mergeCell ref="A14:A15"/>
    <mergeCell ref="A16:A17"/>
    <mergeCell ref="B13:C13"/>
    <mergeCell ref="A21:A22"/>
    <mergeCell ref="B21:B22"/>
    <mergeCell ref="A19:A20"/>
  </mergeCells>
  <printOptions horizontalCentered="1"/>
  <pageMargins left="0.67" right="0.6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38.8515625" style="0" customWidth="1"/>
    <col min="2" max="2" width="12.7109375" style="0" customWidth="1"/>
    <col min="3" max="3" width="11.7109375" style="0" customWidth="1"/>
    <col min="4" max="6" width="10.00390625" style="0" customWidth="1"/>
  </cols>
  <sheetData>
    <row r="1" spans="2:6" ht="12.75">
      <c r="B1" s="20"/>
      <c r="C1" s="371" t="s">
        <v>541</v>
      </c>
      <c r="D1" s="371"/>
      <c r="E1" s="371"/>
      <c r="F1" s="372"/>
    </row>
    <row r="2" spans="1:6" ht="12.75">
      <c r="A2" s="20"/>
      <c r="B2" s="20"/>
      <c r="C2" s="20"/>
      <c r="D2" s="20"/>
      <c r="E2" s="20"/>
      <c r="F2" s="20"/>
    </row>
    <row r="3" spans="1:6" ht="30" customHeight="1">
      <c r="A3" s="366" t="s">
        <v>218</v>
      </c>
      <c r="B3" s="365"/>
      <c r="C3" s="365"/>
      <c r="D3" s="365"/>
      <c r="E3" s="365"/>
      <c r="F3" s="365"/>
    </row>
    <row r="4" spans="1:6" ht="12.75">
      <c r="A4" s="20"/>
      <c r="B4" s="20"/>
      <c r="C4" s="20"/>
      <c r="D4" s="20"/>
      <c r="E4" s="20"/>
      <c r="F4" s="20"/>
    </row>
    <row r="5" spans="1:6" ht="31.5" customHeight="1">
      <c r="A5" s="366" t="s">
        <v>219</v>
      </c>
      <c r="B5" s="366"/>
      <c r="C5" s="366"/>
      <c r="D5" s="366"/>
      <c r="E5" s="366"/>
      <c r="F5" s="366"/>
    </row>
    <row r="6" spans="1:6" ht="12.75">
      <c r="A6" s="379"/>
      <c r="B6" s="379"/>
      <c r="C6" s="379"/>
      <c r="D6" s="379"/>
      <c r="E6" s="379"/>
      <c r="F6" s="379"/>
    </row>
    <row r="7" spans="1:6" ht="52.5" customHeight="1">
      <c r="A7" s="373" t="s">
        <v>220</v>
      </c>
      <c r="B7" s="374"/>
      <c r="C7" s="374"/>
      <c r="D7" s="374"/>
      <c r="E7" s="374"/>
      <c r="F7" s="374"/>
    </row>
    <row r="8" spans="1:6" ht="16.5">
      <c r="A8" s="164"/>
      <c r="B8" s="164"/>
      <c r="C8" s="164"/>
      <c r="D8" s="164"/>
      <c r="E8" s="164"/>
      <c r="F8" s="164"/>
    </row>
    <row r="9" spans="1:6" ht="13.5" thickBot="1">
      <c r="A9" s="19"/>
      <c r="B9" s="19"/>
      <c r="C9" s="19"/>
      <c r="D9" s="19"/>
      <c r="E9" s="19"/>
      <c r="F9" s="20" t="s">
        <v>24</v>
      </c>
    </row>
    <row r="10" spans="1:6" ht="17.25" thickBot="1" thickTop="1">
      <c r="A10" s="375" t="s">
        <v>1</v>
      </c>
      <c r="B10" s="376"/>
      <c r="C10" s="165" t="s">
        <v>533</v>
      </c>
      <c r="D10" s="165" t="s">
        <v>384</v>
      </c>
      <c r="E10" s="165" t="s">
        <v>392</v>
      </c>
      <c r="F10" s="150" t="s">
        <v>534</v>
      </c>
    </row>
    <row r="11" spans="1:6" ht="13.5" thickBot="1">
      <c r="A11" s="377" t="s">
        <v>221</v>
      </c>
      <c r="B11" s="378"/>
      <c r="C11" s="166">
        <v>8165</v>
      </c>
      <c r="D11" s="166">
        <v>6872</v>
      </c>
      <c r="E11" s="166">
        <v>6900</v>
      </c>
      <c r="F11" s="167">
        <v>7000</v>
      </c>
    </row>
    <row r="12" spans="1:6" ht="16.5" thickTop="1">
      <c r="A12" s="168"/>
      <c r="B12" s="169"/>
      <c r="C12" s="170"/>
      <c r="D12" s="170"/>
      <c r="E12" s="170"/>
      <c r="F12" s="170"/>
    </row>
    <row r="13" spans="1:6" ht="16.5" thickBot="1">
      <c r="A13" s="171"/>
      <c r="B13" s="19"/>
      <c r="C13" s="19"/>
      <c r="D13" s="19"/>
      <c r="E13" s="19"/>
      <c r="F13" s="20" t="s">
        <v>24</v>
      </c>
    </row>
    <row r="14" spans="1:6" ht="27.75" customHeight="1" thickBot="1" thickTop="1">
      <c r="A14" s="172" t="s">
        <v>222</v>
      </c>
      <c r="B14" s="149" t="s">
        <v>223</v>
      </c>
      <c r="C14" s="165">
        <v>2018</v>
      </c>
      <c r="D14" s="165">
        <v>2019</v>
      </c>
      <c r="E14" s="165">
        <v>2020</v>
      </c>
      <c r="F14" s="150">
        <v>2021</v>
      </c>
    </row>
    <row r="15" spans="1:6" ht="13.5">
      <c r="A15" s="173"/>
      <c r="B15" s="174"/>
      <c r="C15" s="175"/>
      <c r="D15" s="175"/>
      <c r="E15" s="175"/>
      <c r="F15" s="176"/>
    </row>
    <row r="16" spans="1:6" ht="12.75">
      <c r="A16" s="154"/>
      <c r="B16" s="21"/>
      <c r="C16" s="21"/>
      <c r="D16" s="21"/>
      <c r="E16" s="21"/>
      <c r="F16" s="155"/>
    </row>
    <row r="17" spans="1:6" ht="12.75">
      <c r="A17" s="154"/>
      <c r="B17" s="21"/>
      <c r="C17" s="21"/>
      <c r="D17" s="21"/>
      <c r="E17" s="21"/>
      <c r="F17" s="155"/>
    </row>
    <row r="18" spans="1:6" ht="12.75">
      <c r="A18" s="154"/>
      <c r="B18" s="21"/>
      <c r="C18" s="21"/>
      <c r="D18" s="21"/>
      <c r="E18" s="21"/>
      <c r="F18" s="155"/>
    </row>
    <row r="19" spans="1:6" ht="12.75">
      <c r="A19" s="154"/>
      <c r="B19" s="21"/>
      <c r="C19" s="21"/>
      <c r="D19" s="21"/>
      <c r="E19" s="21"/>
      <c r="F19" s="155"/>
    </row>
    <row r="20" spans="1:6" ht="12.75">
      <c r="A20" s="154"/>
      <c r="B20" s="21"/>
      <c r="C20" s="21"/>
      <c r="D20" s="21"/>
      <c r="E20" s="21"/>
      <c r="F20" s="155"/>
    </row>
    <row r="21" spans="1:6" ht="12.75">
      <c r="A21" s="154"/>
      <c r="B21" s="21"/>
      <c r="C21" s="21"/>
      <c r="D21" s="21"/>
      <c r="E21" s="21"/>
      <c r="F21" s="155"/>
    </row>
    <row r="22" spans="1:6" ht="12.75">
      <c r="A22" s="154"/>
      <c r="B22" s="21"/>
      <c r="C22" s="21"/>
      <c r="D22" s="21"/>
      <c r="E22" s="21"/>
      <c r="F22" s="155"/>
    </row>
    <row r="23" spans="1:6" ht="12.75">
      <c r="A23" s="154"/>
      <c r="B23" s="21"/>
      <c r="C23" s="21"/>
      <c r="D23" s="21"/>
      <c r="E23" s="21"/>
      <c r="F23" s="155"/>
    </row>
    <row r="24" spans="1:6" ht="12.75">
      <c r="A24" s="154"/>
      <c r="B24" s="21"/>
      <c r="C24" s="21"/>
      <c r="D24" s="21"/>
      <c r="E24" s="21"/>
      <c r="F24" s="155"/>
    </row>
    <row r="25" spans="1:6" ht="12.75">
      <c r="A25" s="154"/>
      <c r="B25" s="21"/>
      <c r="C25" s="21"/>
      <c r="D25" s="21"/>
      <c r="E25" s="21"/>
      <c r="F25" s="155"/>
    </row>
    <row r="26" spans="1:6" ht="13.5" thickBot="1">
      <c r="A26" s="156"/>
      <c r="B26" s="157"/>
      <c r="C26" s="157"/>
      <c r="D26" s="157"/>
      <c r="E26" s="157"/>
      <c r="F26" s="158"/>
    </row>
    <row r="27" spans="1:6" ht="13.5" thickBot="1">
      <c r="A27" s="159" t="s">
        <v>224</v>
      </c>
      <c r="B27" s="177"/>
      <c r="C27" s="178">
        <f>SUM(C15:C26)</f>
        <v>0</v>
      </c>
      <c r="D27" s="178">
        <f>SUM(D15:D26)</f>
        <v>0</v>
      </c>
      <c r="E27" s="178">
        <f>SUM(E15:E26)</f>
        <v>0</v>
      </c>
      <c r="F27" s="179">
        <f>SUM(F15:F26)</f>
        <v>0</v>
      </c>
    </row>
    <row r="28" ht="13.5" thickTop="1"/>
  </sheetData>
  <sheetProtection/>
  <mergeCells count="7">
    <mergeCell ref="C1:F1"/>
    <mergeCell ref="A7:F7"/>
    <mergeCell ref="A10:B10"/>
    <mergeCell ref="A11:B11"/>
    <mergeCell ref="A3:F3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57421875" style="180" customWidth="1"/>
    <col min="2" max="2" width="48.57421875" style="180" customWidth="1"/>
    <col min="3" max="4" width="14.140625" style="180" customWidth="1"/>
    <col min="5" max="16384" width="9.140625" style="180" customWidth="1"/>
  </cols>
  <sheetData>
    <row r="3" ht="12.75">
      <c r="C3" s="180" t="s">
        <v>225</v>
      </c>
    </row>
    <row r="4" ht="13.5" thickBot="1"/>
    <row r="5" spans="1:4" ht="12.75">
      <c r="A5" s="380" t="s">
        <v>226</v>
      </c>
      <c r="B5" s="381"/>
      <c r="C5" s="381"/>
      <c r="D5" s="382"/>
    </row>
    <row r="6" spans="1:4" ht="15">
      <c r="A6" s="181"/>
      <c r="B6" s="182" t="s">
        <v>227</v>
      </c>
      <c r="C6" s="182"/>
      <c r="D6" s="183"/>
    </row>
    <row r="7" spans="1:4" ht="30.75" thickBot="1">
      <c r="A7" s="184"/>
      <c r="B7" s="182" t="s">
        <v>1</v>
      </c>
      <c r="C7" s="182" t="s">
        <v>228</v>
      </c>
      <c r="D7" s="183" t="s">
        <v>229</v>
      </c>
    </row>
    <row r="8" spans="1:4" ht="15.75" thickBot="1">
      <c r="A8" s="185"/>
      <c r="B8" s="186">
        <v>2</v>
      </c>
      <c r="C8" s="186">
        <v>3</v>
      </c>
      <c r="D8" s="187">
        <v>4</v>
      </c>
    </row>
    <row r="9" spans="1:4" ht="12.75">
      <c r="A9" s="188" t="s">
        <v>230</v>
      </c>
      <c r="B9" s="189" t="s">
        <v>231</v>
      </c>
      <c r="C9" s="190"/>
      <c r="D9" s="191"/>
    </row>
    <row r="10" spans="1:4" ht="12.75">
      <c r="A10" s="188"/>
      <c r="B10" s="189" t="s">
        <v>232</v>
      </c>
      <c r="C10" s="268">
        <v>227</v>
      </c>
      <c r="D10" s="268">
        <v>81</v>
      </c>
    </row>
    <row r="11" spans="1:4" ht="12.75">
      <c r="A11" s="188"/>
      <c r="B11" s="189" t="s">
        <v>233</v>
      </c>
      <c r="C11" s="268">
        <v>830928</v>
      </c>
      <c r="D11" s="268">
        <v>829616</v>
      </c>
    </row>
    <row r="12" spans="1:4" ht="12.75">
      <c r="A12" s="188"/>
      <c r="B12" s="189" t="s">
        <v>234</v>
      </c>
      <c r="C12" s="268">
        <v>6668</v>
      </c>
      <c r="D12" s="268">
        <v>6668</v>
      </c>
    </row>
    <row r="13" spans="1:4" ht="12.75">
      <c r="A13" s="188"/>
      <c r="B13" s="189" t="s">
        <v>235</v>
      </c>
      <c r="C13" s="268">
        <v>0</v>
      </c>
      <c r="D13" s="268">
        <v>0</v>
      </c>
    </row>
    <row r="14" spans="1:4" ht="25.5">
      <c r="A14" s="192"/>
      <c r="B14" s="193" t="s">
        <v>236</v>
      </c>
      <c r="C14" s="194">
        <f>SUM(C10:C13)</f>
        <v>837823</v>
      </c>
      <c r="D14" s="194">
        <f>SUM(D10:D13)</f>
        <v>836365</v>
      </c>
    </row>
    <row r="15" spans="1:4" ht="12.75">
      <c r="A15" s="195"/>
      <c r="B15" s="196" t="s">
        <v>237</v>
      </c>
      <c r="C15" s="197">
        <v>0</v>
      </c>
      <c r="D15" s="197">
        <v>0</v>
      </c>
    </row>
    <row r="16" spans="1:4" ht="12.75">
      <c r="A16" s="195"/>
      <c r="B16" s="196" t="s">
        <v>238</v>
      </c>
      <c r="C16" s="197">
        <v>9580</v>
      </c>
      <c r="D16" s="197">
        <v>5971</v>
      </c>
    </row>
    <row r="17" spans="1:4" ht="12.75">
      <c r="A17" s="192"/>
      <c r="B17" s="193" t="s">
        <v>239</v>
      </c>
      <c r="C17" s="194">
        <f>C15+C16</f>
        <v>9580</v>
      </c>
      <c r="D17" s="194">
        <f>D15+D16</f>
        <v>5971</v>
      </c>
    </row>
    <row r="18" spans="1:4" ht="12.75">
      <c r="A18" s="195"/>
      <c r="B18" s="193" t="s">
        <v>240</v>
      </c>
      <c r="C18" s="194">
        <v>41643</v>
      </c>
      <c r="D18" s="194">
        <v>15886</v>
      </c>
    </row>
    <row r="19" spans="1:4" ht="12.75">
      <c r="A19" s="195"/>
      <c r="B19" s="196" t="s">
        <v>241</v>
      </c>
      <c r="C19" s="197">
        <v>2684</v>
      </c>
      <c r="D19" s="197">
        <v>3627</v>
      </c>
    </row>
    <row r="20" spans="1:4" ht="12.75">
      <c r="A20" s="195"/>
      <c r="B20" s="196" t="s">
        <v>242</v>
      </c>
      <c r="C20" s="197">
        <v>0</v>
      </c>
      <c r="D20" s="197">
        <v>0</v>
      </c>
    </row>
    <row r="21" spans="1:4" ht="12.75">
      <c r="A21" s="195"/>
      <c r="B21" s="196" t="s">
        <v>243</v>
      </c>
      <c r="C21" s="197">
        <v>5</v>
      </c>
      <c r="D21" s="197">
        <v>20</v>
      </c>
    </row>
    <row r="22" spans="1:4" s="198" customFormat="1" ht="12.75">
      <c r="A22" s="192"/>
      <c r="B22" s="193" t="s">
        <v>244</v>
      </c>
      <c r="C22" s="194">
        <f>C19+C20+C21</f>
        <v>2689</v>
      </c>
      <c r="D22" s="194">
        <f>D19+D20+D21</f>
        <v>3647</v>
      </c>
    </row>
    <row r="23" spans="1:4" s="198" customFormat="1" ht="12.75">
      <c r="A23" s="192"/>
      <c r="B23" s="193" t="s">
        <v>245</v>
      </c>
      <c r="C23" s="194">
        <v>28</v>
      </c>
      <c r="D23" s="194">
        <v>21</v>
      </c>
    </row>
    <row r="24" spans="1:4" s="198" customFormat="1" ht="13.5" thickBot="1">
      <c r="A24" s="270"/>
      <c r="B24" s="271" t="s">
        <v>246</v>
      </c>
      <c r="C24" s="272">
        <v>135</v>
      </c>
      <c r="D24" s="272">
        <v>0</v>
      </c>
    </row>
    <row r="25" spans="1:4" s="198" customFormat="1" ht="13.5" thickBot="1">
      <c r="A25" s="274"/>
      <c r="B25" s="275" t="s">
        <v>247</v>
      </c>
      <c r="C25" s="276">
        <f>C14+C17+C18+C22+C23+C24</f>
        <v>891898</v>
      </c>
      <c r="D25" s="276">
        <f>D14+D17+D18+D22+D23+D24</f>
        <v>861890</v>
      </c>
    </row>
    <row r="26" spans="1:4" ht="12.75">
      <c r="A26" s="188"/>
      <c r="B26" s="189" t="s">
        <v>248</v>
      </c>
      <c r="C26" s="273"/>
      <c r="D26" s="273"/>
    </row>
    <row r="27" spans="1:4" ht="12.75">
      <c r="A27" s="195"/>
      <c r="B27" s="196" t="s">
        <v>249</v>
      </c>
      <c r="C27" s="269">
        <v>1050945</v>
      </c>
      <c r="D27" s="269">
        <v>1050945</v>
      </c>
    </row>
    <row r="28" spans="1:4" ht="12.75">
      <c r="A28" s="195"/>
      <c r="B28" s="196" t="s">
        <v>250</v>
      </c>
      <c r="C28" s="269">
        <v>0</v>
      </c>
      <c r="D28" s="269">
        <v>0</v>
      </c>
    </row>
    <row r="29" spans="1:4" ht="12.75">
      <c r="A29" s="195"/>
      <c r="B29" s="196" t="s">
        <v>251</v>
      </c>
      <c r="C29" s="269">
        <v>6717</v>
      </c>
      <c r="D29" s="269">
        <v>6718</v>
      </c>
    </row>
    <row r="30" spans="1:4" ht="12.75">
      <c r="A30" s="195"/>
      <c r="B30" s="196" t="s">
        <v>252</v>
      </c>
      <c r="C30" s="269">
        <v>-182407</v>
      </c>
      <c r="D30" s="269">
        <v>-187671</v>
      </c>
    </row>
    <row r="31" spans="1:4" ht="12.75">
      <c r="A31" s="195"/>
      <c r="B31" s="196" t="s">
        <v>253</v>
      </c>
      <c r="C31" s="269">
        <v>0</v>
      </c>
      <c r="D31" s="269">
        <v>0</v>
      </c>
    </row>
    <row r="32" spans="1:4" ht="12.75">
      <c r="A32" s="195"/>
      <c r="B32" s="196" t="s">
        <v>254</v>
      </c>
      <c r="C32" s="269">
        <v>-5263</v>
      </c>
      <c r="D32" s="269">
        <v>-26347</v>
      </c>
    </row>
    <row r="33" spans="1:4" ht="12.75">
      <c r="A33" s="195"/>
      <c r="B33" s="193" t="s">
        <v>255</v>
      </c>
      <c r="C33" s="194">
        <f>C27+C28+C29+C30+C31+C32</f>
        <v>869992</v>
      </c>
      <c r="D33" s="194">
        <f>D27+D28+D29+D30+D31+D32</f>
        <v>843645</v>
      </c>
    </row>
    <row r="34" spans="1:4" ht="12.75">
      <c r="A34" s="195"/>
      <c r="B34" s="196" t="s">
        <v>256</v>
      </c>
      <c r="C34" s="197">
        <v>1840</v>
      </c>
      <c r="D34" s="197">
        <v>26</v>
      </c>
    </row>
    <row r="35" spans="1:4" ht="25.5">
      <c r="A35" s="195"/>
      <c r="B35" s="196" t="s">
        <v>257</v>
      </c>
      <c r="C35" s="197">
        <v>2100</v>
      </c>
      <c r="D35" s="197">
        <v>2252</v>
      </c>
    </row>
    <row r="36" spans="1:4" ht="12.75">
      <c r="A36" s="195"/>
      <c r="B36" s="196" t="s">
        <v>258</v>
      </c>
      <c r="C36" s="197">
        <v>11309</v>
      </c>
      <c r="D36" s="197">
        <v>10934</v>
      </c>
    </row>
    <row r="37" spans="1:4" ht="12.75">
      <c r="A37" s="195"/>
      <c r="B37" s="196" t="s">
        <v>385</v>
      </c>
      <c r="C37" s="197">
        <v>67</v>
      </c>
      <c r="D37" s="197">
        <v>67</v>
      </c>
    </row>
    <row r="38" spans="1:4" ht="12.75">
      <c r="A38" s="195"/>
      <c r="B38" s="193" t="s">
        <v>259</v>
      </c>
      <c r="C38" s="194">
        <f>C34+C35+C36+C37</f>
        <v>15316</v>
      </c>
      <c r="D38" s="194">
        <f>D34+D35+D36+D37</f>
        <v>13279</v>
      </c>
    </row>
    <row r="39" spans="1:4" ht="12.75">
      <c r="A39" s="195"/>
      <c r="B39" s="193" t="s">
        <v>260</v>
      </c>
      <c r="C39" s="194">
        <v>0</v>
      </c>
      <c r="D39" s="194">
        <v>0</v>
      </c>
    </row>
    <row r="40" spans="1:4" ht="25.5">
      <c r="A40" s="195"/>
      <c r="B40" s="193" t="s">
        <v>261</v>
      </c>
      <c r="C40" s="194">
        <v>0</v>
      </c>
      <c r="D40" s="194">
        <v>0</v>
      </c>
    </row>
    <row r="41" spans="1:4" ht="13.5" thickBot="1">
      <c r="A41" s="277"/>
      <c r="B41" s="271" t="s">
        <v>262</v>
      </c>
      <c r="C41" s="272">
        <v>6590</v>
      </c>
      <c r="D41" s="272">
        <v>4966</v>
      </c>
    </row>
    <row r="42" spans="1:4" s="198" customFormat="1" ht="13.5" thickBot="1">
      <c r="A42" s="278"/>
      <c r="B42" s="279" t="s">
        <v>393</v>
      </c>
      <c r="C42" s="280">
        <f>C33+C38+C39+C40+C41</f>
        <v>891898</v>
      </c>
      <c r="D42" s="280">
        <f>D33+D38+D39+D40+D41</f>
        <v>861890</v>
      </c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199" customWidth="1"/>
    <col min="2" max="2" width="53.140625" style="199" customWidth="1"/>
    <col min="3" max="3" width="14.421875" style="199" customWidth="1"/>
    <col min="4" max="16384" width="9.140625" style="199" customWidth="1"/>
  </cols>
  <sheetData>
    <row r="1" ht="12.75">
      <c r="C1" s="199" t="s">
        <v>263</v>
      </c>
    </row>
    <row r="2" ht="13.5" thickBot="1">
      <c r="B2" s="199" t="s">
        <v>264</v>
      </c>
    </row>
    <row r="3" spans="1:3" ht="12.75">
      <c r="A3" s="383" t="s">
        <v>265</v>
      </c>
      <c r="B3" s="384"/>
      <c r="C3" s="385"/>
    </row>
    <row r="4" spans="1:3" ht="15">
      <c r="A4" s="200"/>
      <c r="B4" s="201"/>
      <c r="C4" s="202"/>
    </row>
    <row r="5" spans="1:3" ht="30.75" thickBot="1">
      <c r="A5" s="200"/>
      <c r="B5" s="201" t="s">
        <v>1</v>
      </c>
      <c r="C5" s="202" t="s">
        <v>266</v>
      </c>
    </row>
    <row r="6" spans="1:3" ht="15.75" thickBot="1">
      <c r="A6" s="203">
        <v>1</v>
      </c>
      <c r="B6" s="204">
        <v>2</v>
      </c>
      <c r="C6" s="205">
        <v>3</v>
      </c>
    </row>
    <row r="7" spans="1:3" ht="12.75">
      <c r="A7" s="206" t="s">
        <v>267</v>
      </c>
      <c r="B7" s="207" t="s">
        <v>268</v>
      </c>
      <c r="C7" s="208">
        <v>121063</v>
      </c>
    </row>
    <row r="8" spans="1:3" ht="12.75">
      <c r="A8" s="209" t="s">
        <v>269</v>
      </c>
      <c r="B8" s="210" t="s">
        <v>270</v>
      </c>
      <c r="C8" s="211">
        <v>146589</v>
      </c>
    </row>
    <row r="9" spans="1:3" ht="12.75">
      <c r="A9" s="209" t="s">
        <v>271</v>
      </c>
      <c r="B9" s="210" t="s">
        <v>272</v>
      </c>
      <c r="C9" s="211">
        <f>C7-C8</f>
        <v>-25526</v>
      </c>
    </row>
    <row r="10" spans="1:3" ht="12.75">
      <c r="A10" s="209" t="s">
        <v>273</v>
      </c>
      <c r="B10" s="210" t="s">
        <v>274</v>
      </c>
      <c r="C10" s="211">
        <v>40672</v>
      </c>
    </row>
    <row r="11" spans="1:3" ht="12.75">
      <c r="A11" s="209" t="s">
        <v>275</v>
      </c>
      <c r="B11" s="210" t="s">
        <v>276</v>
      </c>
      <c r="C11" s="211">
        <v>2101</v>
      </c>
    </row>
    <row r="12" spans="1:3" ht="12.75">
      <c r="A12" s="209" t="s">
        <v>277</v>
      </c>
      <c r="B12" s="210" t="s">
        <v>278</v>
      </c>
      <c r="C12" s="211">
        <f>C10-C11</f>
        <v>38571</v>
      </c>
    </row>
    <row r="13" spans="1:3" ht="12.75">
      <c r="A13" s="209" t="s">
        <v>279</v>
      </c>
      <c r="B13" s="210" t="s">
        <v>280</v>
      </c>
      <c r="C13" s="211">
        <f>C9+C12</f>
        <v>13045</v>
      </c>
    </row>
    <row r="14" spans="1:3" ht="12.75">
      <c r="A14" s="209" t="s">
        <v>281</v>
      </c>
      <c r="B14" s="210" t="s">
        <v>282</v>
      </c>
      <c r="C14" s="211">
        <v>0</v>
      </c>
    </row>
    <row r="15" spans="1:3" ht="12.75">
      <c r="A15" s="209" t="s">
        <v>283</v>
      </c>
      <c r="B15" s="210" t="s">
        <v>284</v>
      </c>
      <c r="C15" s="211">
        <v>0</v>
      </c>
    </row>
    <row r="16" spans="1:3" ht="12.75">
      <c r="A16" s="209" t="s">
        <v>285</v>
      </c>
      <c r="B16" s="210" t="s">
        <v>286</v>
      </c>
      <c r="C16" s="211">
        <f>C14-C15</f>
        <v>0</v>
      </c>
    </row>
    <row r="17" spans="1:3" ht="12.75">
      <c r="A17" s="209" t="s">
        <v>287</v>
      </c>
      <c r="B17" s="210" t="s">
        <v>288</v>
      </c>
      <c r="C17" s="211">
        <v>0</v>
      </c>
    </row>
    <row r="18" spans="1:3" ht="12.75">
      <c r="A18" s="209" t="s">
        <v>289</v>
      </c>
      <c r="B18" s="210" t="s">
        <v>290</v>
      </c>
      <c r="C18" s="211">
        <v>0</v>
      </c>
    </row>
    <row r="19" spans="1:3" ht="12.75">
      <c r="A19" s="209" t="s">
        <v>291</v>
      </c>
      <c r="B19" s="210" t="s">
        <v>292</v>
      </c>
      <c r="C19" s="211">
        <f>C17-C18</f>
        <v>0</v>
      </c>
    </row>
    <row r="20" spans="1:3" ht="12.75">
      <c r="A20" s="209" t="s">
        <v>293</v>
      </c>
      <c r="B20" s="210" t="s">
        <v>294</v>
      </c>
      <c r="C20" s="211">
        <f>C16+C19</f>
        <v>0</v>
      </c>
    </row>
    <row r="21" spans="1:3" ht="12.75">
      <c r="A21" s="209" t="s">
        <v>295</v>
      </c>
      <c r="B21" s="210" t="s">
        <v>296</v>
      </c>
      <c r="C21" s="211">
        <f>C20+C13</f>
        <v>13045</v>
      </c>
    </row>
    <row r="22" spans="1:3" ht="12.75">
      <c r="A22" s="212" t="s">
        <v>297</v>
      </c>
      <c r="B22" s="213" t="s">
        <v>298</v>
      </c>
      <c r="C22" s="211">
        <v>0</v>
      </c>
    </row>
    <row r="23" spans="1:3" ht="12.75">
      <c r="A23" s="212" t="s">
        <v>299</v>
      </c>
      <c r="B23" s="213" t="s">
        <v>300</v>
      </c>
      <c r="C23" s="211">
        <v>0</v>
      </c>
    </row>
    <row r="24" spans="1:3" ht="12.75">
      <c r="A24" s="212" t="s">
        <v>301</v>
      </c>
      <c r="B24" s="213" t="s">
        <v>302</v>
      </c>
      <c r="C24" s="211">
        <v>0</v>
      </c>
    </row>
    <row r="25" spans="1:3" ht="13.5" thickBot="1">
      <c r="A25" s="214" t="s">
        <v>303</v>
      </c>
      <c r="B25" s="215" t="s">
        <v>304</v>
      </c>
      <c r="C25" s="216"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User</cp:lastModifiedBy>
  <cp:lastPrinted>2019-04-23T08:16:21Z</cp:lastPrinted>
  <dcterms:created xsi:type="dcterms:W3CDTF">2012-01-28T13:44:32Z</dcterms:created>
  <dcterms:modified xsi:type="dcterms:W3CDTF">2019-05-31T06:52:09Z</dcterms:modified>
  <cp:category/>
  <cp:version/>
  <cp:contentType/>
  <cp:contentStatus/>
</cp:coreProperties>
</file>