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\Vindornyalak Község Önkormányzata\2019\Rendeletek\"/>
    </mc:Choice>
  </mc:AlternateContent>
  <xr:revisionPtr revIDLastSave="0" documentId="13_ncr:1_{353AE0C0-5E7F-4FD6-A369-A6DCD09DBFFF}" xr6:coauthVersionLast="43" xr6:coauthVersionMax="43" xr10:uidLastSave="{00000000-0000-0000-0000-000000000000}"/>
  <bookViews>
    <workbookView xWindow="-120" yWindow="-120" windowWidth="24240" windowHeight="13140" tabRatio="499" activeTab="17" xr2:uid="{00000000-000D-0000-FFFF-FFFF00000000}"/>
  </bookViews>
  <sheets>
    <sheet name="1" sheetId="16" r:id="rId1"/>
    <sheet name="2" sheetId="15" r:id="rId2"/>
    <sheet name="3" sheetId="31" r:id="rId3"/>
    <sheet name="4" sheetId="17" r:id="rId4"/>
    <sheet name="5" sheetId="18" r:id="rId5"/>
    <sheet name="6" sheetId="13" r:id="rId6"/>
    <sheet name="7" sheetId="19" r:id="rId7"/>
    <sheet name="8" sheetId="20" r:id="rId8"/>
    <sheet name="9" sheetId="14" r:id="rId9"/>
    <sheet name="10" sheetId="21" r:id="rId10"/>
    <sheet name="11" sheetId="22" r:id="rId11"/>
    <sheet name="12" sheetId="23" r:id="rId12"/>
    <sheet name="13" sheetId="24" r:id="rId13"/>
    <sheet name="14" sheetId="26" state="hidden" r:id="rId14"/>
    <sheet name="14." sheetId="32" r:id="rId15"/>
    <sheet name="16" sheetId="33" state="hidden" r:id="rId16"/>
    <sheet name="15." sheetId="35" r:id="rId17"/>
    <sheet name="16." sheetId="36" r:id="rId18"/>
  </sheets>
  <definedNames>
    <definedName name="_xlnm.Print_Titles" localSheetId="9">'10'!$1:$1</definedName>
    <definedName name="_xlnm.Print_Titles" localSheetId="10">'11'!$1:$1</definedName>
    <definedName name="_xlnm.Print_Titles" localSheetId="11">'12'!$1:$1</definedName>
    <definedName name="_xlnm.Print_Titles" localSheetId="1">'2'!$1:$1</definedName>
    <definedName name="_xlnm.Print_Titles" localSheetId="7">'8'!#REF!</definedName>
    <definedName name="_xlnm.Print_Area" localSheetId="11">'12'!$A$1:$F$8</definedName>
    <definedName name="_xlnm.Print_Area" localSheetId="16">'15.'!$A$1:$O$21</definedName>
    <definedName name="_xlnm.Print_Area" localSheetId="3">'4'!$A$2:$U$13</definedName>
    <definedName name="_xlnm.Print_Area" localSheetId="4">'5'!#REF!</definedName>
    <definedName name="_xlnm.Print_Area" localSheetId="5">'6'!$A$1:$M$24</definedName>
    <definedName name="_xlnm.Print_Area" localSheetId="8">'9'!$A$1:$M$24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" i="36" l="1"/>
  <c r="H10" i="36" s="1"/>
  <c r="G11" i="36"/>
  <c r="H11" i="36" s="1"/>
  <c r="G12" i="36"/>
  <c r="H12" i="36" s="1"/>
  <c r="G13" i="36"/>
  <c r="H13" i="36" s="1"/>
  <c r="G14" i="36"/>
  <c r="H14" i="36" s="1"/>
  <c r="G15" i="36"/>
  <c r="H15" i="36" s="1"/>
  <c r="G18" i="36"/>
  <c r="H18" i="36" s="1"/>
  <c r="G19" i="36"/>
  <c r="H19" i="36" s="1"/>
  <c r="G20" i="36"/>
  <c r="H20" i="36" s="1"/>
  <c r="G21" i="36"/>
  <c r="H21" i="36" s="1"/>
  <c r="G22" i="36"/>
  <c r="H22" i="36" s="1"/>
  <c r="G24" i="36"/>
  <c r="H24" i="36" s="1"/>
  <c r="G25" i="36"/>
  <c r="H25" i="36" s="1"/>
  <c r="G26" i="36"/>
  <c r="H26" i="36" s="1"/>
  <c r="G27" i="36"/>
  <c r="H27" i="36" s="1"/>
  <c r="G6" i="36"/>
  <c r="H6" i="36" s="1"/>
  <c r="G7" i="36"/>
  <c r="H7" i="36" s="1"/>
  <c r="G8" i="36"/>
  <c r="H8" i="36" s="1"/>
  <c r="H5" i="36"/>
  <c r="G5" i="36"/>
  <c r="F23" i="36"/>
  <c r="G23" i="36" s="1"/>
  <c r="H23" i="36" s="1"/>
  <c r="F16" i="36"/>
  <c r="G16" i="36" s="1"/>
  <c r="H16" i="36" s="1"/>
  <c r="F9" i="36"/>
  <c r="G9" i="36" s="1"/>
  <c r="H9" i="36" s="1"/>
  <c r="F28" i="36"/>
  <c r="G28" i="36" s="1"/>
  <c r="H28" i="36" s="1"/>
  <c r="D6" i="36"/>
  <c r="D7" i="36"/>
  <c r="D8" i="36"/>
  <c r="D10" i="36"/>
  <c r="D11" i="36"/>
  <c r="D12" i="36"/>
  <c r="D13" i="36"/>
  <c r="D14" i="36"/>
  <c r="D15" i="36"/>
  <c r="D18" i="36"/>
  <c r="D19" i="36"/>
  <c r="D20" i="36"/>
  <c r="D21" i="36"/>
  <c r="D24" i="36"/>
  <c r="D25" i="36"/>
  <c r="D26" i="36"/>
  <c r="D27" i="36"/>
  <c r="D5" i="36"/>
  <c r="C22" i="36"/>
  <c r="D22" i="36" s="1"/>
  <c r="B22" i="36"/>
  <c r="C9" i="36"/>
  <c r="D9" i="36" s="1"/>
  <c r="B9" i="36"/>
  <c r="C13" i="35"/>
  <c r="C14" i="35"/>
  <c r="C15" i="35"/>
  <c r="C16" i="35"/>
  <c r="C17" i="35"/>
  <c r="C18" i="35"/>
  <c r="C19" i="35"/>
  <c r="C20" i="35"/>
  <c r="C12" i="35"/>
  <c r="C4" i="35"/>
  <c r="C5" i="35"/>
  <c r="C6" i="35"/>
  <c r="C7" i="35"/>
  <c r="C8" i="35"/>
  <c r="C9" i="35"/>
  <c r="C10" i="35"/>
  <c r="C3" i="35"/>
  <c r="O21" i="35"/>
  <c r="F11" i="16"/>
  <c r="E11" i="16"/>
  <c r="F29" i="36" l="1"/>
  <c r="G29" i="36" s="1"/>
  <c r="H29" i="36" s="1"/>
  <c r="F17" i="36"/>
  <c r="G17" i="36" s="1"/>
  <c r="H17" i="36" s="1"/>
  <c r="D2" i="24" l="1"/>
  <c r="C4" i="24"/>
  <c r="B4" i="24"/>
  <c r="D4" i="23"/>
  <c r="D5" i="23"/>
  <c r="D6" i="23"/>
  <c r="D7" i="23"/>
  <c r="D3" i="23"/>
  <c r="C8" i="23"/>
  <c r="B8" i="23"/>
  <c r="D8" i="22"/>
  <c r="D5" i="21"/>
  <c r="D6" i="21"/>
  <c r="D4" i="21"/>
  <c r="C8" i="21"/>
  <c r="D8" i="21" s="1"/>
  <c r="B8" i="21"/>
  <c r="C10" i="19"/>
  <c r="C11" i="19" s="1"/>
  <c r="E10" i="19"/>
  <c r="E11" i="19" s="1"/>
  <c r="F10" i="19"/>
  <c r="F11" i="19" s="1"/>
  <c r="G10" i="19"/>
  <c r="G11" i="19" s="1"/>
  <c r="I10" i="19"/>
  <c r="I11" i="19" s="1"/>
  <c r="K10" i="19"/>
  <c r="K11" i="19" s="1"/>
  <c r="L10" i="19"/>
  <c r="L11" i="19" s="1"/>
  <c r="M10" i="19"/>
  <c r="M11" i="19" s="1"/>
  <c r="E9" i="19"/>
  <c r="H9" i="19"/>
  <c r="J9" i="19"/>
  <c r="L9" i="19"/>
  <c r="M9" i="19"/>
  <c r="K5" i="19"/>
  <c r="K9" i="19" s="1"/>
  <c r="J6" i="19"/>
  <c r="J10" i="19" s="1"/>
  <c r="J11" i="19" s="1"/>
  <c r="I5" i="19"/>
  <c r="I9" i="19" s="1"/>
  <c r="H6" i="19"/>
  <c r="H10" i="19" s="1"/>
  <c r="H11" i="19" s="1"/>
  <c r="G5" i="19"/>
  <c r="G9" i="19" s="1"/>
  <c r="F5" i="19"/>
  <c r="F9" i="19" s="1"/>
  <c r="D6" i="19"/>
  <c r="D10" i="19" s="1"/>
  <c r="D11" i="19" s="1"/>
  <c r="D5" i="19"/>
  <c r="D9" i="19" s="1"/>
  <c r="C5" i="19"/>
  <c r="C9" i="19" s="1"/>
  <c r="B5" i="19"/>
  <c r="B9" i="19" s="1"/>
  <c r="B6" i="19"/>
  <c r="B10" i="19" s="1"/>
  <c r="B11" i="19" s="1"/>
  <c r="D19" i="18"/>
  <c r="E19" i="18"/>
  <c r="F19" i="18"/>
  <c r="G19" i="18"/>
  <c r="H19" i="18"/>
  <c r="I19" i="18"/>
  <c r="J19" i="18"/>
  <c r="K19" i="18"/>
  <c r="L19" i="18"/>
  <c r="M19" i="18"/>
  <c r="D18" i="18"/>
  <c r="E18" i="18"/>
  <c r="F18" i="18"/>
  <c r="G18" i="18"/>
  <c r="H18" i="18"/>
  <c r="I18" i="18"/>
  <c r="J18" i="18"/>
  <c r="K18" i="18"/>
  <c r="L18" i="18"/>
  <c r="M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3" i="18"/>
  <c r="C19" i="18" s="1"/>
  <c r="C2" i="18"/>
  <c r="C18" i="18" s="1"/>
  <c r="C11" i="17"/>
  <c r="C12" i="17" s="1"/>
  <c r="D11" i="17"/>
  <c r="D12" i="17" s="1"/>
  <c r="E11" i="17"/>
  <c r="E12" i="17" s="1"/>
  <c r="F11" i="17"/>
  <c r="F12" i="17" s="1"/>
  <c r="G11" i="17"/>
  <c r="G12" i="17" s="1"/>
  <c r="H11" i="17"/>
  <c r="H12" i="17" s="1"/>
  <c r="I11" i="17"/>
  <c r="I12" i="17" s="1"/>
  <c r="J11" i="17"/>
  <c r="J12" i="17" s="1"/>
  <c r="K11" i="17"/>
  <c r="K12" i="17" s="1"/>
  <c r="L11" i="17"/>
  <c r="L12" i="17" s="1"/>
  <c r="M11" i="17"/>
  <c r="M12" i="17" s="1"/>
  <c r="N11" i="17"/>
  <c r="N12" i="17" s="1"/>
  <c r="O11" i="17"/>
  <c r="O12" i="17" s="1"/>
  <c r="P11" i="17"/>
  <c r="P12" i="17" s="1"/>
  <c r="Q11" i="17"/>
  <c r="Q12" i="17" s="1"/>
  <c r="R11" i="17"/>
  <c r="R12" i="17" s="1"/>
  <c r="S11" i="17"/>
  <c r="S12" i="17" s="1"/>
  <c r="B11" i="17"/>
  <c r="B12" i="17" s="1"/>
  <c r="U7" i="17"/>
  <c r="U8" i="17" s="1"/>
  <c r="T7" i="17"/>
  <c r="T8" i="17" s="1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B8" i="17"/>
  <c r="U11" i="17" l="1"/>
  <c r="U12" i="17" s="1"/>
  <c r="T11" i="17"/>
  <c r="T12" i="17" s="1"/>
  <c r="N6" i="19"/>
  <c r="N10" i="19" s="1"/>
  <c r="N11" i="19" s="1"/>
  <c r="N5" i="19"/>
  <c r="N9" i="19" s="1"/>
  <c r="D8" i="23"/>
  <c r="D32" i="15" l="1"/>
  <c r="C32" i="15"/>
  <c r="E24" i="15"/>
  <c r="D23" i="15"/>
  <c r="E23" i="15" s="1"/>
  <c r="C23" i="15"/>
  <c r="D3" i="15"/>
  <c r="E8" i="15"/>
  <c r="F13" i="16"/>
  <c r="E4" i="31" l="1"/>
  <c r="E7" i="31"/>
  <c r="E8" i="31"/>
  <c r="E11" i="31"/>
  <c r="E12" i="31"/>
  <c r="D10" i="31"/>
  <c r="E10" i="31" s="1"/>
  <c r="D2" i="31"/>
  <c r="E2" i="31" s="1"/>
  <c r="E46" i="15"/>
  <c r="E45" i="15"/>
  <c r="D44" i="15"/>
  <c r="E44" i="15" s="1"/>
  <c r="E32" i="15"/>
  <c r="E33" i="15"/>
  <c r="E34" i="15"/>
  <c r="E35" i="15"/>
  <c r="E36" i="15"/>
  <c r="E4" i="15"/>
  <c r="E6" i="15"/>
  <c r="E7" i="15"/>
  <c r="E10" i="15"/>
  <c r="E12" i="15"/>
  <c r="E13" i="15"/>
  <c r="E14" i="15"/>
  <c r="E16" i="15"/>
  <c r="E17" i="15"/>
  <c r="E18" i="15"/>
  <c r="E19" i="15"/>
  <c r="E20" i="15"/>
  <c r="E21" i="15"/>
  <c r="E22" i="15"/>
  <c r="D11" i="15"/>
  <c r="E11" i="15" s="1"/>
  <c r="D9" i="15"/>
  <c r="E9" i="15" s="1"/>
  <c r="E3" i="15"/>
  <c r="D32" i="31" l="1"/>
  <c r="E32" i="31" s="1"/>
  <c r="D19" i="31"/>
  <c r="E19" i="31" s="1"/>
  <c r="D27" i="15"/>
  <c r="D48" i="15" s="1"/>
  <c r="E48" i="15" s="1"/>
  <c r="E2" i="15"/>
  <c r="D2" i="15"/>
  <c r="C13" i="16"/>
  <c r="E51" i="15"/>
  <c r="I7" i="13"/>
  <c r="I22" i="13" s="1"/>
  <c r="I24" i="13" s="1"/>
  <c r="C5" i="13"/>
  <c r="K5" i="14"/>
  <c r="K6" i="14"/>
  <c r="D21" i="35"/>
  <c r="E21" i="35"/>
  <c r="F21" i="35"/>
  <c r="G21" i="35"/>
  <c r="H21" i="35"/>
  <c r="I21" i="35"/>
  <c r="J21" i="35"/>
  <c r="K21" i="35"/>
  <c r="L21" i="35"/>
  <c r="M21" i="35"/>
  <c r="N21" i="35"/>
  <c r="C21" i="35"/>
  <c r="M11" i="35"/>
  <c r="J11" i="35"/>
  <c r="D11" i="35"/>
  <c r="H11" i="35"/>
  <c r="L11" i="35"/>
  <c r="E11" i="35"/>
  <c r="I11" i="35"/>
  <c r="C11" i="35"/>
  <c r="G11" i="35"/>
  <c r="K11" i="35"/>
  <c r="N11" i="35"/>
  <c r="F11" i="35"/>
  <c r="K7" i="14"/>
  <c r="B22" i="14"/>
  <c r="C8" i="14"/>
  <c r="D23" i="14"/>
  <c r="E8" i="14"/>
  <c r="F8" i="14"/>
  <c r="G8" i="14"/>
  <c r="H8" i="14"/>
  <c r="H23" i="14"/>
  <c r="I8" i="14"/>
  <c r="J8" i="14"/>
  <c r="B8" i="14"/>
  <c r="E6" i="14"/>
  <c r="E23" i="14" s="1"/>
  <c r="F6" i="14"/>
  <c r="G6" i="14"/>
  <c r="G23" i="14" s="1"/>
  <c r="G24" i="14" s="1"/>
  <c r="H6" i="14"/>
  <c r="I6" i="14"/>
  <c r="I23" i="14"/>
  <c r="I24" i="14" s="1"/>
  <c r="J6" i="14"/>
  <c r="B6" i="14"/>
  <c r="D9" i="33"/>
  <c r="E9" i="33"/>
  <c r="C40" i="33"/>
  <c r="D40" i="33"/>
  <c r="E40" i="33"/>
  <c r="C9" i="33"/>
  <c r="F25" i="33"/>
  <c r="F26" i="33"/>
  <c r="F24" i="33"/>
  <c r="C27" i="33"/>
  <c r="D27" i="33"/>
  <c r="E27" i="33"/>
  <c r="F33" i="33"/>
  <c r="F34" i="33"/>
  <c r="F35" i="33"/>
  <c r="F36" i="33"/>
  <c r="F37" i="33"/>
  <c r="F38" i="33"/>
  <c r="F39" i="33"/>
  <c r="F32" i="33"/>
  <c r="F6" i="33"/>
  <c r="F7" i="33"/>
  <c r="F8" i="33"/>
  <c r="H23" i="13"/>
  <c r="I23" i="13"/>
  <c r="J23" i="13"/>
  <c r="K23" i="13"/>
  <c r="M23" i="13"/>
  <c r="D23" i="13"/>
  <c r="E23" i="13"/>
  <c r="F23" i="13"/>
  <c r="G23" i="13"/>
  <c r="C23" i="13"/>
  <c r="B23" i="13"/>
  <c r="C22" i="14"/>
  <c r="D22" i="14"/>
  <c r="E22" i="14"/>
  <c r="F22" i="14"/>
  <c r="G22" i="14"/>
  <c r="H22" i="14"/>
  <c r="I22" i="14"/>
  <c r="J22" i="14"/>
  <c r="L22" i="14"/>
  <c r="D22" i="13"/>
  <c r="D24" i="13"/>
  <c r="E22" i="13"/>
  <c r="E24" i="13" s="1"/>
  <c r="F22" i="13"/>
  <c r="F24" i="13"/>
  <c r="G22" i="13"/>
  <c r="G24" i="13" s="1"/>
  <c r="H22" i="13"/>
  <c r="H24" i="13"/>
  <c r="J22" i="13"/>
  <c r="J24" i="13" s="1"/>
  <c r="K22" i="13"/>
  <c r="K24" i="13"/>
  <c r="M22" i="13"/>
  <c r="B22" i="13"/>
  <c r="K18" i="14"/>
  <c r="K19" i="14"/>
  <c r="B23" i="14"/>
  <c r="L18" i="13"/>
  <c r="L19" i="13"/>
  <c r="L6" i="13"/>
  <c r="L8" i="13"/>
  <c r="L9" i="13"/>
  <c r="L10" i="13"/>
  <c r="L11" i="13"/>
  <c r="L12" i="13"/>
  <c r="L13" i="13"/>
  <c r="L14" i="13"/>
  <c r="L15" i="13"/>
  <c r="L16" i="13"/>
  <c r="L17" i="13"/>
  <c r="L20" i="13"/>
  <c r="L21" i="13"/>
  <c r="F17" i="33"/>
  <c r="G9" i="32"/>
  <c r="L23" i="14"/>
  <c r="L24" i="14" s="1"/>
  <c r="M23" i="14"/>
  <c r="M24" i="14" s="1"/>
  <c r="K20" i="14"/>
  <c r="C11" i="15"/>
  <c r="C3" i="15"/>
  <c r="E18" i="26"/>
  <c r="E18" i="33"/>
  <c r="D18" i="33"/>
  <c r="C18" i="33"/>
  <c r="G11" i="32"/>
  <c r="G10" i="32"/>
  <c r="G8" i="32"/>
  <c r="G7" i="32"/>
  <c r="G6" i="32"/>
  <c r="G5" i="32"/>
  <c r="G4" i="32"/>
  <c r="G3" i="32"/>
  <c r="C20" i="26"/>
  <c r="K10" i="14"/>
  <c r="K21" i="14"/>
  <c r="K16" i="14"/>
  <c r="K14" i="14"/>
  <c r="K12" i="14"/>
  <c r="K17" i="14"/>
  <c r="K15" i="14"/>
  <c r="K13" i="14"/>
  <c r="K9" i="14"/>
  <c r="D20" i="26"/>
  <c r="E20" i="26"/>
  <c r="H24" i="14"/>
  <c r="M24" i="13"/>
  <c r="D24" i="14"/>
  <c r="L23" i="13" l="1"/>
  <c r="E24" i="14"/>
  <c r="G12" i="32"/>
  <c r="B24" i="13"/>
  <c r="F9" i="33"/>
  <c r="J23" i="14"/>
  <c r="J24" i="14" s="1"/>
  <c r="L7" i="13"/>
  <c r="D47" i="15"/>
  <c r="E47" i="15" s="1"/>
  <c r="D39" i="15"/>
  <c r="C22" i="13"/>
  <c r="L5" i="13"/>
  <c r="L22" i="13" s="1"/>
  <c r="L24" i="13" s="1"/>
  <c r="B24" i="14"/>
  <c r="F18" i="33"/>
  <c r="F40" i="33"/>
  <c r="F27" i="33"/>
  <c r="F23" i="14"/>
  <c r="F24" i="14" s="1"/>
  <c r="C23" i="14"/>
  <c r="C24" i="14" s="1"/>
  <c r="K8" i="14"/>
  <c r="K23" i="14" s="1"/>
  <c r="C45" i="15"/>
  <c r="C44" i="15" s="1"/>
  <c r="K22" i="14"/>
  <c r="K24" i="14" s="1"/>
  <c r="C24" i="13" l="1"/>
  <c r="C10" i="31"/>
  <c r="C42" i="15"/>
  <c r="F32" i="31" l="1"/>
  <c r="C27" i="15"/>
  <c r="C41" i="15"/>
  <c r="E42" i="15"/>
  <c r="E41" i="15" s="1"/>
  <c r="C32" i="31"/>
  <c r="C19" i="31"/>
  <c r="B10" i="16" l="1"/>
  <c r="O11" i="35"/>
  <c r="C9" i="15" l="1"/>
  <c r="E13" i="16"/>
  <c r="C2" i="15" l="1"/>
  <c r="C48" i="15"/>
  <c r="C47" i="15" l="1"/>
  <c r="C39" i="15"/>
  <c r="E27" i="15"/>
  <c r="E39" i="15" s="1"/>
  <c r="B13" i="16"/>
  <c r="F21" i="16"/>
  <c r="F20" i="16"/>
  <c r="E21" i="16"/>
  <c r="E20" i="16"/>
  <c r="B17" i="36"/>
  <c r="D16" i="36"/>
  <c r="B20" i="16"/>
  <c r="B21" i="16"/>
  <c r="B28" i="36"/>
  <c r="D29" i="36"/>
  <c r="C20" i="16"/>
  <c r="C21" i="16"/>
  <c r="D26" i="16"/>
  <c r="C28" i="36"/>
  <c r="D28" i="36"/>
  <c r="B16" i="36"/>
  <c r="B23" i="36"/>
  <c r="B29" i="36"/>
  <c r="D23" i="36"/>
  <c r="C23" i="36"/>
  <c r="C29" i="36"/>
  <c r="C16" i="36"/>
  <c r="C17" i="36"/>
  <c r="D17" i="36"/>
</calcChain>
</file>

<file path=xl/sharedStrings.xml><?xml version="1.0" encoding="utf-8"?>
<sst xmlns="http://schemas.openxmlformats.org/spreadsheetml/2006/main" count="532" uniqueCount="311">
  <si>
    <t>Személyi juttatások</t>
  </si>
  <si>
    <t>Összesen</t>
  </si>
  <si>
    <t>I. Működési bevételek</t>
  </si>
  <si>
    <t>II. Felhalmozási bevételek</t>
  </si>
  <si>
    <t>Cím</t>
  </si>
  <si>
    <t>Lét-szám-keret</t>
  </si>
  <si>
    <t>Állami támogatás</t>
  </si>
  <si>
    <t>Egyéb működési célú kiadások</t>
  </si>
  <si>
    <t>I. Működési költségvetés</t>
  </si>
  <si>
    <t>Kiadások összesen</t>
  </si>
  <si>
    <t>Dologi kiadások</t>
  </si>
  <si>
    <t>Felújí-tások</t>
  </si>
  <si>
    <t>Költségvetési bevételek</t>
  </si>
  <si>
    <t>II. Felhalmozási költségvetés</t>
  </si>
  <si>
    <t>Sor-szám</t>
  </si>
  <si>
    <t>Megnevezés</t>
  </si>
  <si>
    <t>Ellátottak pénzbeli juttatása</t>
  </si>
  <si>
    <t>Működési céltartalék</t>
  </si>
  <si>
    <t>Fejlesztési céltartalék</t>
  </si>
  <si>
    <t>Költségvetési hiány külső finanszírozása:</t>
  </si>
  <si>
    <t xml:space="preserve">Finanszírozási bevételek </t>
  </si>
  <si>
    <t xml:space="preserve">Felhalmozási célú hitel felvétele </t>
  </si>
  <si>
    <t>Finanszírozási kiadások</t>
  </si>
  <si>
    <t>Összesen:</t>
  </si>
  <si>
    <t>Közhatalmi bevételek</t>
  </si>
  <si>
    <t>Gépjárműadó</t>
  </si>
  <si>
    <t>Bevételek</t>
  </si>
  <si>
    <t>Kiadások</t>
  </si>
  <si>
    <t>I. Működési célú bevételek</t>
  </si>
  <si>
    <t>I. Működési célú kiadások</t>
  </si>
  <si>
    <t>Működési célú kiadások összesen:</t>
  </si>
  <si>
    <t>II. Felhalmozási célú kiadások</t>
  </si>
  <si>
    <t>Működési célú bevételek összesen:</t>
  </si>
  <si>
    <t>II. Felhalmozási célú bevételek</t>
  </si>
  <si>
    <t>Felhalmozási célú kiadások összesen:</t>
  </si>
  <si>
    <t>Mind összesen:</t>
  </si>
  <si>
    <t>Finanszírozási bevételek</t>
  </si>
  <si>
    <t>Önkormány-zat eredeti  előirányzat</t>
  </si>
  <si>
    <t>Költségvetési szervek eredeti előirányzata</t>
  </si>
  <si>
    <t>Bevételek összesen</t>
  </si>
  <si>
    <t>Egyéb működési kiadások</t>
  </si>
  <si>
    <t>Ellátot-tak pénz-beli jutta-tása</t>
  </si>
  <si>
    <t>Költségvetési kiadások</t>
  </si>
  <si>
    <t>Önkormányzat összesen:</t>
  </si>
  <si>
    <t>Költségvetési szervek</t>
  </si>
  <si>
    <t>Költségvetési szervek eredeti előirányzata összesen</t>
  </si>
  <si>
    <t>Hiány belső finanszírozása:</t>
  </si>
  <si>
    <t>II. Felhalmozási  költségvetés</t>
  </si>
  <si>
    <t>ebből: kötelező feladat</t>
  </si>
  <si>
    <t>önként vállalt feladat</t>
  </si>
  <si>
    <t>Önkormányzat eredeti előirányzat</t>
  </si>
  <si>
    <t xml:space="preserve">Költségvetési bevételek </t>
  </si>
  <si>
    <t>A.</t>
  </si>
  <si>
    <t>B.</t>
  </si>
  <si>
    <t xml:space="preserve">Költségvetési kiadások </t>
  </si>
  <si>
    <t>C.</t>
  </si>
  <si>
    <t>D.</t>
  </si>
  <si>
    <t>Engedélyezett létszám:</t>
  </si>
  <si>
    <t>Működési bevételek összesen (A + D)</t>
  </si>
  <si>
    <t>Működési kiadások összesen (B + C)</t>
  </si>
  <si>
    <t>Beruházások</t>
  </si>
  <si>
    <t>Felhalmozási bevételek összesen (A + D)</t>
  </si>
  <si>
    <t>Felhalmozási kiadások összesen (B + C)</t>
  </si>
  <si>
    <t>Működési bevételek</t>
  </si>
  <si>
    <t>A támogatás megnevezése</t>
  </si>
  <si>
    <t>Mentesség</t>
  </si>
  <si>
    <t>Kedvezmény</t>
  </si>
  <si>
    <t>Összesen eFt</t>
  </si>
  <si>
    <t>mértéke %</t>
  </si>
  <si>
    <t>Összege eFt</t>
  </si>
  <si>
    <t>Mértéke %</t>
  </si>
  <si>
    <t>Helyi iparűzési adó</t>
  </si>
  <si>
    <t>Építményadó</t>
  </si>
  <si>
    <t>Kommunális adó</t>
  </si>
  <si>
    <t>Telekadó</t>
  </si>
  <si>
    <t xml:space="preserve">Szociális étkeztetés </t>
  </si>
  <si>
    <t xml:space="preserve">Idősek Otthona </t>
  </si>
  <si>
    <t>Helyiségek hasznosításából származó bevétel</t>
  </si>
  <si>
    <t>2/2005. (I. 31.)</t>
  </si>
  <si>
    <t>Lakosság részére lakásépítéshez, lakásfelújításhoz nyújtott kölcsönök elengedése</t>
  </si>
  <si>
    <t>Egyéb nyújtott kedvezmény vagy kölcsön elengedése</t>
  </si>
  <si>
    <t>Adósságot keletkeztető ügyletekből és kezességvállalásokból fennálló kötelezettségek</t>
  </si>
  <si>
    <t>Készfizető kezesség</t>
  </si>
  <si>
    <t>2016.</t>
  </si>
  <si>
    <t>2017.</t>
  </si>
  <si>
    <t>2018-2026.</t>
  </si>
  <si>
    <t>VÜZ Nonprofit Kft hitelfelvétel 9/2011.(I.27.) - Tőketartozás: 201.210 EUR,  lejárata 2025.12.31. célja: Keszthely piaci parkolók létesítése. Tőketartozás: 88.690 EUR, lejárata 2026.01.31., célja: Keszt-hely Fő tér rekonstrukció keretében a Keszthelyi Városüzemeltető Kft saját erejének biztosítása. (295.-Ft árfolyamon 85.521 eFt)</t>
  </si>
  <si>
    <t>Összes készfizető kezesség:</t>
  </si>
  <si>
    <t>Hitel</t>
  </si>
  <si>
    <t>Részletfizetés</t>
  </si>
  <si>
    <t>2018-2029.</t>
  </si>
  <si>
    <t>Zala Megyei Önkormányzat - Mozgás Háza 2010.03.10-2029.03.10</t>
  </si>
  <si>
    <t>Készfizető kezesség kamata, egyéb bankköltségek</t>
  </si>
  <si>
    <t>VÜZ Nonprofit Kft hitelfelvétel 9/2011.(I.27.) - Tőketartozás: 201.210 EUR,  lejárata 2025.12.31. célja: Keszthely piaci parkolók létesítése. Tőketartozás: 88.690 EUR, lejárata 2026.01.31., célja: Keszthely Fő tér rek.keretében a Keszthelyi VÜZ Kft saját erejének biztosítása. (295.-Ft árfolyamon 85.521 eFt)</t>
  </si>
  <si>
    <t>Egyéb kötelezettségek</t>
  </si>
  <si>
    <t>Nemzeti Kat. Program Nonprofit Kft. (adatbázis frissítése) 13/2010. ( I. 28.)</t>
  </si>
  <si>
    <t xml:space="preserve">Pannon EGTC tagdíj 222/2010. (VII.29.) </t>
  </si>
  <si>
    <t>42/2013. (XI. 29.)</t>
  </si>
  <si>
    <t>Eredeti előirányzat</t>
  </si>
  <si>
    <t>Felhalmozási hiány (A-B) :</t>
  </si>
  <si>
    <t>Felhalmozási célú bevételek összesen:</t>
  </si>
  <si>
    <t>ebből: köt.feladat</t>
  </si>
  <si>
    <t>Kötelező feladatok</t>
  </si>
  <si>
    <t>Önként vállalt feladatok</t>
  </si>
  <si>
    <t>Kötelező feladat</t>
  </si>
  <si>
    <t>Önként vállalt feladat</t>
  </si>
  <si>
    <t xml:space="preserve">Működési bevételek </t>
  </si>
  <si>
    <t>Ellátottak pénzbeli jutt.</t>
  </si>
  <si>
    <t>Maradvány igénybevétele</t>
  </si>
  <si>
    <t xml:space="preserve">Kormányzati funkciók </t>
  </si>
  <si>
    <t xml:space="preserve">Munka-adókat terhelő járulékok </t>
  </si>
  <si>
    <t>Támogatás ÁHT-n kivülre</t>
  </si>
  <si>
    <t>Tartalék</t>
  </si>
  <si>
    <t>Termőföld bérbeadásból származó SZJA</t>
  </si>
  <si>
    <t xml:space="preserve">Építményadó </t>
  </si>
  <si>
    <t>Magánszemélyek kommunális adója</t>
  </si>
  <si>
    <t>Idegenforgalmi adó tartózkodás után</t>
  </si>
  <si>
    <t>Bírság, pótlék, közigazgatási bírság</t>
  </si>
  <si>
    <t>Helyi önkormányzatok kiegészítő támogatásai</t>
  </si>
  <si>
    <t>Települési önkormányzatok egyes köznevelési fel tám.</t>
  </si>
  <si>
    <t xml:space="preserve">Működési célú támogatások államháztartáson belülről </t>
  </si>
  <si>
    <t xml:space="preserve">Felhalmozási célú támogatások ÁHT-n belüről </t>
  </si>
  <si>
    <t>Ingatlan értékesítése</t>
  </si>
  <si>
    <t>Felhalmozási bevételek</t>
  </si>
  <si>
    <t>Működési célú átvett pénzeszközök</t>
  </si>
  <si>
    <t>Kölcsön visszatérülése</t>
  </si>
  <si>
    <t xml:space="preserve">Egyéb működési célú átvett pénzeszközök </t>
  </si>
  <si>
    <t xml:space="preserve">Felhalmozási célú átvett pénzeszközök </t>
  </si>
  <si>
    <t>Egyéb felhalmozási célú átvett pénzeszközök</t>
  </si>
  <si>
    <t>Munkaadókat terhelő járulékok és szociális hozzájárulási adó</t>
  </si>
  <si>
    <t>Egyéb működési célú támogatások ÁHT-n kívülre</t>
  </si>
  <si>
    <t>Egyéb felhalmozási célú kiadások</t>
  </si>
  <si>
    <t>Kölcsön nyújtása ÁHT-n kívülre</t>
  </si>
  <si>
    <t>Egyéb felhalm. célú támogatások ÁHT-n kívülre</t>
  </si>
  <si>
    <t>Egyéb felhalm. célú támogatások ÁHT-n belülre</t>
  </si>
  <si>
    <t xml:space="preserve">Beruházások </t>
  </si>
  <si>
    <t xml:space="preserve">Felújítások </t>
  </si>
  <si>
    <t>Helyi önkormányzatok működésének általános támogatása</t>
  </si>
  <si>
    <t>Települési önkormányzatok kulturális feladatainak tám.</t>
  </si>
  <si>
    <t>Felhalmozási célú átvett pénzeszközök</t>
  </si>
  <si>
    <t>Műk. célú támogatások ÁHT-n belülről</t>
  </si>
  <si>
    <t>Egyéb tárgyi eszköz értékesítés</t>
  </si>
  <si>
    <t>Működési célu átvett pénzeszközök</t>
  </si>
  <si>
    <t>Kölcsön vissza-térülés</t>
  </si>
  <si>
    <t xml:space="preserve">Egyéb működési célú támogatások ÁHT-n belülről </t>
  </si>
  <si>
    <t>Önkormányzatok működési támogatásai</t>
  </si>
  <si>
    <t xml:space="preserve">Működési </t>
  </si>
  <si>
    <t xml:space="preserve">Kölcsön nyújtása </t>
  </si>
  <si>
    <t>Munkaadókat terhelő járulékok és szha</t>
  </si>
  <si>
    <t>Tám. áht-n belülre</t>
  </si>
  <si>
    <t>Tám. áht-n kivülre</t>
  </si>
  <si>
    <t>Egyéb felhalmozási célú kiadások ÁHT-n kívülre</t>
  </si>
  <si>
    <t>Működési hiány-/többlet+ (A-B) :</t>
  </si>
  <si>
    <t>Önkormányzati rendelet</t>
  </si>
  <si>
    <t>Iparűzési adó</t>
  </si>
  <si>
    <t>Köz-fogl. létszáma</t>
  </si>
  <si>
    <t xml:space="preserve">Egyéb működési célú támogatások ÁHT-n belülre </t>
  </si>
  <si>
    <t>III. Irányítószervi támogatás</t>
  </si>
  <si>
    <t xml:space="preserve">Felhalmozási </t>
  </si>
  <si>
    <t>IV. Költségvetési maradvány</t>
  </si>
  <si>
    <t>ÁHT-n belüli megelőlegezés visszafiz.</t>
  </si>
  <si>
    <t>Államháztartáson belüli megelőlegezések</t>
  </si>
  <si>
    <t>Keszthely Város Önkormányzata hiteltartozással nem rendelkezik</t>
  </si>
  <si>
    <t>Keszthelyi HUSZ Hulladékszállító Egyszemélyes Nonprofit Kft. - 254/2015. (XI. 26.)  2016. 01. 04-2016. 12. 30-ig (Folyószámlahitel 22.000 eFt, Forgóeszközfinanszírozási kölcsön 8.000 eFt.)</t>
  </si>
  <si>
    <t>Települési önkormányzatok szociális, gyermekjóléti és gyermekétkeztetési feladatainak támogatása</t>
  </si>
  <si>
    <t>ÉNYKK Északnyugat-magyarországi Közlekedési Központ Zrt.</t>
  </si>
  <si>
    <t>ÉNYKK Északnyugat-magyarországi Közlekedési Központ Zrt. - Kertvárosi iskolajárat</t>
  </si>
  <si>
    <t>ÉNYKK Északnyugat-magyarországi Közlekedési Központ Zrt. - Szendrey major helyijárat</t>
  </si>
  <si>
    <t>SISTRADE KFT - közvilágítási aktív elemek karbantartása 2015-2020.</t>
  </si>
  <si>
    <t>PREVIDENT Fogászati Szolgáltató Kft.- fogszabályozás</t>
  </si>
  <si>
    <t>2018-2020.</t>
  </si>
  <si>
    <t>Támoga-tás ÁHT-n belülre</t>
  </si>
  <si>
    <t>Beruhá-zások</t>
  </si>
  <si>
    <t>Keszthelyi HUSZ Hulladékszállító Egyszemélyes Nonprofit Kft.   329/2016. (XI. 24.) 2017. 01. 02-2017. 12. 29-ig (Folyószámlahitel 22.000 eFt, Forgóeszközfinanszírozási kölcsön 5.000 eFt.)</t>
  </si>
  <si>
    <t xml:space="preserve">BAHART Zrt. tőkeemelése </t>
  </si>
  <si>
    <t>7/2016. (III. 31.)</t>
  </si>
  <si>
    <t>Zalaszántó Község Önkormányzata</t>
  </si>
  <si>
    <t>3.</t>
  </si>
  <si>
    <t>2018. évi terv</t>
  </si>
  <si>
    <t>2.</t>
  </si>
  <si>
    <t>4.</t>
  </si>
  <si>
    <t>5.</t>
  </si>
  <si>
    <t>1.</t>
  </si>
  <si>
    <t>I.hó</t>
  </si>
  <si>
    <t>II.hó</t>
  </si>
  <si>
    <t>III.hó</t>
  </si>
  <si>
    <t>IV.hó</t>
  </si>
  <si>
    <t>V.hó</t>
  </si>
  <si>
    <t>VI.hó</t>
  </si>
  <si>
    <t>VII.hó</t>
  </si>
  <si>
    <t>VIII.hó</t>
  </si>
  <si>
    <t>IX.hó</t>
  </si>
  <si>
    <t>X.hó</t>
  </si>
  <si>
    <t>XI.hó</t>
  </si>
  <si>
    <t>XII.hó</t>
  </si>
  <si>
    <t>ÖSSZ.</t>
  </si>
  <si>
    <t>6.</t>
  </si>
  <si>
    <t>7.</t>
  </si>
  <si>
    <t>8.</t>
  </si>
  <si>
    <t>9.</t>
  </si>
  <si>
    <t>11.</t>
  </si>
  <si>
    <t>12.</t>
  </si>
  <si>
    <t>13.</t>
  </si>
  <si>
    <t>14.</t>
  </si>
  <si>
    <t>BEVÉTELEK ÖSSZESEN</t>
  </si>
  <si>
    <t>10.</t>
  </si>
  <si>
    <t>18.</t>
  </si>
  <si>
    <t>17.</t>
  </si>
  <si>
    <t>16.</t>
  </si>
  <si>
    <t>KIADÁSOK ÖSSZESEN</t>
  </si>
  <si>
    <t>19.</t>
  </si>
  <si>
    <t>2019. előirányzat</t>
  </si>
  <si>
    <t>2020. előirányzat</t>
  </si>
  <si>
    <t>B1</t>
  </si>
  <si>
    <t>B3</t>
  </si>
  <si>
    <t>B4</t>
  </si>
  <si>
    <t>B6</t>
  </si>
  <si>
    <t>B2</t>
  </si>
  <si>
    <t>B5</t>
  </si>
  <si>
    <t>B8</t>
  </si>
  <si>
    <t>Felújítások</t>
  </si>
  <si>
    <t>2021. előirányzat</t>
  </si>
  <si>
    <t xml:space="preserve">2018.-2021.  évi költségvetési bevételei és kiadásai </t>
  </si>
  <si>
    <t>Vindornyalak  Község Önkormányzata</t>
  </si>
  <si>
    <t>Vindornyalak Község  Önkormányzata:</t>
  </si>
  <si>
    <t>ebből: Önkormányzat - 3 fő választott tisztségviselő</t>
  </si>
  <si>
    <t>Módosított előirányzat</t>
  </si>
  <si>
    <t>Előző évi elszámolások</t>
  </si>
  <si>
    <t>Államháztartáson belüli megelőlegezések (B814)</t>
  </si>
  <si>
    <t>Államháztartáson belüli megelőlegezések B814</t>
  </si>
  <si>
    <t>Egyéb működési célú kiadások K5</t>
  </si>
  <si>
    <t>Személyi juttatások K1</t>
  </si>
  <si>
    <t>Dologi kiadások K3</t>
  </si>
  <si>
    <t xml:space="preserve"> Ellátottak pénzbeli juttatásai K4</t>
  </si>
  <si>
    <t>Munkaadókat terhelő járulékok K2</t>
  </si>
  <si>
    <t>Egyéb működési célú támogatások ÁHT-n belülre K506</t>
  </si>
  <si>
    <t>Egyéb működési célú támogatások ÁHT-n kívülre K512</t>
  </si>
  <si>
    <t xml:space="preserve"> A helyi önkormányzatok előző évi elszámolásából származó kiadások K502</t>
  </si>
  <si>
    <t>Működési tartalék K513</t>
  </si>
  <si>
    <t>Államháztartáson belüli megelőlegezés visszafizetése K914</t>
  </si>
  <si>
    <t>Önkormányzatok működési támogatásai B11</t>
  </si>
  <si>
    <t>Működési célú támogatás ÁHT-n belülről B16</t>
  </si>
  <si>
    <t>Közhatalmi bevételek B3.</t>
  </si>
  <si>
    <t xml:space="preserve"> Működési bevételek B4</t>
  </si>
  <si>
    <t>Felhalmozási bevételek B5</t>
  </si>
  <si>
    <t>Kölcsön visszatérülése B6</t>
  </si>
  <si>
    <t>Eredeti ei.</t>
  </si>
  <si>
    <t>Módosított ei.</t>
  </si>
  <si>
    <t xml:space="preserve">Közhatalmi bevételek </t>
  </si>
  <si>
    <t>Felhalmozási célú támogatások</t>
  </si>
  <si>
    <t>Irányítószervi támogatás B814</t>
  </si>
  <si>
    <t>ÁHT-n belüli megelőlegezés</t>
  </si>
  <si>
    <t>B814</t>
  </si>
  <si>
    <t>B1-8</t>
  </si>
  <si>
    <t>Felhalmozási célú bevételek</t>
  </si>
  <si>
    <t xml:space="preserve"> Maradvány igénybevétele B8131</t>
  </si>
  <si>
    <t>Felhalmozási célú támogatások B2</t>
  </si>
  <si>
    <t>Összesen :</t>
  </si>
  <si>
    <t>011130 Önkormányzatok és önkormányzati hivatalok jogalkotó és általános igazgatási tevékenysége</t>
  </si>
  <si>
    <t>013350 Az önkormányzati vagyonnal való gazdálkodással kapcsolatos feladatok</t>
  </si>
  <si>
    <t>018010 Önkormányzatok elszámolásai a központi költségvetéssel</t>
  </si>
  <si>
    <t>018030 Támogatási célú finanszírozási műveletek</t>
  </si>
  <si>
    <t>041233 Hosszabb időtartamú közfoglalkoztatás</t>
  </si>
  <si>
    <t>066020 Város-, községgazdálkodási egyéb szolgáltatások</t>
  </si>
  <si>
    <t>082091 Közművelődés - közösségi és társadalmi részvétel fejlesztése</t>
  </si>
  <si>
    <t>104051 Gyermekvédelmi pénzbeli és természetbeni ellátások</t>
  </si>
  <si>
    <t>107051 Szociális étkeztetés</t>
  </si>
  <si>
    <t>900020 Önkormányzatok funkcióra nem sorolható bevételei államháztartáson kívülről</t>
  </si>
  <si>
    <t>Módosított ellőirányzat</t>
  </si>
  <si>
    <t>Működési célú támogatások államháztartáson belülről (B1)</t>
  </si>
  <si>
    <t>Felhalmozási célú támogatások államháztartáson belülről  (B2)</t>
  </si>
  <si>
    <t>Közhatalmi bevételek  (B3)</t>
  </si>
  <si>
    <t>Működési bevételek (B4)</t>
  </si>
  <si>
    <t>Felhalmozási bevételek  (B5)</t>
  </si>
  <si>
    <t>Működési célú átvett pénzeszközök  (B6)</t>
  </si>
  <si>
    <t>Előző év költségvetési maradványának igénybevétele (B8131)</t>
  </si>
  <si>
    <t>Bevételek összesen (B1-B8)</t>
  </si>
  <si>
    <t>Irányítószervi támogatás</t>
  </si>
  <si>
    <t xml:space="preserve">A helyi önkormányzatok előző évi elszámolásából származó kiadások </t>
  </si>
  <si>
    <t>Eredeti összesen</t>
  </si>
  <si>
    <t>Módósított összesen</t>
  </si>
  <si>
    <t>011130</t>
  </si>
  <si>
    <t>082092</t>
  </si>
  <si>
    <t>066010</t>
  </si>
  <si>
    <t>013350 Kúria festése</t>
  </si>
  <si>
    <t xml:space="preserve">Családsegítő és gyermekjóléti szolg. Társulás </t>
  </si>
  <si>
    <t xml:space="preserve">Zalaszántói Közös Önkormányzati Hivatal </t>
  </si>
  <si>
    <t xml:space="preserve">Szociális ösztöndíjak </t>
  </si>
  <si>
    <t>Keszthely társulás</t>
  </si>
  <si>
    <t xml:space="preserve">Jelzőrendszeres házi segítségnyújtás </t>
  </si>
  <si>
    <t>ÁHT -338540 HF/460/2017 pályázat maradványának visszautalása</t>
  </si>
  <si>
    <t>Cserszegtomajfutás Sportegyesület</t>
  </si>
  <si>
    <t>lakossági viz és csat.szolg.tám</t>
  </si>
  <si>
    <t>013320 Köztemető-fenntartás és -működtetés</t>
  </si>
  <si>
    <t>064010 Közvilágítás</t>
  </si>
  <si>
    <t>066010 Zöldterület-kezelés</t>
  </si>
  <si>
    <t>082092 Közművelődés - hagyományos közösségi kulturális értékek gondozása</t>
  </si>
  <si>
    <t>094260 Hallgatói és oktatói ösztöndíjak, egyéb juttatások</t>
  </si>
  <si>
    <t>104037 Intézményen kívüli gyermekétkeztetés</t>
  </si>
  <si>
    <t>107055 Falugondnoki, tanyagondnoki szolgáltatás</t>
  </si>
  <si>
    <t>107060 Egyéb szociális pénzbeli és természetbeni ellátások, támogatások</t>
  </si>
  <si>
    <t>Személyi juttatások  (K1)</t>
  </si>
  <si>
    <t>Munkaadókat terhelő járulékok és szociális hozzájárulási adó (K2)</t>
  </si>
  <si>
    <t>Dologi kiadások  (K3)</t>
  </si>
  <si>
    <t>Ellátottak pénzbeli juttatásai  (K4)</t>
  </si>
  <si>
    <t>Egyéb működési célú kiadások  (K5)</t>
  </si>
  <si>
    <t>Beruházások) (K6)</t>
  </si>
  <si>
    <t>Felújítások (K7)</t>
  </si>
  <si>
    <t>Államháztartáson belüli megelőlegezések visszafizetése (K914)</t>
  </si>
  <si>
    <t>Kiadások összesen(K1-K9)</t>
  </si>
  <si>
    <t>Átlagos statisztikai állományi létszám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</si>
</sst>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\-??\ _F_t_-;_-@_-"/>
    <numFmt numFmtId="165" formatCode="_-* #,##0\ _F_t_-;\-* #,##0\ _F_t_-;_-* \-??\ _F_t_-;_-@_-"/>
    <numFmt numFmtId="166" formatCode="_-* #,##0\ _F_t_-;\-* #,##0\ _F_t_-;_-* &quot;-&quot;??\ _F_t_-;_-@_-"/>
  </numFmts>
  <fonts count="30" x14ac:knownFonts="1">
    <font>
      <sz val="10"/>
      <name val="Arial"/>
      <family val="2"/>
      <charset val="238"/>
    </font>
    <font>
      <sz val="10"/>
      <name val="Book Antiqua"/>
      <family val="1"/>
      <charset val="238"/>
    </font>
    <font>
      <b/>
      <sz val="10"/>
      <name val="Book Antiqua"/>
      <family val="1"/>
      <charset val="238"/>
    </font>
    <font>
      <sz val="11"/>
      <name val="Book Antiqua"/>
      <family val="1"/>
      <charset val="238"/>
    </font>
    <font>
      <b/>
      <sz val="11"/>
      <name val="Book Antiqua"/>
      <family val="1"/>
      <charset val="238"/>
    </font>
    <font>
      <b/>
      <i/>
      <sz val="16"/>
      <name val="Arial"/>
      <family val="2"/>
      <charset val="238"/>
    </font>
    <font>
      <sz val="10"/>
      <name val="Arial"/>
      <family val="2"/>
      <charset val="238"/>
    </font>
    <font>
      <sz val="7"/>
      <name val="Book Antiqua"/>
      <family val="1"/>
      <charset val="238"/>
    </font>
    <font>
      <b/>
      <sz val="9"/>
      <name val="Book Antiqua"/>
      <family val="1"/>
      <charset val="238"/>
    </font>
    <font>
      <sz val="8"/>
      <name val="Book Antiqua"/>
      <family val="1"/>
      <charset val="238"/>
    </font>
    <font>
      <sz val="9"/>
      <name val="Book Antiqua"/>
      <family val="1"/>
      <charset val="238"/>
    </font>
    <font>
      <b/>
      <sz val="10"/>
      <name val="Arial"/>
      <family val="2"/>
      <charset val="238"/>
    </font>
    <font>
      <b/>
      <sz val="10"/>
      <name val="Book Antiqua"/>
      <family val="1"/>
    </font>
    <font>
      <sz val="10"/>
      <name val="Arial CE"/>
      <charset val="238"/>
    </font>
    <font>
      <sz val="10"/>
      <name val="Book Antiqua"/>
      <family val="1"/>
    </font>
    <font>
      <b/>
      <sz val="10"/>
      <name val="Arial CE"/>
      <charset val="238"/>
    </font>
    <font>
      <b/>
      <sz val="8"/>
      <name val="Book Antiqua"/>
      <family val="1"/>
      <charset val="238"/>
    </font>
    <font>
      <sz val="8"/>
      <name val="Arial"/>
      <family val="2"/>
      <charset val="238"/>
    </font>
    <font>
      <b/>
      <i/>
      <sz val="10"/>
      <name val="Book Antiqua"/>
      <family val="1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0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Book Antiqua"/>
      <family val="1"/>
      <charset val="238"/>
    </font>
    <font>
      <i/>
      <sz val="8"/>
      <name val="Book Antiqua"/>
      <family val="1"/>
      <charset val="238"/>
    </font>
    <font>
      <b/>
      <i/>
      <sz val="8"/>
      <name val="Book Antiqu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Protection="0">
      <alignment horizontal="center"/>
    </xf>
    <xf numFmtId="164" fontId="6" fillId="0" borderId="0" applyFill="0" applyBorder="0" applyAlignment="0" applyProtection="0"/>
    <xf numFmtId="9" fontId="6" fillId="0" borderId="0" applyFont="0" applyFill="0" applyBorder="0" applyAlignment="0" applyProtection="0"/>
  </cellStyleXfs>
  <cellXfs count="5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Fill="1"/>
    <xf numFmtId="166" fontId="1" fillId="0" borderId="0" xfId="0" applyNumberFormat="1" applyFont="1"/>
    <xf numFmtId="0" fontId="2" fillId="0" borderId="0" xfId="0" applyFont="1" applyBorder="1"/>
    <xf numFmtId="0" fontId="2" fillId="0" borderId="1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 vertical="top" wrapText="1" indent="1"/>
    </xf>
    <xf numFmtId="0" fontId="9" fillId="0" borderId="0" xfId="0" applyFont="1"/>
    <xf numFmtId="166" fontId="3" fillId="0" borderId="0" xfId="2" applyNumberFormat="1" applyFont="1" applyFill="1" applyBorder="1"/>
    <xf numFmtId="0" fontId="10" fillId="0" borderId="3" xfId="0" applyFont="1" applyFill="1" applyBorder="1" applyAlignment="1">
      <alignment horizontal="left" wrapText="1" indent="1"/>
    </xf>
    <xf numFmtId="0" fontId="10" fillId="0" borderId="0" xfId="0" applyFont="1" applyFill="1" applyAlignment="1">
      <alignment wrapText="1"/>
    </xf>
    <xf numFmtId="166" fontId="1" fillId="0" borderId="4" xfId="2" applyNumberFormat="1" applyFont="1" applyFill="1" applyBorder="1"/>
    <xf numFmtId="166" fontId="1" fillId="0" borderId="5" xfId="2" applyNumberFormat="1" applyFont="1" applyFill="1" applyBorder="1"/>
    <xf numFmtId="166" fontId="1" fillId="0" borderId="6" xfId="2" applyNumberFormat="1" applyFont="1" applyFill="1" applyBorder="1"/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/>
    </xf>
    <xf numFmtId="165" fontId="8" fillId="0" borderId="13" xfId="2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5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165" fontId="4" fillId="0" borderId="24" xfId="2" applyNumberFormat="1" applyFont="1" applyFill="1" applyBorder="1" applyAlignment="1" applyProtection="1">
      <alignment horizontal="left" wrapText="1"/>
    </xf>
    <xf numFmtId="166" fontId="1" fillId="0" borderId="28" xfId="2" applyNumberFormat="1" applyFont="1" applyFill="1" applyBorder="1"/>
    <xf numFmtId="0" fontId="2" fillId="0" borderId="13" xfId="0" applyFont="1" applyBorder="1"/>
    <xf numFmtId="0" fontId="8" fillId="0" borderId="1" xfId="0" applyFont="1" applyFill="1" applyBorder="1" applyAlignment="1">
      <alignment wrapText="1"/>
    </xf>
    <xf numFmtId="0" fontId="4" fillId="0" borderId="12" xfId="0" applyFont="1" applyBorder="1" applyAlignment="1">
      <alignment horizontal="center" vertical="center" wrapText="1"/>
    </xf>
    <xf numFmtId="2" fontId="3" fillId="0" borderId="0" xfId="0" applyNumberFormat="1" applyFont="1"/>
    <xf numFmtId="0" fontId="1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 indent="1"/>
    </xf>
    <xf numFmtId="0" fontId="2" fillId="0" borderId="31" xfId="0" applyFont="1" applyFill="1" applyBorder="1" applyAlignment="1">
      <alignment vertical="top" wrapText="1"/>
    </xf>
    <xf numFmtId="0" fontId="8" fillId="0" borderId="3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2" xfId="0" applyFont="1" applyFill="1" applyBorder="1" applyAlignment="1">
      <alignment horizontal="left" vertical="center" wrapText="1" indent="2"/>
    </xf>
    <xf numFmtId="0" fontId="2" fillId="0" borderId="14" xfId="0" applyFont="1" applyBorder="1" applyAlignment="1">
      <alignment horizontal="center" vertical="center" wrapText="1"/>
    </xf>
    <xf numFmtId="0" fontId="3" fillId="0" borderId="0" xfId="0" applyFont="1" applyAlignment="1"/>
    <xf numFmtId="0" fontId="6" fillId="0" borderId="0" xfId="0" applyFont="1"/>
    <xf numFmtId="0" fontId="4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8" xfId="0" applyFont="1" applyFill="1" applyBorder="1" applyAlignment="1">
      <alignment horizontal="center"/>
    </xf>
    <xf numFmtId="166" fontId="3" fillId="0" borderId="28" xfId="2" applyNumberFormat="1" applyFont="1" applyFill="1" applyBorder="1"/>
    <xf numFmtId="166" fontId="3" fillId="0" borderId="33" xfId="0" applyNumberFormat="1" applyFont="1" applyFill="1" applyBorder="1"/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66" fontId="3" fillId="0" borderId="5" xfId="2" applyNumberFormat="1" applyFont="1" applyFill="1" applyBorder="1"/>
    <xf numFmtId="166" fontId="3" fillId="0" borderId="29" xfId="0" applyNumberFormat="1" applyFont="1" applyFill="1" applyBorder="1"/>
    <xf numFmtId="0" fontId="3" fillId="0" borderId="30" xfId="0" applyFont="1" applyBorder="1" applyAlignment="1">
      <alignment wrapText="1"/>
    </xf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166" fontId="3" fillId="0" borderId="5" xfId="2" applyNumberFormat="1" applyFont="1" applyBorder="1" applyAlignment="1">
      <alignment horizontal="center" vertical="center"/>
    </xf>
    <xf numFmtId="166" fontId="3" fillId="0" borderId="29" xfId="2" applyNumberFormat="1" applyFont="1" applyBorder="1" applyAlignment="1">
      <alignment horizontal="center" vertical="center"/>
    </xf>
    <xf numFmtId="0" fontId="4" fillId="0" borderId="32" xfId="0" applyFont="1" applyBorder="1"/>
    <xf numFmtId="166" fontId="4" fillId="0" borderId="17" xfId="0" applyNumberFormat="1" applyFont="1" applyBorder="1"/>
    <xf numFmtId="0" fontId="3" fillId="0" borderId="0" xfId="0" applyFont="1" applyFill="1" applyAlignment="1"/>
    <xf numFmtId="166" fontId="3" fillId="0" borderId="0" xfId="0" applyNumberFormat="1" applyFont="1"/>
    <xf numFmtId="0" fontId="18" fillId="0" borderId="0" xfId="0" applyFont="1" applyAlignment="1">
      <alignment horizontal="left"/>
    </xf>
    <xf numFmtId="0" fontId="2" fillId="0" borderId="0" xfId="0" applyFont="1" applyFill="1" applyBorder="1" applyAlignment="1">
      <alignment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6" fontId="2" fillId="0" borderId="0" xfId="2" applyNumberFormat="1" applyFont="1" applyBorder="1"/>
    <xf numFmtId="1" fontId="1" fillId="0" borderId="30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wrapText="1"/>
    </xf>
    <xf numFmtId="166" fontId="1" fillId="0" borderId="35" xfId="2" applyNumberFormat="1" applyFont="1" applyBorder="1"/>
    <xf numFmtId="166" fontId="1" fillId="0" borderId="5" xfId="2" applyNumberFormat="1" applyFont="1" applyBorder="1"/>
    <xf numFmtId="166" fontId="2" fillId="0" borderId="29" xfId="2" applyNumberFormat="1" applyFont="1" applyBorder="1"/>
    <xf numFmtId="166" fontId="2" fillId="0" borderId="12" xfId="2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166" fontId="2" fillId="0" borderId="0" xfId="2" applyNumberFormat="1" applyFont="1" applyBorder="1" applyAlignment="1">
      <alignment wrapText="1"/>
    </xf>
    <xf numFmtId="0" fontId="2" fillId="0" borderId="13" xfId="0" applyFont="1" applyBorder="1" applyAlignment="1">
      <alignment horizontal="center"/>
    </xf>
    <xf numFmtId="166" fontId="1" fillId="0" borderId="36" xfId="2" applyNumberFormat="1" applyFont="1" applyBorder="1"/>
    <xf numFmtId="0" fontId="2" fillId="0" borderId="37" xfId="0" applyFont="1" applyBorder="1"/>
    <xf numFmtId="0" fontId="1" fillId="0" borderId="0" xfId="0" applyFont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166" fontId="2" fillId="0" borderId="38" xfId="2" applyNumberFormat="1" applyFont="1" applyBorder="1"/>
    <xf numFmtId="166" fontId="2" fillId="0" borderId="0" xfId="2" applyNumberFormat="1" applyFont="1" applyFill="1" applyBorder="1"/>
    <xf numFmtId="0" fontId="2" fillId="0" borderId="32" xfId="0" applyFont="1" applyBorder="1"/>
    <xf numFmtId="166" fontId="2" fillId="0" borderId="13" xfId="0" applyNumberFormat="1" applyFont="1" applyBorder="1"/>
    <xf numFmtId="166" fontId="2" fillId="0" borderId="17" xfId="2" applyNumberFormat="1" applyFont="1" applyBorder="1"/>
    <xf numFmtId="0" fontId="1" fillId="0" borderId="3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6" fontId="2" fillId="0" borderId="0" xfId="0" applyNumberFormat="1" applyFont="1" applyBorder="1"/>
    <xf numFmtId="0" fontId="2" fillId="0" borderId="14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39" xfId="0" applyFont="1" applyBorder="1" applyAlignment="1">
      <alignment wrapText="1"/>
    </xf>
    <xf numFmtId="0" fontId="2" fillId="0" borderId="14" xfId="0" applyFont="1" applyBorder="1" applyAlignment="1">
      <alignment horizontal="center"/>
    </xf>
    <xf numFmtId="0" fontId="2" fillId="0" borderId="11" xfId="0" applyFont="1" applyBorder="1"/>
    <xf numFmtId="166" fontId="2" fillId="0" borderId="12" xfId="0" applyNumberFormat="1" applyFont="1" applyBorder="1"/>
    <xf numFmtId="0" fontId="10" fillId="0" borderId="0" xfId="0" applyFont="1"/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166" fontId="3" fillId="3" borderId="5" xfId="2" applyNumberFormat="1" applyFont="1" applyFill="1" applyBorder="1"/>
    <xf numFmtId="0" fontId="3" fillId="3" borderId="5" xfId="0" applyFont="1" applyFill="1" applyBorder="1" applyAlignment="1">
      <alignment horizontal="center"/>
    </xf>
    <xf numFmtId="166" fontId="3" fillId="3" borderId="29" xfId="0" applyNumberFormat="1" applyFont="1" applyFill="1" applyBorder="1"/>
    <xf numFmtId="166" fontId="2" fillId="0" borderId="10" xfId="2" applyNumberFormat="1" applyFont="1" applyBorder="1"/>
    <xf numFmtId="0" fontId="4" fillId="0" borderId="1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165" fontId="3" fillId="0" borderId="42" xfId="2" applyNumberFormat="1" applyFont="1" applyFill="1" applyBorder="1" applyAlignment="1" applyProtection="1"/>
    <xf numFmtId="165" fontId="4" fillId="0" borderId="42" xfId="2" applyNumberFormat="1" applyFont="1" applyFill="1" applyBorder="1" applyAlignment="1" applyProtection="1">
      <alignment horizontal="left" wrapText="1"/>
    </xf>
    <xf numFmtId="165" fontId="3" fillId="0" borderId="42" xfId="2" applyNumberFormat="1" applyFont="1" applyFill="1" applyBorder="1" applyAlignment="1" applyProtection="1">
      <alignment horizontal="left" wrapText="1"/>
    </xf>
    <xf numFmtId="0" fontId="3" fillId="0" borderId="42" xfId="0" applyFont="1" applyFill="1" applyBorder="1"/>
    <xf numFmtId="165" fontId="4" fillId="0" borderId="43" xfId="2" applyNumberFormat="1" applyFont="1" applyFill="1" applyBorder="1" applyAlignment="1" applyProtection="1">
      <alignment horizontal="left" wrapText="1"/>
    </xf>
    <xf numFmtId="165" fontId="4" fillId="0" borderId="44" xfId="2" applyNumberFormat="1" applyFont="1" applyFill="1" applyBorder="1" applyAlignment="1" applyProtection="1">
      <alignment horizontal="left" wrapText="1"/>
    </xf>
    <xf numFmtId="165" fontId="8" fillId="0" borderId="8" xfId="2" applyNumberFormat="1" applyFont="1" applyFill="1" applyBorder="1" applyAlignment="1">
      <alignment horizontal="center" vertical="center" wrapText="1"/>
    </xf>
    <xf numFmtId="165" fontId="8" fillId="0" borderId="8" xfId="2" applyNumberFormat="1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left" vertical="top" wrapText="1" indent="1"/>
    </xf>
    <xf numFmtId="0" fontId="2" fillId="0" borderId="15" xfId="0" applyFont="1" applyFill="1" applyBorder="1" applyAlignment="1">
      <alignment horizontal="left" vertical="top" wrapText="1" indent="4"/>
    </xf>
    <xf numFmtId="0" fontId="2" fillId="0" borderId="32" xfId="0" applyFont="1" applyFill="1" applyBorder="1" applyAlignment="1">
      <alignment horizontal="left" vertical="top" wrapText="1" indent="1"/>
    </xf>
    <xf numFmtId="0" fontId="1" fillId="0" borderId="34" xfId="0" applyFont="1" applyFill="1" applyBorder="1" applyAlignment="1">
      <alignment horizontal="center"/>
    </xf>
    <xf numFmtId="165" fontId="4" fillId="0" borderId="46" xfId="2" applyNumberFormat="1" applyFont="1" applyFill="1" applyBorder="1" applyAlignment="1" applyProtection="1">
      <alignment horizontal="left" wrapText="1"/>
    </xf>
    <xf numFmtId="165" fontId="3" fillId="0" borderId="24" xfId="2" applyNumberFormat="1" applyFont="1" applyFill="1" applyBorder="1" applyAlignment="1" applyProtection="1">
      <alignment horizontal="left" wrapText="1"/>
    </xf>
    <xf numFmtId="166" fontId="1" fillId="0" borderId="47" xfId="2" applyNumberFormat="1" applyFont="1" applyBorder="1"/>
    <xf numFmtId="0" fontId="1" fillId="0" borderId="4" xfId="0" applyFont="1" applyFill="1" applyBorder="1" applyAlignment="1">
      <alignment wrapText="1"/>
    </xf>
    <xf numFmtId="1" fontId="1" fillId="0" borderId="2" xfId="0" applyNumberFormat="1" applyFont="1" applyBorder="1" applyAlignment="1">
      <alignment horizontal="center" vertical="center"/>
    </xf>
    <xf numFmtId="0" fontId="10" fillId="0" borderId="1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left" wrapText="1"/>
    </xf>
    <xf numFmtId="166" fontId="2" fillId="0" borderId="0" xfId="0" applyNumberFormat="1" applyFont="1"/>
    <xf numFmtId="165" fontId="3" fillId="0" borderId="48" xfId="2" applyNumberFormat="1" applyFont="1" applyFill="1" applyBorder="1" applyAlignment="1" applyProtection="1">
      <alignment horizontal="left" wrapText="1"/>
    </xf>
    <xf numFmtId="0" fontId="1" fillId="0" borderId="5" xfId="0" applyFont="1" applyFill="1" applyBorder="1" applyAlignment="1">
      <alignment wrapText="1"/>
    </xf>
    <xf numFmtId="1" fontId="1" fillId="0" borderId="3" xfId="0" applyNumberFormat="1" applyFont="1" applyBorder="1" applyAlignment="1">
      <alignment horizontal="center" vertical="center"/>
    </xf>
    <xf numFmtId="166" fontId="2" fillId="0" borderId="49" xfId="2" applyNumberFormat="1" applyFont="1" applyBorder="1"/>
    <xf numFmtId="166" fontId="1" fillId="3" borderId="6" xfId="2" applyNumberFormat="1" applyFont="1" applyFill="1" applyBorder="1"/>
    <xf numFmtId="0" fontId="1" fillId="0" borderId="11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36" xfId="0" applyFont="1" applyFill="1" applyBorder="1" applyAlignment="1">
      <alignment wrapText="1"/>
    </xf>
    <xf numFmtId="0" fontId="2" fillId="0" borderId="14" xfId="0" applyFont="1" applyBorder="1"/>
    <xf numFmtId="0" fontId="2" fillId="0" borderId="12" xfId="0" applyFont="1" applyBorder="1" applyAlignment="1">
      <alignment wrapText="1"/>
    </xf>
    <xf numFmtId="165" fontId="3" fillId="0" borderId="0" xfId="2" applyNumberFormat="1" applyFont="1" applyFill="1" applyBorder="1" applyAlignment="1" applyProtection="1">
      <alignment horizontal="left" wrapText="1"/>
    </xf>
    <xf numFmtId="165" fontId="3" fillId="0" borderId="5" xfId="2" applyNumberFormat="1" applyFont="1" applyFill="1" applyBorder="1" applyAlignment="1" applyProtection="1">
      <alignment horizontal="left" wrapText="1"/>
    </xf>
    <xf numFmtId="0" fontId="3" fillId="0" borderId="45" xfId="0" applyFont="1" applyFill="1" applyBorder="1"/>
    <xf numFmtId="0" fontId="1" fillId="0" borderId="23" xfId="0" applyFont="1" applyBorder="1" applyAlignment="1">
      <alignment wrapText="1"/>
    </xf>
    <xf numFmtId="0" fontId="4" fillId="0" borderId="25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0" xfId="0" applyFont="1" applyFill="1"/>
    <xf numFmtId="166" fontId="2" fillId="0" borderId="29" xfId="2" applyNumberFormat="1" applyFont="1" applyFill="1" applyBorder="1"/>
    <xf numFmtId="0" fontId="15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applyFont="1" applyFill="1" applyBorder="1" applyAlignment="1">
      <alignment horizontal="left" indent="2"/>
    </xf>
    <xf numFmtId="0" fontId="3" fillId="0" borderId="5" xfId="0" applyFont="1" applyFill="1" applyBorder="1" applyAlignment="1">
      <alignment horizontal="left" wrapText="1" indent="2"/>
    </xf>
    <xf numFmtId="0" fontId="3" fillId="0" borderId="3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5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/>
    </xf>
    <xf numFmtId="0" fontId="4" fillId="0" borderId="5" xfId="0" applyFont="1" applyFill="1" applyBorder="1"/>
    <xf numFmtId="0" fontId="3" fillId="0" borderId="6" xfId="0" applyFont="1" applyFill="1" applyBorder="1"/>
    <xf numFmtId="0" fontId="4" fillId="0" borderId="30" xfId="0" applyFont="1" applyFill="1" applyBorder="1" applyAlignment="1">
      <alignment horizontal="center"/>
    </xf>
    <xf numFmtId="0" fontId="4" fillId="0" borderId="6" xfId="0" applyFont="1" applyFill="1" applyBorder="1"/>
    <xf numFmtId="0" fontId="3" fillId="0" borderId="3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left" indent="4"/>
    </xf>
    <xf numFmtId="0" fontId="4" fillId="0" borderId="5" xfId="0" applyFont="1" applyFill="1" applyBorder="1" applyAlignment="1">
      <alignment wrapText="1"/>
    </xf>
    <xf numFmtId="0" fontId="0" fillId="0" borderId="5" xfId="0" applyFill="1" applyBorder="1"/>
    <xf numFmtId="0" fontId="0" fillId="0" borderId="0" xfId="0" applyFill="1"/>
    <xf numFmtId="0" fontId="11" fillId="0" borderId="0" xfId="0" applyFont="1" applyFill="1"/>
    <xf numFmtId="0" fontId="11" fillId="0" borderId="5" xfId="0" applyFont="1" applyFill="1" applyBorder="1"/>
    <xf numFmtId="0" fontId="2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/>
    <xf numFmtId="0" fontId="2" fillId="0" borderId="0" xfId="0" applyFont="1" applyFill="1" applyBorder="1"/>
    <xf numFmtId="0" fontId="3" fillId="0" borderId="28" xfId="0" applyFont="1" applyFill="1" applyBorder="1"/>
    <xf numFmtId="0" fontId="3" fillId="0" borderId="33" xfId="0" applyFont="1" applyFill="1" applyBorder="1"/>
    <xf numFmtId="0" fontId="4" fillId="0" borderId="26" xfId="0" applyFont="1" applyFill="1" applyBorder="1" applyAlignment="1">
      <alignment horizontal="left" wrapText="1"/>
    </xf>
    <xf numFmtId="0" fontId="3" fillId="0" borderId="29" xfId="0" applyFont="1" applyFill="1" applyBorder="1"/>
    <xf numFmtId="0" fontId="4" fillId="0" borderId="26" xfId="0" applyFont="1" applyFill="1" applyBorder="1" applyAlignment="1">
      <alignment wrapText="1"/>
    </xf>
    <xf numFmtId="0" fontId="3" fillId="0" borderId="42" xfId="0" applyFont="1" applyFill="1" applyBorder="1" applyAlignment="1">
      <alignment horizontal="left" wrapText="1" indent="1"/>
    </xf>
    <xf numFmtId="0" fontId="3" fillId="0" borderId="43" xfId="0" applyFont="1" applyFill="1" applyBorder="1"/>
    <xf numFmtId="0" fontId="3" fillId="0" borderId="26" xfId="0" applyFont="1" applyFill="1" applyBorder="1" applyAlignment="1">
      <alignment horizontal="left" wrapText="1" indent="1"/>
    </xf>
    <xf numFmtId="0" fontId="3" fillId="0" borderId="26" xfId="0" applyFont="1" applyFill="1" applyBorder="1" applyAlignment="1">
      <alignment horizontal="left" wrapText="1"/>
    </xf>
    <xf numFmtId="165" fontId="3" fillId="0" borderId="29" xfId="0" applyNumberFormat="1" applyFont="1" applyFill="1" applyBorder="1"/>
    <xf numFmtId="0" fontId="4" fillId="0" borderId="26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left" indent="2"/>
    </xf>
    <xf numFmtId="0" fontId="3" fillId="0" borderId="26" xfId="0" applyFont="1" applyFill="1" applyBorder="1" applyAlignment="1">
      <alignment wrapText="1"/>
    </xf>
    <xf numFmtId="0" fontId="4" fillId="0" borderId="27" xfId="0" applyFont="1" applyFill="1" applyBorder="1" applyAlignment="1">
      <alignment horizontal="center" wrapText="1"/>
    </xf>
    <xf numFmtId="165" fontId="4" fillId="0" borderId="50" xfId="2" applyNumberFormat="1" applyFont="1" applyFill="1" applyBorder="1" applyAlignment="1" applyProtection="1">
      <alignment horizontal="left" wrapText="1"/>
    </xf>
    <xf numFmtId="3" fontId="16" fillId="0" borderId="5" xfId="0" applyNumberFormat="1" applyFont="1" applyFill="1" applyBorder="1"/>
    <xf numFmtId="3" fontId="16" fillId="0" borderId="13" xfId="0" applyNumberFormat="1" applyFont="1" applyFill="1" applyBorder="1"/>
    <xf numFmtId="3" fontId="16" fillId="0" borderId="17" xfId="0" applyNumberFormat="1" applyFont="1" applyFill="1" applyBorder="1"/>
    <xf numFmtId="3" fontId="9" fillId="0" borderId="5" xfId="0" applyNumberFormat="1" applyFont="1" applyFill="1" applyBorder="1"/>
    <xf numFmtId="3" fontId="9" fillId="0" borderId="8" xfId="0" applyNumberFormat="1" applyFont="1" applyFill="1" applyBorder="1"/>
    <xf numFmtId="3" fontId="16" fillId="0" borderId="54" xfId="0" applyNumberFormat="1" applyFont="1" applyFill="1" applyBorder="1"/>
    <xf numFmtId="3" fontId="16" fillId="0" borderId="52" xfId="0" applyNumberFormat="1" applyFont="1" applyFill="1" applyBorder="1"/>
    <xf numFmtId="3" fontId="16" fillId="0" borderId="53" xfId="0" applyNumberFormat="1" applyFont="1" applyFill="1" applyBorder="1"/>
    <xf numFmtId="166" fontId="9" fillId="0" borderId="28" xfId="2" applyNumberFormat="1" applyFont="1" applyFill="1" applyBorder="1"/>
    <xf numFmtId="166" fontId="16" fillId="0" borderId="52" xfId="2" applyNumberFormat="1" applyFont="1" applyFill="1" applyBorder="1"/>
    <xf numFmtId="166" fontId="9" fillId="0" borderId="52" xfId="2" applyNumberFormat="1" applyFont="1" applyFill="1" applyBorder="1"/>
    <xf numFmtId="166" fontId="16" fillId="0" borderId="4" xfId="2" applyNumberFormat="1" applyFont="1" applyFill="1" applyBorder="1"/>
    <xf numFmtId="166" fontId="9" fillId="0" borderId="33" xfId="2" applyNumberFormat="1" applyFont="1" applyFill="1" applyBorder="1"/>
    <xf numFmtId="166" fontId="9" fillId="0" borderId="4" xfId="2" applyNumberFormat="1" applyFont="1" applyFill="1" applyBorder="1"/>
    <xf numFmtId="166" fontId="9" fillId="0" borderId="55" xfId="2" applyNumberFormat="1" applyFont="1" applyFill="1" applyBorder="1"/>
    <xf numFmtId="166" fontId="16" fillId="0" borderId="5" xfId="2" applyNumberFormat="1" applyFont="1" applyFill="1" applyBorder="1"/>
    <xf numFmtId="166" fontId="9" fillId="0" borderId="51" xfId="2" applyNumberFormat="1" applyFont="1" applyFill="1" applyBorder="1"/>
    <xf numFmtId="166" fontId="9" fillId="0" borderId="5" xfId="2" applyNumberFormat="1" applyFont="1" applyFill="1" applyBorder="1"/>
    <xf numFmtId="166" fontId="9" fillId="0" borderId="35" xfId="2" applyNumberFormat="1" applyFont="1" applyFill="1" applyBorder="1" applyAlignment="1">
      <alignment horizontal="right"/>
    </xf>
    <xf numFmtId="166" fontId="16" fillId="0" borderId="35" xfId="2" applyNumberFormat="1" applyFont="1" applyFill="1" applyBorder="1"/>
    <xf numFmtId="166" fontId="9" fillId="0" borderId="49" xfId="2" applyNumberFormat="1" applyFont="1" applyFill="1" applyBorder="1"/>
    <xf numFmtId="166" fontId="9" fillId="0" borderId="55" xfId="2" applyNumberFormat="1" applyFont="1" applyFill="1" applyBorder="1" applyAlignment="1">
      <alignment horizontal="right"/>
    </xf>
    <xf numFmtId="166" fontId="16" fillId="0" borderId="55" xfId="2" applyNumberFormat="1" applyFont="1" applyFill="1" applyBorder="1"/>
    <xf numFmtId="166" fontId="9" fillId="0" borderId="36" xfId="2" applyNumberFormat="1" applyFont="1" applyFill="1" applyBorder="1"/>
    <xf numFmtId="166" fontId="9" fillId="0" borderId="47" xfId="2" applyNumberFormat="1" applyFont="1" applyFill="1" applyBorder="1" applyAlignment="1">
      <alignment horizontal="right"/>
    </xf>
    <xf numFmtId="166" fontId="16" fillId="0" borderId="47" xfId="2" applyNumberFormat="1" applyFont="1" applyFill="1" applyBorder="1"/>
    <xf numFmtId="166" fontId="9" fillId="0" borderId="6" xfId="2" applyNumberFormat="1" applyFont="1" applyFill="1" applyBorder="1"/>
    <xf numFmtId="166" fontId="9" fillId="0" borderId="39" xfId="2" applyNumberFormat="1" applyFont="1" applyFill="1" applyBorder="1" applyAlignment="1">
      <alignment horizontal="right"/>
    </xf>
    <xf numFmtId="166" fontId="16" fillId="0" borderId="39" xfId="2" applyNumberFormat="1" applyFont="1" applyFill="1" applyBorder="1"/>
    <xf numFmtId="166" fontId="16" fillId="0" borderId="35" xfId="2" applyNumberFormat="1" applyFont="1" applyFill="1" applyBorder="1" applyAlignment="1">
      <alignment horizontal="right"/>
    </xf>
    <xf numFmtId="166" fontId="9" fillId="0" borderId="29" xfId="2" applyNumberFormat="1" applyFont="1" applyFill="1" applyBorder="1"/>
    <xf numFmtId="166" fontId="9" fillId="0" borderId="56" xfId="2" applyNumberFormat="1" applyFont="1" applyFill="1" applyBorder="1"/>
    <xf numFmtId="166" fontId="9" fillId="0" borderId="0" xfId="2" applyNumberFormat="1" applyFont="1" applyFill="1" applyBorder="1" applyAlignment="1">
      <alignment horizontal="right"/>
    </xf>
    <xf numFmtId="166" fontId="9" fillId="0" borderId="16" xfId="2" applyNumberFormat="1" applyFont="1" applyFill="1" applyBorder="1" applyAlignment="1">
      <alignment horizontal="right"/>
    </xf>
    <xf numFmtId="166" fontId="9" fillId="0" borderId="13" xfId="2" applyNumberFormat="1" applyFont="1" applyFill="1" applyBorder="1"/>
    <xf numFmtId="166" fontId="9" fillId="0" borderId="17" xfId="2" applyNumberFormat="1" applyFont="1" applyFill="1" applyBorder="1"/>
    <xf numFmtId="165" fontId="16" fillId="0" borderId="57" xfId="2" applyNumberFormat="1" applyFont="1" applyFill="1" applyBorder="1" applyAlignment="1">
      <alignment horizontal="left" vertical="center" wrapText="1"/>
    </xf>
    <xf numFmtId="165" fontId="16" fillId="0" borderId="58" xfId="2" applyNumberFormat="1" applyFont="1" applyFill="1" applyBorder="1" applyAlignment="1">
      <alignment horizontal="left" vertical="center" wrapText="1"/>
    </xf>
    <xf numFmtId="165" fontId="16" fillId="0" borderId="5" xfId="2" applyNumberFormat="1" applyFont="1" applyFill="1" applyBorder="1" applyAlignment="1">
      <alignment vertical="center" wrapText="1"/>
    </xf>
    <xf numFmtId="165" fontId="16" fillId="0" borderId="29" xfId="2" applyNumberFormat="1" applyFont="1" applyFill="1" applyBorder="1" applyAlignment="1">
      <alignment vertical="center" wrapText="1"/>
    </xf>
    <xf numFmtId="165" fontId="16" fillId="0" borderId="13" xfId="2" applyNumberFormat="1" applyFont="1" applyFill="1" applyBorder="1" applyAlignment="1">
      <alignment vertical="center" wrapText="1"/>
    </xf>
    <xf numFmtId="165" fontId="16" fillId="0" borderId="17" xfId="2" applyNumberFormat="1" applyFont="1" applyFill="1" applyBorder="1" applyAlignment="1">
      <alignment vertical="center" wrapText="1"/>
    </xf>
    <xf numFmtId="3" fontId="9" fillId="0" borderId="4" xfId="0" applyNumberFormat="1" applyFont="1" applyFill="1" applyBorder="1"/>
    <xf numFmtId="3" fontId="9" fillId="0" borderId="6" xfId="0" applyNumberFormat="1" applyFont="1" applyFill="1" applyBorder="1"/>
    <xf numFmtId="3" fontId="16" fillId="0" borderId="8" xfId="0" applyNumberFormat="1" applyFont="1" applyFill="1" applyBorder="1"/>
    <xf numFmtId="3" fontId="9" fillId="0" borderId="13" xfId="0" applyNumberFormat="1" applyFont="1" applyFill="1" applyBorder="1"/>
    <xf numFmtId="3" fontId="16" fillId="0" borderId="34" xfId="0" applyNumberFormat="1" applyFont="1" applyFill="1" applyBorder="1"/>
    <xf numFmtId="3" fontId="9" fillId="0" borderId="59" xfId="0" applyNumberFormat="1" applyFont="1" applyFill="1" applyBorder="1"/>
    <xf numFmtId="3" fontId="9" fillId="0" borderId="60" xfId="0" applyNumberFormat="1" applyFont="1" applyFill="1" applyBorder="1"/>
    <xf numFmtId="3" fontId="9" fillId="0" borderId="61" xfId="0" applyNumberFormat="1" applyFont="1" applyFill="1" applyBorder="1"/>
    <xf numFmtId="3" fontId="1" fillId="0" borderId="0" xfId="0" applyNumberFormat="1" applyFont="1"/>
    <xf numFmtId="3" fontId="9" fillId="0" borderId="0" xfId="0" applyNumberFormat="1" applyFont="1"/>
    <xf numFmtId="3" fontId="2" fillId="0" borderId="0" xfId="0" applyNumberFormat="1" applyFont="1"/>
    <xf numFmtId="3" fontId="9" fillId="0" borderId="5" xfId="0" applyNumberFormat="1" applyFont="1" applyFill="1" applyBorder="1" applyAlignment="1">
      <alignment vertical="center" wrapText="1"/>
    </xf>
    <xf numFmtId="3" fontId="9" fillId="0" borderId="5" xfId="2" applyNumberFormat="1" applyFont="1" applyFill="1" applyBorder="1" applyAlignment="1">
      <alignment vertical="center" wrapText="1"/>
    </xf>
    <xf numFmtId="166" fontId="2" fillId="0" borderId="38" xfId="2" applyNumberFormat="1" applyFont="1" applyFill="1" applyBorder="1" applyAlignment="1"/>
    <xf numFmtId="166" fontId="1" fillId="0" borderId="38" xfId="2" applyNumberFormat="1" applyFont="1" applyFill="1" applyBorder="1" applyAlignment="1"/>
    <xf numFmtId="166" fontId="1" fillId="0" borderId="38" xfId="0" applyNumberFormat="1" applyFont="1" applyFill="1" applyBorder="1"/>
    <xf numFmtId="166" fontId="2" fillId="0" borderId="38" xfId="2" applyNumberFormat="1" applyFont="1" applyFill="1" applyBorder="1"/>
    <xf numFmtId="166" fontId="1" fillId="0" borderId="29" xfId="2" applyNumberFormat="1" applyFont="1" applyFill="1" applyBorder="1"/>
    <xf numFmtId="166" fontId="2" fillId="0" borderId="49" xfId="2" applyNumberFormat="1" applyFont="1" applyFill="1" applyBorder="1"/>
    <xf numFmtId="166" fontId="1" fillId="0" borderId="54" xfId="0" applyNumberFormat="1" applyFont="1" applyFill="1" applyBorder="1"/>
    <xf numFmtId="166" fontId="1" fillId="0" borderId="0" xfId="2" applyNumberFormat="1" applyFont="1" applyFill="1" applyBorder="1"/>
    <xf numFmtId="3" fontId="1" fillId="0" borderId="0" xfId="0" applyNumberFormat="1" applyFont="1" applyFill="1"/>
    <xf numFmtId="0" fontId="19" fillId="2" borderId="13" xfId="0" applyFont="1" applyFill="1" applyBorder="1" applyAlignment="1">
      <alignment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vertical="center"/>
    </xf>
    <xf numFmtId="1" fontId="19" fillId="0" borderId="5" xfId="0" applyNumberFormat="1" applyFont="1" applyBorder="1" applyAlignment="1">
      <alignment horizontal="center" vertical="center"/>
    </xf>
    <xf numFmtId="3" fontId="19" fillId="0" borderId="5" xfId="0" applyNumberFormat="1" applyFont="1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2" xfId="0" applyFont="1" applyBorder="1" applyAlignment="1">
      <alignment vertical="center"/>
    </xf>
    <xf numFmtId="3" fontId="20" fillId="0" borderId="12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166" fontId="4" fillId="0" borderId="5" xfId="2" applyNumberFormat="1" applyFont="1" applyFill="1" applyBorder="1"/>
    <xf numFmtId="166" fontId="2" fillId="0" borderId="5" xfId="2" applyNumberFormat="1" applyFont="1" applyFill="1" applyBorder="1"/>
    <xf numFmtId="166" fontId="1" fillId="0" borderId="5" xfId="0" applyNumberFormat="1" applyFont="1" applyFill="1" applyBorder="1"/>
    <xf numFmtId="0" fontId="6" fillId="0" borderId="5" xfId="0" applyFont="1" applyFill="1" applyBorder="1"/>
    <xf numFmtId="0" fontId="4" fillId="0" borderId="5" xfId="0" applyFont="1" applyBorder="1" applyAlignment="1">
      <alignment horizontal="center" wrapText="1"/>
    </xf>
    <xf numFmtId="0" fontId="4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left" vertical="center" wrapText="1"/>
    </xf>
    <xf numFmtId="3" fontId="16" fillId="0" borderId="5" xfId="0" applyNumberFormat="1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66" fontId="12" fillId="0" borderId="5" xfId="2" applyNumberFormat="1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166" fontId="12" fillId="0" borderId="5" xfId="0" applyNumberFormat="1" applyFont="1" applyFill="1" applyBorder="1" applyAlignment="1">
      <alignment horizontal="center" vertical="center" wrapText="1"/>
    </xf>
    <xf numFmtId="166" fontId="12" fillId="0" borderId="5" xfId="2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66" fontId="12" fillId="0" borderId="5" xfId="2" applyNumberFormat="1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right" vertical="top" wrapText="1"/>
    </xf>
    <xf numFmtId="3" fontId="27" fillId="0" borderId="5" xfId="0" applyNumberFormat="1" applyFont="1" applyBorder="1" applyAlignment="1">
      <alignment horizontal="right" vertical="top" wrapText="1"/>
    </xf>
    <xf numFmtId="3" fontId="2" fillId="0" borderId="5" xfId="2" applyNumberFormat="1" applyFont="1" applyFill="1" applyBorder="1" applyAlignment="1">
      <alignment vertical="center" wrapText="1"/>
    </xf>
    <xf numFmtId="3" fontId="2" fillId="0" borderId="5" xfId="0" applyNumberFormat="1" applyFont="1" applyFill="1" applyBorder="1"/>
    <xf numFmtId="3" fontId="1" fillId="0" borderId="5" xfId="2" applyNumberFormat="1" applyFont="1" applyFill="1" applyBorder="1" applyAlignment="1">
      <alignment vertical="center" wrapText="1"/>
    </xf>
    <xf numFmtId="3" fontId="2" fillId="0" borderId="5" xfId="2" applyNumberFormat="1" applyFont="1" applyFill="1" applyBorder="1" applyAlignment="1">
      <alignment horizontal="right" vertical="center"/>
    </xf>
    <xf numFmtId="3" fontId="2" fillId="0" borderId="55" xfId="2" applyNumberFormat="1" applyFont="1" applyFill="1" applyBorder="1" applyAlignment="1"/>
    <xf numFmtId="3" fontId="1" fillId="0" borderId="35" xfId="2" applyNumberFormat="1" applyFont="1" applyFill="1" applyBorder="1" applyAlignment="1"/>
    <xf numFmtId="3" fontId="1" fillId="0" borderId="35" xfId="2" applyNumberFormat="1" applyFont="1" applyFill="1" applyBorder="1"/>
    <xf numFmtId="3" fontId="1" fillId="0" borderId="39" xfId="2" applyNumberFormat="1" applyFont="1" applyFill="1" applyBorder="1"/>
    <xf numFmtId="3" fontId="2" fillId="0" borderId="55" xfId="2" applyNumberFormat="1" applyFont="1" applyFill="1" applyBorder="1"/>
    <xf numFmtId="3" fontId="2" fillId="0" borderId="35" xfId="2" applyNumberFormat="1" applyFont="1" applyFill="1" applyBorder="1"/>
    <xf numFmtId="3" fontId="1" fillId="0" borderId="55" xfId="2" applyNumberFormat="1" applyFont="1" applyFill="1" applyBorder="1"/>
    <xf numFmtId="3" fontId="2" fillId="0" borderId="39" xfId="2" applyNumberFormat="1" applyFont="1" applyFill="1" applyBorder="1"/>
    <xf numFmtId="3" fontId="1" fillId="0" borderId="16" xfId="2" applyNumberFormat="1" applyFont="1" applyFill="1" applyBorder="1"/>
    <xf numFmtId="166" fontId="2" fillId="0" borderId="5" xfId="2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wrapText="1"/>
    </xf>
    <xf numFmtId="3" fontId="10" fillId="0" borderId="0" xfId="0" applyNumberFormat="1" applyFont="1" applyAlignment="1">
      <alignment vertical="center"/>
    </xf>
    <xf numFmtId="3" fontId="9" fillId="0" borderId="5" xfId="0" applyNumberFormat="1" applyFont="1" applyFill="1" applyBorder="1" applyAlignment="1">
      <alignment vertical="center"/>
    </xf>
    <xf numFmtId="3" fontId="16" fillId="0" borderId="5" xfId="0" applyNumberFormat="1" applyFont="1" applyFill="1" applyBorder="1" applyAlignment="1">
      <alignment horizontal="center" vertical="center" wrapText="1"/>
    </xf>
    <xf numFmtId="3" fontId="16" fillId="0" borderId="5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5" xfId="0" applyFont="1" applyFill="1" applyBorder="1" applyAlignment="1">
      <alignment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6" fontId="14" fillId="0" borderId="5" xfId="2" applyNumberFormat="1" applyFont="1" applyFill="1" applyBorder="1" applyAlignment="1">
      <alignment vertical="center" wrapText="1"/>
    </xf>
    <xf numFmtId="3" fontId="1" fillId="0" borderId="5" xfId="0" applyNumberFormat="1" applyFont="1" applyFill="1" applyBorder="1" applyAlignment="1">
      <alignment vertical="center"/>
    </xf>
    <xf numFmtId="166" fontId="27" fillId="0" borderId="5" xfId="2" applyNumberFormat="1" applyFont="1" applyFill="1" applyBorder="1" applyAlignment="1">
      <alignment vertical="center" wrapText="1"/>
    </xf>
    <xf numFmtId="3" fontId="27" fillId="0" borderId="5" xfId="0" applyNumberFormat="1" applyFont="1" applyBorder="1" applyAlignment="1">
      <alignment horizontal="right" vertical="center" wrapText="1"/>
    </xf>
    <xf numFmtId="0" fontId="13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/>
    </xf>
    <xf numFmtId="3" fontId="1" fillId="0" borderId="5" xfId="2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3" fontId="2" fillId="0" borderId="5" xfId="2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3" fillId="0" borderId="0" xfId="0" applyFont="1" applyAlignment="1">
      <alignment vertical="center" wrapText="1"/>
    </xf>
    <xf numFmtId="166" fontId="13" fillId="0" borderId="0" xfId="2" applyNumberFormat="1" applyFont="1" applyAlignment="1">
      <alignment vertical="center"/>
    </xf>
    <xf numFmtId="166" fontId="13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2" applyNumberFormat="1" applyFont="1" applyAlignment="1">
      <alignment vertical="center"/>
    </xf>
    <xf numFmtId="0" fontId="28" fillId="0" borderId="5" xfId="0" applyFont="1" applyFill="1" applyBorder="1" applyAlignment="1">
      <alignment horizontal="left" vertical="center" wrapText="1"/>
    </xf>
    <xf numFmtId="3" fontId="28" fillId="0" borderId="5" xfId="0" applyNumberFormat="1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3" fontId="2" fillId="0" borderId="5" xfId="0" applyNumberFormat="1" applyFont="1" applyBorder="1" applyAlignment="1">
      <alignment horizontal="right" vertical="center" wrapText="1"/>
    </xf>
    <xf numFmtId="3" fontId="28" fillId="0" borderId="5" xfId="2" applyNumberFormat="1" applyFont="1" applyFill="1" applyBorder="1" applyAlignment="1">
      <alignment vertical="center" wrapText="1"/>
    </xf>
    <xf numFmtId="3" fontId="29" fillId="0" borderId="5" xfId="0" applyNumberFormat="1" applyFont="1" applyFill="1" applyBorder="1" applyAlignment="1">
      <alignment vertical="center" wrapText="1"/>
    </xf>
    <xf numFmtId="9" fontId="16" fillId="0" borderId="5" xfId="3" applyFont="1" applyFill="1" applyBorder="1" applyAlignment="1">
      <alignment horizontal="left" vertical="center" wrapText="1"/>
    </xf>
    <xf numFmtId="9" fontId="16" fillId="0" borderId="5" xfId="3" applyFont="1" applyFill="1" applyBorder="1" applyAlignment="1">
      <alignment vertical="center" wrapText="1"/>
    </xf>
    <xf numFmtId="9" fontId="1" fillId="0" borderId="5" xfId="3" applyFont="1" applyFill="1" applyBorder="1" applyAlignment="1">
      <alignment vertical="center"/>
    </xf>
    <xf numFmtId="9" fontId="1" fillId="0" borderId="0" xfId="3" applyFont="1" applyFill="1" applyAlignment="1">
      <alignment vertical="center"/>
    </xf>
    <xf numFmtId="0" fontId="29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3" fontId="2" fillId="0" borderId="5" xfId="0" applyNumberFormat="1" applyFont="1" applyFill="1" applyBorder="1" applyAlignment="1">
      <alignment horizontal="right" vertical="center" wrapText="1"/>
    </xf>
    <xf numFmtId="3" fontId="1" fillId="0" borderId="5" xfId="0" applyNumberFormat="1" applyFont="1" applyFill="1" applyBorder="1" applyAlignment="1">
      <alignment horizontal="right" vertical="center" wrapText="1"/>
    </xf>
    <xf numFmtId="0" fontId="2" fillId="0" borderId="7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right" vertical="center" wrapText="1"/>
    </xf>
    <xf numFmtId="3" fontId="2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2" fillId="0" borderId="0" xfId="2" applyNumberFormat="1" applyFont="1"/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6" fillId="0" borderId="5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wrapText="1" indent="2"/>
    </xf>
    <xf numFmtId="3" fontId="3" fillId="0" borderId="5" xfId="0" applyNumberFormat="1" applyFont="1" applyBorder="1"/>
    <xf numFmtId="3" fontId="3" fillId="0" borderId="5" xfId="2" applyNumberFormat="1" applyFont="1" applyFill="1" applyBorder="1" applyAlignment="1" applyProtection="1"/>
    <xf numFmtId="3" fontId="4" fillId="0" borderId="5" xfId="0" applyNumberFormat="1" applyFont="1" applyBorder="1"/>
    <xf numFmtId="3" fontId="3" fillId="3" borderId="5" xfId="2" applyNumberFormat="1" applyFont="1" applyFill="1" applyBorder="1" applyAlignment="1" applyProtection="1"/>
    <xf numFmtId="3" fontId="3" fillId="3" borderId="5" xfId="2" applyNumberFormat="1" applyFont="1" applyFill="1" applyBorder="1" applyAlignment="1" applyProtection="1">
      <alignment horizontal="right"/>
    </xf>
    <xf numFmtId="3" fontId="3" fillId="0" borderId="5" xfId="2" applyNumberFormat="1" applyFont="1" applyFill="1" applyBorder="1" applyAlignment="1" applyProtection="1">
      <alignment horizontal="right"/>
    </xf>
    <xf numFmtId="3" fontId="4" fillId="0" borderId="5" xfId="2" applyNumberFormat="1" applyFont="1" applyFill="1" applyBorder="1" applyAlignment="1" applyProtection="1"/>
    <xf numFmtId="3" fontId="4" fillId="0" borderId="5" xfId="2" applyNumberFormat="1" applyFont="1" applyFill="1" applyBorder="1" applyAlignment="1" applyProtection="1">
      <alignment horizontal="right"/>
    </xf>
    <xf numFmtId="3" fontId="3" fillId="0" borderId="5" xfId="0" applyNumberFormat="1" applyFont="1" applyFill="1" applyBorder="1"/>
    <xf numFmtId="49" fontId="4" fillId="0" borderId="5" xfId="0" applyNumberFormat="1" applyFont="1" applyFill="1" applyBorder="1" applyAlignment="1">
      <alignment horizontal="center" wrapText="1"/>
    </xf>
    <xf numFmtId="49" fontId="3" fillId="0" borderId="5" xfId="0" applyNumberFormat="1" applyFont="1" applyBorder="1" applyAlignment="1">
      <alignment horizontal="center" wrapText="1"/>
    </xf>
    <xf numFmtId="3" fontId="10" fillId="0" borderId="5" xfId="2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3" fontId="10" fillId="0" borderId="5" xfId="2" applyNumberFormat="1" applyFont="1" applyFill="1" applyBorder="1" applyAlignment="1" applyProtection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3" fontId="8" fillId="0" borderId="5" xfId="2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vertical="center"/>
    </xf>
    <xf numFmtId="3" fontId="10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3" fontId="10" fillId="0" borderId="5" xfId="2" applyNumberFormat="1" applyFont="1" applyFill="1" applyBorder="1" applyAlignment="1" applyProtection="1">
      <alignment vertical="center"/>
    </xf>
    <xf numFmtId="3" fontId="10" fillId="0" borderId="5" xfId="2" applyNumberFormat="1" applyFont="1" applyFill="1" applyBorder="1" applyAlignment="1" applyProtection="1">
      <alignment vertical="center" wrapText="1"/>
    </xf>
    <xf numFmtId="3" fontId="26" fillId="0" borderId="5" xfId="2" applyNumberFormat="1" applyFont="1" applyFill="1" applyBorder="1" applyAlignment="1" applyProtection="1"/>
    <xf numFmtId="3" fontId="1" fillId="0" borderId="5" xfId="0" applyNumberFormat="1" applyFont="1" applyBorder="1" applyAlignment="1">
      <alignment vertical="center" wrapText="1"/>
    </xf>
    <xf numFmtId="0" fontId="19" fillId="0" borderId="56" xfId="0" applyFont="1" applyBorder="1" applyAlignment="1">
      <alignment horizontal="center" vertical="center"/>
    </xf>
    <xf numFmtId="166" fontId="14" fillId="0" borderId="36" xfId="2" applyNumberFormat="1" applyFont="1" applyFill="1" applyBorder="1" applyAlignment="1">
      <alignment vertical="center" wrapText="1"/>
    </xf>
    <xf numFmtId="3" fontId="19" fillId="0" borderId="36" xfId="0" applyNumberFormat="1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wrapText="1"/>
    </xf>
    <xf numFmtId="166" fontId="2" fillId="0" borderId="5" xfId="2" applyNumberFormat="1" applyFont="1" applyFill="1" applyBorder="1" applyAlignment="1">
      <alignment horizontal="center" vertical="center" wrapText="1"/>
    </xf>
    <xf numFmtId="3" fontId="25" fillId="0" borderId="5" xfId="0" applyNumberFormat="1" applyFont="1" applyFill="1" applyBorder="1"/>
    <xf numFmtId="3" fontId="23" fillId="0" borderId="5" xfId="0" applyNumberFormat="1" applyFont="1" applyFill="1" applyBorder="1"/>
    <xf numFmtId="3" fontId="21" fillId="0" borderId="5" xfId="0" applyNumberFormat="1" applyFont="1" applyFill="1" applyBorder="1"/>
    <xf numFmtId="3" fontId="22" fillId="0" borderId="5" xfId="0" applyNumberFormat="1" applyFont="1" applyFill="1" applyBorder="1"/>
    <xf numFmtId="0" fontId="16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3" fontId="9" fillId="0" borderId="5" xfId="2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3" fontId="16" fillId="0" borderId="5" xfId="2" applyNumberFormat="1" applyFont="1" applyFill="1" applyBorder="1" applyAlignment="1">
      <alignment horizontal="center" vertical="center"/>
    </xf>
    <xf numFmtId="3" fontId="16" fillId="0" borderId="5" xfId="2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/>
    </xf>
    <xf numFmtId="3" fontId="16" fillId="0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3" fontId="16" fillId="0" borderId="5" xfId="0" applyNumberFormat="1" applyFont="1" applyFill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center" vertical="center"/>
    </xf>
    <xf numFmtId="3" fontId="9" fillId="0" borderId="5" xfId="2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5" fontId="8" fillId="0" borderId="5" xfId="2" applyNumberFormat="1" applyFont="1" applyFill="1" applyBorder="1" applyAlignment="1">
      <alignment horizontal="center" vertical="center" wrapText="1"/>
    </xf>
    <xf numFmtId="165" fontId="8" fillId="0" borderId="33" xfId="2" applyNumberFormat="1" applyFont="1" applyFill="1" applyBorder="1" applyAlignment="1">
      <alignment horizontal="center" vertical="center" wrapText="1"/>
    </xf>
    <xf numFmtId="165" fontId="8" fillId="0" borderId="29" xfId="2" applyNumberFormat="1" applyFont="1" applyFill="1" applyBorder="1" applyAlignment="1">
      <alignment horizontal="center" vertical="center" wrapText="1"/>
    </xf>
    <xf numFmtId="165" fontId="8" fillId="0" borderId="17" xfId="2" applyNumberFormat="1" applyFont="1" applyFill="1" applyBorder="1" applyAlignment="1">
      <alignment horizontal="center" vertical="center" wrapText="1"/>
    </xf>
    <xf numFmtId="165" fontId="8" fillId="0" borderId="40" xfId="2" applyNumberFormat="1" applyFont="1" applyFill="1" applyBorder="1" applyAlignment="1">
      <alignment horizontal="center" vertical="center" wrapText="1"/>
    </xf>
    <xf numFmtId="165" fontId="8" fillId="0" borderId="35" xfId="2" applyNumberFormat="1" applyFont="1" applyFill="1" applyBorder="1" applyAlignment="1">
      <alignment horizontal="center" vertical="center" wrapText="1"/>
    </xf>
    <xf numFmtId="165" fontId="8" fillId="0" borderId="16" xfId="2" applyNumberFormat="1" applyFont="1" applyFill="1" applyBorder="1" applyAlignment="1">
      <alignment horizontal="center" vertical="center" wrapText="1"/>
    </xf>
    <xf numFmtId="165" fontId="8" fillId="0" borderId="63" xfId="2" applyNumberFormat="1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165" fontId="8" fillId="0" borderId="66" xfId="2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65" fontId="8" fillId="0" borderId="5" xfId="2" applyNumberFormat="1" applyFont="1" applyFill="1" applyBorder="1" applyAlignment="1">
      <alignment horizontal="center" vertical="center"/>
    </xf>
    <xf numFmtId="165" fontId="8" fillId="0" borderId="6" xfId="2" applyNumberFormat="1" applyFont="1" applyFill="1" applyBorder="1" applyAlignment="1">
      <alignment horizontal="center" vertical="center" wrapText="1"/>
    </xf>
    <xf numFmtId="165" fontId="8" fillId="0" borderId="8" xfId="2" applyNumberFormat="1" applyFont="1" applyFill="1" applyBorder="1" applyAlignment="1">
      <alignment horizontal="center" vertical="center" wrapText="1"/>
    </xf>
    <xf numFmtId="1" fontId="16" fillId="0" borderId="5" xfId="2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left" wrapText="1"/>
    </xf>
    <xf numFmtId="0" fontId="4" fillId="0" borderId="69" xfId="0" applyFont="1" applyFill="1" applyBorder="1" applyAlignment="1">
      <alignment horizontal="left" wrapText="1"/>
    </xf>
    <xf numFmtId="0" fontId="4" fillId="0" borderId="62" xfId="0" applyFont="1" applyFill="1" applyBorder="1" applyAlignment="1">
      <alignment horizontal="left"/>
    </xf>
    <xf numFmtId="0" fontId="4" fillId="0" borderId="23" xfId="0" applyFont="1" applyFill="1" applyBorder="1" applyAlignment="1">
      <alignment horizontal="left"/>
    </xf>
    <xf numFmtId="0" fontId="4" fillId="0" borderId="3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/>
    </xf>
    <xf numFmtId="0" fontId="2" fillId="0" borderId="63" xfId="0" applyFont="1" applyFill="1" applyBorder="1" applyAlignment="1">
      <alignment horizontal="center"/>
    </xf>
    <xf numFmtId="0" fontId="2" fillId="0" borderId="66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2" fillId="0" borderId="3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70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/>
    <xf numFmtId="0" fontId="1" fillId="0" borderId="0" xfId="0" applyFont="1" applyAlignment="1">
      <alignment horizontal="left"/>
    </xf>
    <xf numFmtId="0" fontId="2" fillId="0" borderId="6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24" fillId="0" borderId="0" xfId="0" applyFont="1" applyFill="1" applyAlignment="1">
      <alignment horizontal="center" vertical="center"/>
    </xf>
    <xf numFmtId="0" fontId="24" fillId="0" borderId="73" xfId="0" applyFont="1" applyFill="1" applyBorder="1" applyAlignment="1">
      <alignment horizontal="center" vertical="center"/>
    </xf>
  </cellXfs>
  <cellStyles count="4">
    <cellStyle name="Címsor" xfId="1" xr:uid="{00000000-0005-0000-0000-000000000000}"/>
    <cellStyle name="Ezres" xfId="2" builtinId="3"/>
    <cellStyle name="Normál" xfId="0" builtinId="0"/>
    <cellStyle name="Százalék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view="pageLayout" zoomScaleNormal="100" workbookViewId="0">
      <selection activeCell="G1" sqref="G1:G1048576"/>
    </sheetView>
  </sheetViews>
  <sheetFormatPr defaultRowHeight="12.75" x14ac:dyDescent="0.2"/>
  <cols>
    <col min="1" max="1" width="40.5703125" style="329" customWidth="1"/>
    <col min="2" max="3" width="13.42578125" style="313" customWidth="1"/>
    <col min="4" max="4" width="52" style="313" customWidth="1"/>
    <col min="5" max="6" width="14.28515625" style="330" customWidth="1"/>
    <col min="7" max="16384" width="9.140625" style="313"/>
  </cols>
  <sheetData>
    <row r="1" spans="1:6" ht="30" x14ac:dyDescent="0.2">
      <c r="A1" s="285" t="s">
        <v>26</v>
      </c>
      <c r="B1" s="285" t="s">
        <v>98</v>
      </c>
      <c r="C1" s="286" t="s">
        <v>226</v>
      </c>
      <c r="D1" s="285" t="s">
        <v>27</v>
      </c>
      <c r="E1" s="285" t="s">
        <v>98</v>
      </c>
      <c r="F1" s="286" t="s">
        <v>226</v>
      </c>
    </row>
    <row r="2" spans="1:6" s="314" customFormat="1" ht="20.100000000000001" customHeight="1" x14ac:dyDescent="0.2">
      <c r="A2" s="287" t="s">
        <v>28</v>
      </c>
      <c r="B2" s="288"/>
      <c r="C2" s="288"/>
      <c r="D2" s="287" t="s">
        <v>29</v>
      </c>
      <c r="E2" s="289"/>
      <c r="F2" s="289"/>
    </row>
    <row r="3" spans="1:6" s="314" customFormat="1" ht="20.100000000000001" customHeight="1" x14ac:dyDescent="0.2">
      <c r="A3" s="315" t="s">
        <v>240</v>
      </c>
      <c r="B3" s="316">
        <v>14325241</v>
      </c>
      <c r="C3" s="316">
        <v>15487219</v>
      </c>
      <c r="D3" s="317" t="s">
        <v>231</v>
      </c>
      <c r="E3" s="316">
        <v>9207250</v>
      </c>
      <c r="F3" s="316">
        <v>10224629</v>
      </c>
    </row>
    <row r="4" spans="1:6" s="314" customFormat="1" ht="20.100000000000001" customHeight="1" x14ac:dyDescent="0.2">
      <c r="A4" s="315" t="s">
        <v>241</v>
      </c>
      <c r="B4" s="316">
        <v>683000</v>
      </c>
      <c r="C4" s="316">
        <v>1509762</v>
      </c>
      <c r="D4" s="317" t="s">
        <v>234</v>
      </c>
      <c r="E4" s="316">
        <v>2149000</v>
      </c>
      <c r="F4" s="316">
        <v>2149000</v>
      </c>
    </row>
    <row r="5" spans="1:6" s="314" customFormat="1" ht="20.100000000000001" customHeight="1" x14ac:dyDescent="0.2">
      <c r="A5" s="315" t="s">
        <v>242</v>
      </c>
      <c r="B5" s="316">
        <v>2000000</v>
      </c>
      <c r="C5" s="316">
        <v>2068072</v>
      </c>
      <c r="D5" s="317" t="s">
        <v>232</v>
      </c>
      <c r="E5" s="316">
        <v>7168236</v>
      </c>
      <c r="F5" s="316">
        <v>6207977</v>
      </c>
    </row>
    <row r="6" spans="1:6" s="314" customFormat="1" ht="20.100000000000001" customHeight="1" x14ac:dyDescent="0.2">
      <c r="A6" s="315" t="s">
        <v>243</v>
      </c>
      <c r="B6" s="316">
        <v>641998</v>
      </c>
      <c r="C6" s="316">
        <v>1983121</v>
      </c>
      <c r="D6" s="317" t="s">
        <v>233</v>
      </c>
      <c r="E6" s="316">
        <v>642000</v>
      </c>
      <c r="F6" s="316">
        <v>803000</v>
      </c>
    </row>
    <row r="7" spans="1:6" s="314" customFormat="1" ht="20.100000000000001" customHeight="1" x14ac:dyDescent="0.2">
      <c r="A7" s="315"/>
      <c r="B7" s="318"/>
      <c r="C7" s="318"/>
      <c r="D7" s="319" t="s">
        <v>235</v>
      </c>
      <c r="E7" s="320">
        <v>1292050</v>
      </c>
      <c r="F7" s="320">
        <v>1292050</v>
      </c>
    </row>
    <row r="8" spans="1:6" s="314" customFormat="1" ht="20.100000000000001" customHeight="1" x14ac:dyDescent="0.2">
      <c r="A8" s="321"/>
      <c r="B8" s="318"/>
      <c r="C8" s="318"/>
      <c r="D8" s="319" t="s">
        <v>236</v>
      </c>
      <c r="E8" s="320">
        <v>0</v>
      </c>
      <c r="F8" s="320">
        <v>521500</v>
      </c>
    </row>
    <row r="9" spans="1:6" s="314" customFormat="1" ht="20.100000000000001" customHeight="1" x14ac:dyDescent="0.2">
      <c r="A9" s="321"/>
      <c r="B9" s="318"/>
      <c r="C9" s="318"/>
      <c r="D9" s="319" t="s">
        <v>237</v>
      </c>
      <c r="E9" s="320">
        <v>0</v>
      </c>
      <c r="F9" s="320">
        <v>1232487</v>
      </c>
    </row>
    <row r="10" spans="1:6" s="314" customFormat="1" ht="20.100000000000001" customHeight="1" x14ac:dyDescent="0.2">
      <c r="A10" s="315"/>
      <c r="B10" s="296">
        <f>'2'!C24</f>
        <v>0</v>
      </c>
      <c r="C10" s="296"/>
      <c r="D10" s="319" t="s">
        <v>238</v>
      </c>
      <c r="E10" s="316">
        <v>0</v>
      </c>
      <c r="F10" s="316">
        <v>497587</v>
      </c>
    </row>
    <row r="11" spans="1:6" s="314" customFormat="1" ht="20.100000000000001" customHeight="1" x14ac:dyDescent="0.2">
      <c r="A11" s="321"/>
      <c r="B11" s="318"/>
      <c r="C11" s="318"/>
      <c r="D11" s="317" t="s">
        <v>230</v>
      </c>
      <c r="E11" s="316">
        <f>SUM(E7:E10)</f>
        <v>1292050</v>
      </c>
      <c r="F11" s="316">
        <f t="shared" ref="F11" si="0">SUM(F7:F10)</f>
        <v>3543624</v>
      </c>
    </row>
    <row r="12" spans="1:6" s="314" customFormat="1" ht="20.100000000000001" customHeight="1" x14ac:dyDescent="0.2">
      <c r="A12" s="315"/>
      <c r="B12" s="296">
        <v>0</v>
      </c>
      <c r="C12" s="296"/>
      <c r="D12" s="317"/>
      <c r="E12" s="316"/>
      <c r="F12" s="316"/>
    </row>
    <row r="13" spans="1:6" s="314" customFormat="1" ht="20.100000000000001" customHeight="1" x14ac:dyDescent="0.2">
      <c r="A13" s="290" t="s">
        <v>32</v>
      </c>
      <c r="B13" s="296">
        <f>SUM(B3:B12)</f>
        <v>17650239</v>
      </c>
      <c r="C13" s="296">
        <f>SUM(C3:C12)</f>
        <v>21048174</v>
      </c>
      <c r="D13" s="291" t="s">
        <v>30</v>
      </c>
      <c r="E13" s="294">
        <f>SUM(E3:E12)</f>
        <v>21750586</v>
      </c>
      <c r="F13" s="294">
        <f>SUM(F3:F12)</f>
        <v>26471854</v>
      </c>
    </row>
    <row r="14" spans="1:6" s="314" customFormat="1" ht="20.100000000000001" customHeight="1" x14ac:dyDescent="0.2">
      <c r="A14" s="322" t="s">
        <v>33</v>
      </c>
      <c r="B14" s="296"/>
      <c r="C14" s="296"/>
      <c r="D14" s="323" t="s">
        <v>31</v>
      </c>
      <c r="E14" s="324"/>
      <c r="F14" s="324"/>
    </row>
    <row r="15" spans="1:6" s="314" customFormat="1" ht="20.100000000000001" customHeight="1" x14ac:dyDescent="0.2">
      <c r="A15" s="325" t="s">
        <v>256</v>
      </c>
      <c r="B15" s="296">
        <v>0</v>
      </c>
      <c r="C15" s="296">
        <v>0</v>
      </c>
      <c r="D15" s="317" t="s">
        <v>239</v>
      </c>
      <c r="E15" s="316">
        <v>573009</v>
      </c>
      <c r="F15" s="316">
        <v>573009</v>
      </c>
    </row>
    <row r="16" spans="1:6" s="314" customFormat="1" ht="20.100000000000001" customHeight="1" x14ac:dyDescent="0.2">
      <c r="A16" s="326" t="s">
        <v>244</v>
      </c>
      <c r="B16" s="316">
        <v>0</v>
      </c>
      <c r="C16" s="316">
        <v>120000</v>
      </c>
      <c r="D16" s="317" t="s">
        <v>60</v>
      </c>
      <c r="E16" s="316">
        <v>400000</v>
      </c>
      <c r="F16" s="316">
        <v>610304</v>
      </c>
    </row>
    <row r="17" spans="1:6" s="314" customFormat="1" ht="20.100000000000001" customHeight="1" x14ac:dyDescent="0.2">
      <c r="A17" s="315" t="s">
        <v>245</v>
      </c>
      <c r="B17" s="316">
        <v>0</v>
      </c>
      <c r="C17" s="316">
        <v>30000</v>
      </c>
      <c r="D17" s="317" t="s">
        <v>220</v>
      </c>
      <c r="E17" s="316">
        <v>0</v>
      </c>
      <c r="F17" s="316">
        <v>269671</v>
      </c>
    </row>
    <row r="18" spans="1:6" s="314" customFormat="1" ht="20.100000000000001" customHeight="1" x14ac:dyDescent="0.2">
      <c r="A18" s="326" t="s">
        <v>229</v>
      </c>
      <c r="B18" s="316">
        <v>0</v>
      </c>
      <c r="C18" s="316">
        <v>677822</v>
      </c>
      <c r="D18" s="317"/>
      <c r="E18" s="324"/>
      <c r="F18" s="324"/>
    </row>
    <row r="19" spans="1:6" s="314" customFormat="1" ht="20.100000000000001" customHeight="1" x14ac:dyDescent="0.2">
      <c r="A19" s="315" t="s">
        <v>255</v>
      </c>
      <c r="B19" s="316">
        <v>3781306</v>
      </c>
      <c r="C19" s="316">
        <v>2505218</v>
      </c>
      <c r="D19" s="317"/>
      <c r="E19" s="324"/>
      <c r="F19" s="324"/>
    </row>
    <row r="20" spans="1:6" s="314" customFormat="1" ht="20.100000000000001" customHeight="1" x14ac:dyDescent="0.2">
      <c r="A20" s="290" t="s">
        <v>100</v>
      </c>
      <c r="B20" s="296">
        <f ca="1">SUM(B14:B21)</f>
        <v>3781306</v>
      </c>
      <c r="C20" s="296">
        <f ca="1">SUM(C14:C21)</f>
        <v>3333040</v>
      </c>
      <c r="D20" s="291" t="s">
        <v>34</v>
      </c>
      <c r="E20" s="327">
        <f ca="1">SUM(E16:E21)</f>
        <v>400000</v>
      </c>
      <c r="F20" s="327">
        <f ca="1">SUM(F16:F21)</f>
        <v>879975</v>
      </c>
    </row>
    <row r="21" spans="1:6" s="328" customFormat="1" ht="20.100000000000001" customHeight="1" x14ac:dyDescent="0.2">
      <c r="A21" s="290" t="s">
        <v>35</v>
      </c>
      <c r="B21" s="294">
        <f ca="1">SUM(B13+B20)</f>
        <v>21431545</v>
      </c>
      <c r="C21" s="294">
        <f ca="1">SUM(C13+C20)</f>
        <v>24381214</v>
      </c>
      <c r="D21" s="291" t="s">
        <v>35</v>
      </c>
      <c r="E21" s="297">
        <f ca="1">SUM(E13+E20)</f>
        <v>21431545</v>
      </c>
      <c r="F21" s="297">
        <f ca="1">SUM(F13+F20)</f>
        <v>24381214</v>
      </c>
    </row>
    <row r="22" spans="1:6" s="314" customFormat="1" ht="20.100000000000001" customHeight="1" x14ac:dyDescent="0.2"/>
    <row r="23" spans="1:6" s="157" customFormat="1" ht="20.100000000000001" customHeight="1" x14ac:dyDescent="0.2">
      <c r="B23" s="157">
        <v>21431545</v>
      </c>
      <c r="C23" s="157">
        <v>24381214</v>
      </c>
      <c r="E23" s="157">
        <v>21431545</v>
      </c>
      <c r="F23" s="157">
        <v>24381214</v>
      </c>
    </row>
    <row r="24" spans="1:6" ht="20.100000000000001" customHeight="1" x14ac:dyDescent="0.2"/>
    <row r="25" spans="1:6" ht="20.100000000000001" customHeight="1" x14ac:dyDescent="0.2"/>
    <row r="26" spans="1:6" ht="20.100000000000001" customHeight="1" x14ac:dyDescent="0.2">
      <c r="D26" s="331">
        <f ca="1">C21-F21</f>
        <v>0</v>
      </c>
    </row>
    <row r="27" spans="1:6" ht="20.100000000000001" customHeight="1" x14ac:dyDescent="0.2">
      <c r="A27" s="332"/>
      <c r="B27" s="333"/>
      <c r="C27" s="333"/>
    </row>
    <row r="28" spans="1:6" ht="20.100000000000001" customHeight="1" x14ac:dyDescent="0.2">
      <c r="A28" s="332"/>
      <c r="B28" s="333"/>
      <c r="C28" s="333"/>
    </row>
    <row r="29" spans="1:6" ht="20.100000000000001" customHeight="1" x14ac:dyDescent="0.2">
      <c r="A29" s="332"/>
      <c r="B29" s="333"/>
      <c r="C29" s="333"/>
    </row>
    <row r="30" spans="1:6" ht="20.100000000000001" customHeight="1" x14ac:dyDescent="0.2">
      <c r="A30" s="332"/>
      <c r="B30" s="333"/>
      <c r="C30" s="333"/>
    </row>
    <row r="31" spans="1:6" ht="20.100000000000001" customHeight="1" x14ac:dyDescent="0.2">
      <c r="A31" s="332"/>
      <c r="B31" s="333"/>
      <c r="C31" s="333"/>
    </row>
    <row r="32" spans="1:6" ht="20.100000000000001" customHeight="1" x14ac:dyDescent="0.2">
      <c r="A32" s="332"/>
      <c r="B32" s="333"/>
      <c r="C32" s="333"/>
    </row>
    <row r="33" spans="1:3" ht="20.100000000000001" customHeight="1" x14ac:dyDescent="0.2">
      <c r="A33" s="332"/>
      <c r="B33" s="333"/>
      <c r="C33" s="333"/>
    </row>
    <row r="34" spans="1:3" ht="20.100000000000001" customHeight="1" x14ac:dyDescent="0.2">
      <c r="A34" s="332"/>
      <c r="B34" s="333"/>
      <c r="C34" s="333"/>
    </row>
    <row r="35" spans="1:3" ht="20.100000000000001" customHeight="1" x14ac:dyDescent="0.2">
      <c r="A35" s="332"/>
      <c r="B35" s="333"/>
      <c r="C35" s="333"/>
    </row>
    <row r="36" spans="1:3" ht="20.100000000000001" customHeight="1" x14ac:dyDescent="0.2">
      <c r="A36" s="334"/>
      <c r="B36" s="335"/>
      <c r="C36" s="335"/>
    </row>
    <row r="37" spans="1:3" ht="20.100000000000001" customHeight="1" x14ac:dyDescent="0.2">
      <c r="A37" s="332"/>
      <c r="B37" s="333"/>
      <c r="C37" s="333"/>
    </row>
    <row r="38" spans="1:3" ht="20.100000000000001" customHeight="1" x14ac:dyDescent="0.2">
      <c r="A38" s="332"/>
      <c r="B38" s="333"/>
      <c r="C38" s="333"/>
    </row>
    <row r="39" spans="1:3" ht="20.100000000000001" customHeight="1" x14ac:dyDescent="0.2">
      <c r="A39" s="334"/>
      <c r="B39" s="335"/>
      <c r="C39" s="335"/>
    </row>
    <row r="40" spans="1:3" ht="20.100000000000001" customHeight="1" x14ac:dyDescent="0.2">
      <c r="A40" s="332"/>
      <c r="B40" s="333"/>
      <c r="C40" s="333"/>
    </row>
    <row r="41" spans="1:3" ht="20.100000000000001" customHeight="1" x14ac:dyDescent="0.2">
      <c r="A41" s="332"/>
      <c r="B41" s="333"/>
      <c r="C41" s="333"/>
    </row>
    <row r="42" spans="1:3" ht="20.100000000000001" customHeight="1" x14ac:dyDescent="0.2">
      <c r="A42" s="332"/>
      <c r="B42" s="333"/>
      <c r="C42" s="333"/>
    </row>
    <row r="43" spans="1:3" ht="20.100000000000001" customHeight="1" x14ac:dyDescent="0.2">
      <c r="A43" s="332"/>
      <c r="B43" s="333"/>
      <c r="C43" s="333"/>
    </row>
    <row r="44" spans="1:3" ht="20.100000000000001" customHeight="1" x14ac:dyDescent="0.2">
      <c r="A44" s="332"/>
      <c r="B44" s="333"/>
      <c r="C44" s="333"/>
    </row>
    <row r="45" spans="1:3" ht="20.100000000000001" customHeight="1" x14ac:dyDescent="0.2">
      <c r="A45" s="332"/>
      <c r="B45" s="333"/>
      <c r="C45" s="333"/>
    </row>
    <row r="46" spans="1:3" ht="20.100000000000001" customHeight="1" x14ac:dyDescent="0.2">
      <c r="A46" s="332"/>
      <c r="B46" s="333"/>
      <c r="C46" s="333"/>
    </row>
    <row r="47" spans="1:3" ht="20.100000000000001" customHeight="1" x14ac:dyDescent="0.2">
      <c r="A47" s="332"/>
      <c r="B47" s="333"/>
      <c r="C47" s="333"/>
    </row>
    <row r="48" spans="1:3" ht="20.100000000000001" customHeight="1" x14ac:dyDescent="0.2">
      <c r="A48" s="332"/>
      <c r="B48" s="333"/>
      <c r="C48" s="333"/>
    </row>
    <row r="49" spans="1:3" ht="20.100000000000001" customHeight="1" x14ac:dyDescent="0.2">
      <c r="A49" s="332"/>
      <c r="B49" s="333"/>
      <c r="C49" s="333"/>
    </row>
    <row r="50" spans="1:3" ht="20.100000000000001" customHeight="1" x14ac:dyDescent="0.2">
      <c r="A50" s="332"/>
      <c r="B50" s="333"/>
      <c r="C50" s="333"/>
    </row>
    <row r="51" spans="1:3" ht="20.100000000000001" customHeight="1" x14ac:dyDescent="0.2">
      <c r="A51" s="332"/>
      <c r="B51" s="333"/>
      <c r="C51" s="333"/>
    </row>
    <row r="52" spans="1:3" ht="20.100000000000001" customHeight="1" x14ac:dyDescent="0.2">
      <c r="A52" s="332"/>
      <c r="B52" s="333"/>
      <c r="C52" s="333"/>
    </row>
    <row r="53" spans="1:3" ht="20.100000000000001" customHeight="1" x14ac:dyDescent="0.2">
      <c r="A53" s="334"/>
      <c r="B53" s="335"/>
      <c r="C53" s="335"/>
    </row>
    <row r="54" spans="1:3" ht="20.100000000000001" customHeight="1" x14ac:dyDescent="0.2">
      <c r="A54" s="332"/>
      <c r="B54" s="333"/>
      <c r="C54" s="333"/>
    </row>
    <row r="55" spans="1:3" ht="20.100000000000001" customHeight="1" x14ac:dyDescent="0.2">
      <c r="A55" s="332"/>
      <c r="B55" s="333"/>
      <c r="C55" s="333"/>
    </row>
    <row r="56" spans="1:3" ht="20.100000000000001" customHeight="1" x14ac:dyDescent="0.2">
      <c r="A56" s="332"/>
      <c r="B56" s="333"/>
      <c r="C56" s="333"/>
    </row>
    <row r="57" spans="1:3" ht="20.100000000000001" customHeight="1" x14ac:dyDescent="0.2">
      <c r="A57" s="332"/>
      <c r="B57" s="333"/>
      <c r="C57" s="333"/>
    </row>
    <row r="58" spans="1:3" ht="20.100000000000001" customHeight="1" x14ac:dyDescent="0.2">
      <c r="A58" s="332"/>
      <c r="B58" s="333"/>
      <c r="C58" s="333"/>
    </row>
    <row r="59" spans="1:3" ht="20.100000000000001" customHeight="1" x14ac:dyDescent="0.2">
      <c r="A59" s="332"/>
      <c r="B59" s="333"/>
      <c r="C59" s="333"/>
    </row>
    <row r="60" spans="1:3" x14ac:dyDescent="0.2">
      <c r="A60" s="332"/>
      <c r="B60" s="333"/>
      <c r="C60" s="333"/>
    </row>
    <row r="61" spans="1:3" x14ac:dyDescent="0.2">
      <c r="A61" s="332"/>
      <c r="B61" s="333"/>
      <c r="C61" s="333"/>
    </row>
    <row r="62" spans="1:3" x14ac:dyDescent="0.2">
      <c r="A62" s="332"/>
      <c r="B62" s="333"/>
      <c r="C62" s="333"/>
    </row>
    <row r="63" spans="1:3" x14ac:dyDescent="0.2">
      <c r="A63" s="332"/>
      <c r="B63" s="333"/>
      <c r="C63" s="333"/>
    </row>
    <row r="64" spans="1:3" x14ac:dyDescent="0.2">
      <c r="A64" s="332"/>
      <c r="B64" s="333"/>
      <c r="C64" s="333"/>
    </row>
    <row r="65" spans="1:3" x14ac:dyDescent="0.2">
      <c r="A65" s="334"/>
      <c r="B65" s="335"/>
      <c r="C65" s="335"/>
    </row>
    <row r="66" spans="1:3" x14ac:dyDescent="0.2">
      <c r="A66" s="332"/>
      <c r="B66" s="333"/>
      <c r="C66" s="333"/>
    </row>
    <row r="67" spans="1:3" x14ac:dyDescent="0.2">
      <c r="A67" s="334"/>
      <c r="B67" s="335"/>
      <c r="C67" s="335"/>
    </row>
    <row r="68" spans="1:3" x14ac:dyDescent="0.2">
      <c r="A68" s="332"/>
      <c r="B68" s="333"/>
      <c r="C68" s="333"/>
    </row>
    <row r="69" spans="1:3" x14ac:dyDescent="0.2">
      <c r="A69" s="332"/>
      <c r="B69" s="333"/>
      <c r="C69" s="333"/>
    </row>
    <row r="70" spans="1:3" x14ac:dyDescent="0.2">
      <c r="A70" s="332"/>
      <c r="B70" s="333"/>
      <c r="C70" s="333"/>
    </row>
    <row r="71" spans="1:3" x14ac:dyDescent="0.2">
      <c r="A71" s="334"/>
      <c r="B71" s="335"/>
      <c r="C71" s="335"/>
    </row>
  </sheetData>
  <phoneticPr fontId="17" type="noConversion"/>
  <pageMargins left="0.78740157480314965" right="0.15748031496062992" top="1.1417322834645669" bottom="0.74803149606299213" header="0.31496062992125984" footer="0.31496062992125984"/>
  <pageSetup paperSize="9" scale="76" orientation="landscape" r:id="rId1"/>
  <headerFooter>
    <oddHeader>&amp;L1.melléklet a 3/2019. (V. 30.) önkormányzati rendelethez&amp;C&amp;"Book Antiqua,Félkövér"&amp;11Vindornyalak Község Önkormányzata
költségvetési mérlege közgazdasági tagolásban
2018. év&amp;R&amp;"Book Antiqua,Félkövér"1. melléklet
 Ft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5"/>
  <sheetViews>
    <sheetView view="pageLayout" zoomScaleNormal="100" workbookViewId="0">
      <selection activeCell="D1" sqref="D1:D1048576"/>
    </sheetView>
  </sheetViews>
  <sheetFormatPr defaultRowHeight="16.5" x14ac:dyDescent="0.3"/>
  <cols>
    <col min="1" max="1" width="24" style="37" customWidth="1"/>
    <col min="2" max="2" width="12.28515625" style="28" bestFit="1" customWidth="1"/>
    <col min="3" max="3" width="12" style="3" customWidth="1"/>
    <col min="4" max="4" width="11.28515625" style="3" customWidth="1"/>
    <col min="5" max="8" width="9.140625" style="3"/>
    <col min="9" max="9" width="9.140625" style="30"/>
    <col min="10" max="16384" width="9.140625" style="3"/>
  </cols>
  <sheetData>
    <row r="1" spans="1:5" ht="45" x14ac:dyDescent="0.3">
      <c r="A1" s="274" t="s">
        <v>15</v>
      </c>
      <c r="B1" s="284" t="s">
        <v>98</v>
      </c>
      <c r="C1" s="307" t="s">
        <v>226</v>
      </c>
      <c r="D1" s="307" t="s">
        <v>102</v>
      </c>
      <c r="E1" s="307" t="s">
        <v>103</v>
      </c>
    </row>
    <row r="2" spans="1:5" ht="21" customHeight="1" x14ac:dyDescent="0.3">
      <c r="A2" s="462" t="s">
        <v>224</v>
      </c>
      <c r="B2" s="463"/>
      <c r="C2" s="463"/>
      <c r="D2" s="463"/>
      <c r="E2" s="464"/>
    </row>
    <row r="3" spans="1:5" s="30" customFormat="1" x14ac:dyDescent="0.3">
      <c r="A3" s="372"/>
      <c r="B3" s="374"/>
      <c r="C3" s="373"/>
      <c r="D3" s="375"/>
      <c r="E3" s="375"/>
    </row>
    <row r="4" spans="1:5" s="30" customFormat="1" x14ac:dyDescent="0.3">
      <c r="A4" s="383" t="s">
        <v>281</v>
      </c>
      <c r="B4" s="376">
        <v>200000</v>
      </c>
      <c r="C4" s="377">
        <v>40000</v>
      </c>
      <c r="D4" s="375">
        <f>C4</f>
        <v>40000</v>
      </c>
      <c r="E4" s="375"/>
    </row>
    <row r="5" spans="1:5" s="30" customFormat="1" x14ac:dyDescent="0.3">
      <c r="A5" s="383" t="s">
        <v>282</v>
      </c>
      <c r="B5" s="376">
        <v>200000</v>
      </c>
      <c r="C5" s="378">
        <v>460304</v>
      </c>
      <c r="D5" s="375">
        <f t="shared" ref="D5:D8" si="0">C5</f>
        <v>460304</v>
      </c>
      <c r="E5" s="375"/>
    </row>
    <row r="6" spans="1:5" s="30" customFormat="1" ht="16.5" customHeight="1" x14ac:dyDescent="0.3">
      <c r="A6" s="383" t="s">
        <v>283</v>
      </c>
      <c r="B6" s="376">
        <v>0</v>
      </c>
      <c r="C6" s="378">
        <v>110000</v>
      </c>
      <c r="D6" s="375">
        <f t="shared" si="0"/>
        <v>110000</v>
      </c>
      <c r="E6" s="375"/>
    </row>
    <row r="7" spans="1:5" s="4" customFormat="1" x14ac:dyDescent="0.3">
      <c r="A7" s="382"/>
      <c r="B7" s="379"/>
      <c r="C7" s="380"/>
      <c r="D7" s="375"/>
      <c r="E7" s="381"/>
    </row>
    <row r="8" spans="1:5" s="30" customFormat="1" x14ac:dyDescent="0.3">
      <c r="A8" s="372"/>
      <c r="B8" s="374">
        <f>SUM(B4:B7)</f>
        <v>400000</v>
      </c>
      <c r="C8" s="374">
        <f>SUM(C4:C7)</f>
        <v>610304</v>
      </c>
      <c r="D8" s="375">
        <f t="shared" si="0"/>
        <v>610304</v>
      </c>
      <c r="E8" s="375"/>
    </row>
    <row r="11" spans="1:5" ht="38.25" customHeight="1" x14ac:dyDescent="0.3"/>
    <row r="34" ht="13.15" customHeight="1" x14ac:dyDescent="0.3"/>
    <row r="35" hidden="1" x14ac:dyDescent="0.3"/>
  </sheetData>
  <mergeCells count="1">
    <mergeCell ref="A2:E2"/>
  </mergeCells>
  <phoneticPr fontId="17" type="noConversion"/>
  <pageMargins left="0.31496062992125984" right="0.19685039370078741" top="0.70866141732283472" bottom="0.15748031496062992" header="0.23622047244094491" footer="0.19685039370078741"/>
  <pageSetup paperSize="9" scale="68" orientation="landscape" r:id="rId1"/>
  <headerFooter>
    <oddHeader>&amp;L10.melléklet a 3/2019. (V. 30.) önkormányzati rendelethez&amp;C&amp;"Book Antiqua,Félkövér"&amp;11Vindornyalak Község  Önkormányzata
beruházási kiadásai feladatonként&amp;R&amp;"Book Antiqua,Félkövér"10.  melléklet
ezer Ft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8"/>
  <sheetViews>
    <sheetView view="pageLayout" zoomScaleNormal="100" workbookViewId="0">
      <selection activeCell="D1" sqref="D1:D1048576"/>
    </sheetView>
  </sheetViews>
  <sheetFormatPr defaultRowHeight="16.5" x14ac:dyDescent="0.3"/>
  <cols>
    <col min="1" max="1" width="23" style="36" customWidth="1"/>
    <col min="2" max="2" width="13.85546875" style="3" customWidth="1"/>
    <col min="3" max="3" width="14" style="3" customWidth="1"/>
    <col min="4" max="4" width="12.28515625" style="3" bestFit="1" customWidth="1"/>
    <col min="5" max="16384" width="9.140625" style="3"/>
  </cols>
  <sheetData>
    <row r="1" spans="1:11" ht="45" x14ac:dyDescent="0.3">
      <c r="A1" s="274" t="s">
        <v>15</v>
      </c>
      <c r="B1" s="284" t="s">
        <v>98</v>
      </c>
      <c r="C1" s="307" t="s">
        <v>226</v>
      </c>
      <c r="D1" s="307" t="s">
        <v>102</v>
      </c>
      <c r="E1" s="307" t="s">
        <v>103</v>
      </c>
      <c r="K1" s="30"/>
    </row>
    <row r="2" spans="1:11" ht="16.5" customHeight="1" x14ac:dyDescent="0.3">
      <c r="A2" s="462" t="s">
        <v>224</v>
      </c>
      <c r="B2" s="463"/>
      <c r="C2" s="463"/>
      <c r="D2" s="463"/>
      <c r="E2" s="464"/>
      <c r="K2" s="30"/>
    </row>
    <row r="3" spans="1:11" x14ac:dyDescent="0.3">
      <c r="A3" s="372"/>
      <c r="B3" s="374"/>
      <c r="C3" s="373"/>
      <c r="D3" s="375"/>
      <c r="E3" s="375"/>
      <c r="K3" s="30"/>
    </row>
    <row r="4" spans="1:11" x14ac:dyDescent="0.3">
      <c r="A4" s="383" t="s">
        <v>284</v>
      </c>
      <c r="B4" s="376">
        <v>0</v>
      </c>
      <c r="C4" s="377">
        <v>269671</v>
      </c>
      <c r="D4" s="373">
        <v>269671</v>
      </c>
      <c r="E4" s="375"/>
      <c r="K4" s="30"/>
    </row>
    <row r="5" spans="1:11" x14ac:dyDescent="0.3">
      <c r="A5" s="383"/>
      <c r="B5" s="376"/>
      <c r="C5" s="378"/>
      <c r="D5" s="375"/>
      <c r="E5" s="375"/>
      <c r="K5" s="30"/>
    </row>
    <row r="6" spans="1:11" x14ac:dyDescent="0.3">
      <c r="A6" s="383"/>
      <c r="B6" s="376"/>
      <c r="C6" s="378"/>
      <c r="D6" s="375"/>
      <c r="E6" s="375"/>
      <c r="K6" s="30"/>
    </row>
    <row r="7" spans="1:11" x14ac:dyDescent="0.3">
      <c r="A7" s="382"/>
      <c r="B7" s="379"/>
      <c r="C7" s="380"/>
      <c r="D7" s="375"/>
      <c r="E7" s="381"/>
      <c r="F7" s="43"/>
      <c r="K7" s="30"/>
    </row>
    <row r="8" spans="1:11" x14ac:dyDescent="0.3">
      <c r="A8" s="372"/>
      <c r="B8" s="316">
        <v>0</v>
      </c>
      <c r="C8" s="316">
        <v>269671</v>
      </c>
      <c r="D8" s="375">
        <f t="shared" ref="D8" si="0">C8</f>
        <v>269671</v>
      </c>
      <c r="E8" s="375"/>
      <c r="K8" s="30"/>
    </row>
  </sheetData>
  <mergeCells count="1">
    <mergeCell ref="A2:E2"/>
  </mergeCells>
  <phoneticPr fontId="17" type="noConversion"/>
  <pageMargins left="0.55118110236220474" right="0.31496062992125984" top="0.94488188976377963" bottom="0.35433070866141736" header="0.31496062992125984" footer="0.31496062992125984"/>
  <pageSetup paperSize="9" scale="90" orientation="landscape" r:id="rId1"/>
  <headerFooter>
    <oddHeader>&amp;L11.melléklet a 3/2019. (V. 30.) önkormányzati rendelethez&amp;C&amp;"Book Antiqua,Félkövér"&amp;11Vindornyalak  Község  Önkormányzata
felújítási előirányzatai célonként&amp;R&amp;"Book Antiqua,Félkövér"11. melléklet
 Ft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8"/>
  <sheetViews>
    <sheetView view="pageLayout" zoomScaleNormal="100" workbookViewId="0">
      <selection activeCell="J13" sqref="J13"/>
    </sheetView>
  </sheetViews>
  <sheetFormatPr defaultRowHeight="16.5" x14ac:dyDescent="0.2"/>
  <cols>
    <col min="1" max="1" width="49.140625" style="385" customWidth="1"/>
    <col min="2" max="2" width="15.28515625" style="385" bestFit="1" customWidth="1"/>
    <col min="3" max="3" width="12.7109375" style="385" customWidth="1"/>
    <col min="4" max="4" width="9.140625" style="385"/>
    <col min="5" max="5" width="10.85546875" style="385" customWidth="1"/>
    <col min="6" max="16384" width="9.140625" style="385"/>
  </cols>
  <sheetData>
    <row r="1" spans="1:5" ht="45" x14ac:dyDescent="0.2">
      <c r="A1" s="274" t="s">
        <v>15</v>
      </c>
      <c r="B1" s="284" t="s">
        <v>98</v>
      </c>
      <c r="C1" s="307" t="s">
        <v>226</v>
      </c>
      <c r="D1" s="307" t="s">
        <v>102</v>
      </c>
      <c r="E1" s="307" t="s">
        <v>103</v>
      </c>
    </row>
    <row r="2" spans="1:5" ht="27" x14ac:dyDescent="0.2">
      <c r="A2" s="394" t="s">
        <v>290</v>
      </c>
      <c r="B2" s="387">
        <v>0</v>
      </c>
      <c r="C2" s="387">
        <v>0</v>
      </c>
      <c r="D2" s="387">
        <v>100</v>
      </c>
      <c r="E2" s="386"/>
    </row>
    <row r="3" spans="1:5" x14ac:dyDescent="0.2">
      <c r="A3" s="394" t="s">
        <v>285</v>
      </c>
      <c r="B3" s="387">
        <v>52000</v>
      </c>
      <c r="C3" s="387">
        <v>52000</v>
      </c>
      <c r="D3" s="391">
        <f>C3</f>
        <v>52000</v>
      </c>
      <c r="E3" s="392"/>
    </row>
    <row r="4" spans="1:5" x14ac:dyDescent="0.2">
      <c r="A4" s="395" t="s">
        <v>287</v>
      </c>
      <c r="B4" s="384">
        <v>75000</v>
      </c>
      <c r="C4" s="384">
        <v>75000</v>
      </c>
      <c r="D4" s="391">
        <f>C4</f>
        <v>75000</v>
      </c>
      <c r="E4" s="392"/>
    </row>
    <row r="5" spans="1:5" x14ac:dyDescent="0.2">
      <c r="A5" s="394" t="s">
        <v>286</v>
      </c>
      <c r="B5" s="387">
        <v>1102050</v>
      </c>
      <c r="C5" s="388">
        <v>852050</v>
      </c>
      <c r="D5" s="391">
        <f>C5</f>
        <v>852050</v>
      </c>
      <c r="E5" s="392"/>
    </row>
    <row r="6" spans="1:5" x14ac:dyDescent="0.2">
      <c r="A6" s="394" t="s">
        <v>288</v>
      </c>
      <c r="B6" s="387">
        <v>42000</v>
      </c>
      <c r="C6" s="388">
        <v>42000</v>
      </c>
      <c r="D6" s="391">
        <f>C6</f>
        <v>42000</v>
      </c>
      <c r="E6" s="392"/>
    </row>
    <row r="7" spans="1:5" x14ac:dyDescent="0.2">
      <c r="A7" s="394" t="s">
        <v>289</v>
      </c>
      <c r="B7" s="387">
        <v>21000</v>
      </c>
      <c r="C7" s="388">
        <v>21000</v>
      </c>
      <c r="D7" s="391">
        <f>C7</f>
        <v>21000</v>
      </c>
      <c r="E7" s="392"/>
    </row>
    <row r="8" spans="1:5" s="390" customFormat="1" ht="15" x14ac:dyDescent="0.2">
      <c r="A8" s="274" t="s">
        <v>43</v>
      </c>
      <c r="B8" s="389">
        <f>B3+B4+B5+B6+B7</f>
        <v>1292050</v>
      </c>
      <c r="C8" s="389">
        <f t="shared" ref="C8:D8" si="0">C3+C4+C5+C6+C7</f>
        <v>1042050</v>
      </c>
      <c r="D8" s="389">
        <f t="shared" si="0"/>
        <v>1042050</v>
      </c>
      <c r="E8" s="393"/>
    </row>
  </sheetData>
  <phoneticPr fontId="17" type="noConversion"/>
  <pageMargins left="0.39370078740157483" right="0.43307086614173229" top="1.1023622047244095" bottom="0.74803149606299213" header="0.31496062992125984" footer="0.31496062992125984"/>
  <pageSetup paperSize="9" scale="90" orientation="landscape" r:id="rId1"/>
  <headerFooter>
    <oddHeader>&amp;L12.melléklet a 3/2019. (V. 30.) önkormányzati rendelethez&amp;C&amp;"Book Antiqua,Félkövér"&amp;11Vindornyalak Község Önkormányzata
egyéb működési célú támogatásai ÁHT-n belülre&amp;R&amp;"Book Antiqua,Félkövér"12. melléklet
Ft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6"/>
  <sheetViews>
    <sheetView view="pageLayout" zoomScaleNormal="100" workbookViewId="0">
      <selection activeCell="D1" sqref="D1:D1048576"/>
    </sheetView>
  </sheetViews>
  <sheetFormatPr defaultRowHeight="16.5" x14ac:dyDescent="0.3"/>
  <cols>
    <col min="1" max="1" width="65" style="37" customWidth="1"/>
    <col min="2" max="2" width="14.28515625" style="4" bestFit="1" customWidth="1"/>
    <col min="3" max="3" width="13" style="3" bestFit="1" customWidth="1"/>
    <col min="4" max="4" width="13.5703125" style="3" customWidth="1"/>
    <col min="5" max="16384" width="9.140625" style="3"/>
  </cols>
  <sheetData>
    <row r="1" spans="1:5" ht="45" x14ac:dyDescent="0.3">
      <c r="A1" s="274" t="s">
        <v>15</v>
      </c>
      <c r="B1" s="284" t="s">
        <v>98</v>
      </c>
      <c r="C1" s="307" t="s">
        <v>226</v>
      </c>
      <c r="D1" s="307" t="s">
        <v>102</v>
      </c>
      <c r="E1" s="307" t="s">
        <v>103</v>
      </c>
    </row>
    <row r="2" spans="1:5" x14ac:dyDescent="0.3">
      <c r="A2" s="394" t="s">
        <v>291</v>
      </c>
      <c r="B2" s="396">
        <v>0</v>
      </c>
      <c r="C2" s="396">
        <v>37000</v>
      </c>
      <c r="D2" s="399">
        <f>C2</f>
        <v>37000</v>
      </c>
      <c r="E2" s="394"/>
    </row>
    <row r="3" spans="1:5" x14ac:dyDescent="0.3">
      <c r="A3" s="394" t="s">
        <v>292</v>
      </c>
      <c r="B3" s="397">
        <v>0</v>
      </c>
      <c r="C3" s="397">
        <v>484500</v>
      </c>
      <c r="D3" s="394">
        <v>484500</v>
      </c>
      <c r="E3" s="394"/>
    </row>
    <row r="4" spans="1:5" x14ac:dyDescent="0.3">
      <c r="A4" s="279" t="s">
        <v>43</v>
      </c>
      <c r="B4" s="398">
        <f>B2+B3</f>
        <v>0</v>
      </c>
      <c r="C4" s="398">
        <f t="shared" ref="C4" si="0">C2+C3</f>
        <v>521500</v>
      </c>
      <c r="D4" s="29">
        <v>50000</v>
      </c>
      <c r="E4" s="29"/>
    </row>
    <row r="6" spans="1:5" x14ac:dyDescent="0.3">
      <c r="A6" s="3"/>
    </row>
  </sheetData>
  <phoneticPr fontId="17" type="noConversion"/>
  <pageMargins left="0.19685039370078741" right="0.15748031496062992" top="0.74803149606299213" bottom="0.35433070866141736" header="0.23622047244094491" footer="0.15748031496062992"/>
  <pageSetup paperSize="9" scale="75" orientation="landscape" r:id="rId1"/>
  <headerFooter>
    <oddHeader>&amp;L13.melléklet a 3/2019. (V. 30.) önkormányzati rendelethez&amp;C&amp;"Book Antiqua,Félkövér"&amp;11Vindornyalak Község Önkormányzata
egyéb működési célú támogatásai ÁHT-n kívülre&amp;R&amp;"Book Antiqua,Félkövér"13. melléklet
 Ft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0"/>
  <sheetViews>
    <sheetView view="pageLayout" zoomScaleNormal="100" workbookViewId="0">
      <selection activeCell="B8" sqref="B8"/>
    </sheetView>
  </sheetViews>
  <sheetFormatPr defaultRowHeight="16.5" x14ac:dyDescent="0.3"/>
  <cols>
    <col min="1" max="1" width="6.140625" style="36" bestFit="1" customWidth="1"/>
    <col min="2" max="2" width="59.42578125" style="3" customWidth="1"/>
    <col min="3" max="3" width="10.140625" style="3" bestFit="1" customWidth="1"/>
    <col min="4" max="4" width="9.85546875" style="3" bestFit="1" customWidth="1"/>
    <col min="5" max="5" width="11.140625" style="3" bestFit="1" customWidth="1"/>
    <col min="6" max="16384" width="9.140625" style="3"/>
  </cols>
  <sheetData>
    <row r="1" spans="1:7" ht="45.75" thickBot="1" x14ac:dyDescent="0.35">
      <c r="A1" s="33" t="s">
        <v>14</v>
      </c>
      <c r="B1" s="34" t="s">
        <v>151</v>
      </c>
      <c r="C1" s="117" t="s">
        <v>178</v>
      </c>
      <c r="D1" s="42" t="s">
        <v>104</v>
      </c>
      <c r="E1" s="116" t="s">
        <v>105</v>
      </c>
      <c r="G1" s="30"/>
    </row>
    <row r="2" spans="1:7" s="4" customFormat="1" ht="16.5" customHeight="1" x14ac:dyDescent="0.3">
      <c r="A2" s="465" t="s">
        <v>176</v>
      </c>
      <c r="B2" s="466"/>
      <c r="C2" s="151"/>
      <c r="D2" s="184"/>
      <c r="E2" s="185"/>
      <c r="G2" s="155"/>
    </row>
    <row r="3" spans="1:7" s="4" customFormat="1" x14ac:dyDescent="0.3">
      <c r="A3" s="154"/>
      <c r="B3" s="186"/>
      <c r="C3" s="121"/>
      <c r="D3" s="161"/>
      <c r="E3" s="187"/>
      <c r="G3" s="155"/>
    </row>
    <row r="4" spans="1:7" s="4" customFormat="1" x14ac:dyDescent="0.3">
      <c r="A4" s="154"/>
      <c r="B4" s="188"/>
      <c r="C4" s="119"/>
      <c r="D4" s="119"/>
      <c r="E4" s="38"/>
      <c r="G4" s="155"/>
    </row>
    <row r="5" spans="1:7" s="4" customFormat="1" x14ac:dyDescent="0.3">
      <c r="A5" s="154"/>
      <c r="B5" s="189"/>
      <c r="C5" s="150"/>
      <c r="D5" s="149"/>
      <c r="E5" s="131"/>
      <c r="G5" s="155"/>
    </row>
    <row r="6" spans="1:7" s="4" customFormat="1" x14ac:dyDescent="0.3">
      <c r="A6" s="154"/>
      <c r="B6" s="186"/>
      <c r="C6" s="190"/>
      <c r="D6" s="161"/>
      <c r="E6" s="187"/>
      <c r="G6" s="155"/>
    </row>
    <row r="7" spans="1:7" s="4" customFormat="1" x14ac:dyDescent="0.3">
      <c r="A7" s="154"/>
      <c r="B7" s="186"/>
      <c r="C7" s="119"/>
      <c r="D7" s="119"/>
      <c r="E7" s="38"/>
      <c r="G7" s="155"/>
    </row>
    <row r="8" spans="1:7" s="4" customFormat="1" x14ac:dyDescent="0.3">
      <c r="A8" s="154"/>
      <c r="B8" s="191"/>
      <c r="C8" s="120"/>
      <c r="D8" s="120"/>
      <c r="E8" s="131"/>
      <c r="G8" s="155"/>
    </row>
    <row r="9" spans="1:7" s="4" customFormat="1" x14ac:dyDescent="0.3">
      <c r="A9" s="154"/>
      <c r="B9" s="192"/>
      <c r="C9" s="120"/>
      <c r="D9" s="120"/>
      <c r="E9" s="131"/>
      <c r="G9" s="155"/>
    </row>
    <row r="10" spans="1:7" s="4" customFormat="1" x14ac:dyDescent="0.3">
      <c r="A10" s="154"/>
      <c r="B10" s="188"/>
      <c r="C10" s="119"/>
      <c r="D10" s="122"/>
      <c r="E10" s="130"/>
      <c r="G10" s="155"/>
    </row>
    <row r="11" spans="1:7" s="4" customFormat="1" x14ac:dyDescent="0.3">
      <c r="A11" s="154"/>
      <c r="B11" s="191"/>
      <c r="C11" s="120"/>
      <c r="D11" s="161"/>
      <c r="E11" s="193"/>
      <c r="G11" s="155"/>
    </row>
    <row r="12" spans="1:7" s="4" customFormat="1" x14ac:dyDescent="0.3">
      <c r="A12" s="154"/>
      <c r="B12" s="191"/>
      <c r="C12" s="120"/>
      <c r="D12" s="161"/>
      <c r="E12" s="193"/>
      <c r="G12" s="155"/>
    </row>
    <row r="13" spans="1:7" s="4" customFormat="1" ht="17.25" customHeight="1" x14ac:dyDescent="0.3">
      <c r="A13" s="154"/>
      <c r="B13" s="192"/>
      <c r="C13" s="120"/>
      <c r="D13" s="161"/>
      <c r="E13" s="138"/>
      <c r="G13" s="155"/>
    </row>
    <row r="14" spans="1:7" s="4" customFormat="1" x14ac:dyDescent="0.3">
      <c r="A14" s="154"/>
      <c r="B14" s="194"/>
      <c r="C14" s="119"/>
      <c r="D14" s="119"/>
      <c r="E14" s="38"/>
      <c r="G14" s="155"/>
    </row>
    <row r="15" spans="1:7" s="4" customFormat="1" x14ac:dyDescent="0.3">
      <c r="A15" s="154"/>
      <c r="B15" s="194"/>
      <c r="C15" s="118"/>
      <c r="D15" s="161"/>
      <c r="E15" s="193"/>
      <c r="G15" s="155"/>
    </row>
    <row r="16" spans="1:7" s="4" customFormat="1" x14ac:dyDescent="0.3">
      <c r="A16" s="467"/>
      <c r="B16" s="468"/>
      <c r="C16" s="118"/>
      <c r="D16" s="161"/>
      <c r="E16" s="193"/>
      <c r="G16" s="155"/>
    </row>
    <row r="17" spans="1:7" s="4" customFormat="1" x14ac:dyDescent="0.3">
      <c r="A17" s="154"/>
      <c r="B17" s="195"/>
      <c r="C17" s="118"/>
      <c r="D17" s="161"/>
      <c r="E17" s="193"/>
      <c r="G17" s="155"/>
    </row>
    <row r="18" spans="1:7" s="4" customFormat="1" x14ac:dyDescent="0.3">
      <c r="A18" s="154"/>
      <c r="B18" s="194" t="s">
        <v>23</v>
      </c>
      <c r="C18" s="118">
        <v>0</v>
      </c>
      <c r="D18" s="161"/>
      <c r="E18" s="193">
        <f>C18-D18</f>
        <v>0</v>
      </c>
      <c r="G18" s="155"/>
    </row>
    <row r="19" spans="1:7" s="4" customFormat="1" x14ac:dyDescent="0.3">
      <c r="A19" s="154"/>
      <c r="B19" s="196"/>
      <c r="C19" s="118"/>
      <c r="D19" s="161"/>
      <c r="E19" s="193"/>
    </row>
    <row r="20" spans="1:7" s="4" customFormat="1" ht="17.25" thickBot="1" x14ac:dyDescent="0.35">
      <c r="A20" s="153"/>
      <c r="B20" s="197" t="s">
        <v>43</v>
      </c>
      <c r="C20" s="123">
        <f>SUM(C16+C14)</f>
        <v>0</v>
      </c>
      <c r="D20" s="123">
        <f>SUM(D16+D14)</f>
        <v>0</v>
      </c>
      <c r="E20" s="198">
        <f>SUM(E16+E14)</f>
        <v>0</v>
      </c>
    </row>
  </sheetData>
  <mergeCells count="2">
    <mergeCell ref="A2:B2"/>
    <mergeCell ref="A16:B16"/>
  </mergeCells>
  <phoneticPr fontId="17" type="noConversion"/>
  <pageMargins left="0.59055118110236227" right="0.43307086614173229" top="1.2204724409448819" bottom="0.74803149606299213" header="0.31496062992125984" footer="0.31496062992125984"/>
  <pageSetup paperSize="9" scale="90" orientation="portrait" r:id="rId1"/>
  <headerFooter>
    <oddHeader>&amp;C&amp;"Book Antiqua,Félkövér"&amp;11Zalaszántó Község  Önkormányzata
egyéb felhalmozási célú kiadásai ÁHT-n kívülre&amp;R&amp;"Book Antiqua,Félkövér"14. melléklet
 Ft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8"/>
  <sheetViews>
    <sheetView view="pageLayout" zoomScaleNormal="100" workbookViewId="0">
      <selection activeCell="C16" sqref="C16"/>
    </sheetView>
  </sheetViews>
  <sheetFormatPr defaultRowHeight="16.5" x14ac:dyDescent="0.3"/>
  <cols>
    <col min="1" max="1" width="52.7109375" style="3" customWidth="1"/>
    <col min="2" max="2" width="20" style="3" customWidth="1"/>
    <col min="3" max="3" width="9.28515625" style="3" bestFit="1" customWidth="1"/>
    <col min="4" max="4" width="11.140625" style="3" bestFit="1" customWidth="1"/>
    <col min="5" max="5" width="9.42578125" style="3" bestFit="1" customWidth="1"/>
    <col min="6" max="6" width="11.140625" style="3" bestFit="1" customWidth="1"/>
    <col min="7" max="7" width="12.7109375" style="3" customWidth="1"/>
    <col min="8" max="16384" width="9.140625" style="3"/>
  </cols>
  <sheetData>
    <row r="1" spans="1:7" ht="20.25" customHeight="1" x14ac:dyDescent="0.3">
      <c r="A1" s="472" t="s">
        <v>64</v>
      </c>
      <c r="B1" s="474" t="s">
        <v>153</v>
      </c>
      <c r="C1" s="476" t="s">
        <v>65</v>
      </c>
      <c r="D1" s="476"/>
      <c r="E1" s="476" t="s">
        <v>66</v>
      </c>
      <c r="F1" s="476"/>
      <c r="G1" s="469" t="s">
        <v>67</v>
      </c>
    </row>
    <row r="2" spans="1:7" ht="34.5" customHeight="1" thickBot="1" x14ac:dyDescent="0.35">
      <c r="A2" s="473"/>
      <c r="B2" s="475"/>
      <c r="C2" s="55" t="s">
        <v>68</v>
      </c>
      <c r="D2" s="55" t="s">
        <v>69</v>
      </c>
      <c r="E2" s="55" t="s">
        <v>70</v>
      </c>
      <c r="F2" s="55" t="s">
        <v>69</v>
      </c>
      <c r="G2" s="470"/>
    </row>
    <row r="3" spans="1:7" x14ac:dyDescent="0.3">
      <c r="A3" s="56" t="s">
        <v>71</v>
      </c>
      <c r="B3" s="110" t="s">
        <v>97</v>
      </c>
      <c r="C3" s="57">
        <v>0</v>
      </c>
      <c r="D3" s="58">
        <v>0</v>
      </c>
      <c r="E3" s="57"/>
      <c r="F3" s="58"/>
      <c r="G3" s="59">
        <f t="shared" ref="G3:G11" si="0">SUM(F3+D3)</f>
        <v>0</v>
      </c>
    </row>
    <row r="4" spans="1:7" x14ac:dyDescent="0.3">
      <c r="A4" s="60" t="s">
        <v>72</v>
      </c>
      <c r="B4" s="61" t="s">
        <v>97</v>
      </c>
      <c r="C4" s="62"/>
      <c r="D4" s="63">
        <v>0</v>
      </c>
      <c r="E4" s="62">
        <v>0</v>
      </c>
      <c r="F4" s="63">
        <v>0</v>
      </c>
      <c r="G4" s="64">
        <f t="shared" si="0"/>
        <v>0</v>
      </c>
    </row>
    <row r="5" spans="1:7" x14ac:dyDescent="0.3">
      <c r="A5" s="60" t="s">
        <v>73</v>
      </c>
      <c r="B5" s="61" t="s">
        <v>97</v>
      </c>
      <c r="C5" s="62">
        <v>0</v>
      </c>
      <c r="D5" s="63">
        <v>0</v>
      </c>
      <c r="E5" s="62">
        <v>0</v>
      </c>
      <c r="F5" s="63">
        <v>0</v>
      </c>
      <c r="G5" s="64">
        <f t="shared" si="0"/>
        <v>0</v>
      </c>
    </row>
    <row r="6" spans="1:7" x14ac:dyDescent="0.3">
      <c r="A6" s="60" t="s">
        <v>74</v>
      </c>
      <c r="B6" s="110" t="s">
        <v>97</v>
      </c>
      <c r="C6" s="63">
        <v>0</v>
      </c>
      <c r="D6" s="63">
        <v>0</v>
      </c>
      <c r="E6" s="63">
        <v>0</v>
      </c>
      <c r="F6" s="63">
        <v>0</v>
      </c>
      <c r="G6" s="64">
        <f t="shared" si="0"/>
        <v>0</v>
      </c>
    </row>
    <row r="7" spans="1:7" x14ac:dyDescent="0.3">
      <c r="A7" s="60" t="s">
        <v>75</v>
      </c>
      <c r="B7" s="61" t="s">
        <v>175</v>
      </c>
      <c r="C7" s="113">
        <v>0</v>
      </c>
      <c r="D7" s="112">
        <v>0</v>
      </c>
      <c r="E7" s="113"/>
      <c r="F7" s="112"/>
      <c r="G7" s="114">
        <f t="shared" si="0"/>
        <v>0</v>
      </c>
    </row>
    <row r="8" spans="1:7" x14ac:dyDescent="0.3">
      <c r="A8" s="60" t="s">
        <v>76</v>
      </c>
      <c r="B8" s="61" t="s">
        <v>175</v>
      </c>
      <c r="C8" s="113">
        <v>0</v>
      </c>
      <c r="D8" s="112">
        <v>0</v>
      </c>
      <c r="E8" s="113"/>
      <c r="F8" s="112"/>
      <c r="G8" s="114">
        <f t="shared" si="0"/>
        <v>0</v>
      </c>
    </row>
    <row r="9" spans="1:7" x14ac:dyDescent="0.3">
      <c r="A9" s="60" t="s">
        <v>77</v>
      </c>
      <c r="B9" s="61" t="s">
        <v>78</v>
      </c>
      <c r="C9" s="113">
        <v>0</v>
      </c>
      <c r="D9" s="112">
        <v>0</v>
      </c>
      <c r="E9" s="113">
        <v>0</v>
      </c>
      <c r="F9" s="112">
        <v>0</v>
      </c>
      <c r="G9" s="114">
        <f t="shared" si="0"/>
        <v>0</v>
      </c>
    </row>
    <row r="10" spans="1:7" ht="33" x14ac:dyDescent="0.3">
      <c r="A10" s="65" t="s">
        <v>79</v>
      </c>
      <c r="B10" s="66"/>
      <c r="C10" s="63">
        <v>0</v>
      </c>
      <c r="D10" s="63"/>
      <c r="E10" s="63">
        <v>0</v>
      </c>
      <c r="F10" s="63"/>
      <c r="G10" s="64">
        <f t="shared" si="0"/>
        <v>0</v>
      </c>
    </row>
    <row r="11" spans="1:7" x14ac:dyDescent="0.3">
      <c r="A11" s="65" t="s">
        <v>80</v>
      </c>
      <c r="B11" s="67"/>
      <c r="C11" s="68">
        <v>0</v>
      </c>
      <c r="D11" s="68">
        <v>0</v>
      </c>
      <c r="E11" s="68">
        <v>0</v>
      </c>
      <c r="F11" s="68">
        <v>0</v>
      </c>
      <c r="G11" s="69">
        <f t="shared" si="0"/>
        <v>0</v>
      </c>
    </row>
    <row r="12" spans="1:7" s="30" customFormat="1" ht="15.75" thickBot="1" x14ac:dyDescent="0.3">
      <c r="A12" s="70" t="s">
        <v>23</v>
      </c>
      <c r="B12" s="471"/>
      <c r="C12" s="471"/>
      <c r="D12" s="471"/>
      <c r="E12" s="471"/>
      <c r="F12" s="471"/>
      <c r="G12" s="71">
        <f>SUM(G3:G11)</f>
        <v>0</v>
      </c>
    </row>
    <row r="14" spans="1:7" x14ac:dyDescent="0.3">
      <c r="B14" s="53"/>
      <c r="C14" s="53"/>
      <c r="D14" s="72"/>
    </row>
    <row r="16" spans="1:7" x14ac:dyDescent="0.3">
      <c r="D16" s="73"/>
    </row>
    <row r="17" spans="4:4" x14ac:dyDescent="0.3">
      <c r="D17" s="73"/>
    </row>
    <row r="18" spans="4:4" x14ac:dyDescent="0.3">
      <c r="D18" s="73"/>
    </row>
  </sheetData>
  <mergeCells count="6">
    <mergeCell ref="G1:G2"/>
    <mergeCell ref="B12:F12"/>
    <mergeCell ref="A1:A2"/>
    <mergeCell ref="B1:B2"/>
    <mergeCell ref="C1:D1"/>
    <mergeCell ref="E1:F1"/>
  </mergeCells>
  <pageMargins left="0.70866141732283472" right="0.70866141732283472" top="1.0236220472440944" bottom="0.74803149606299213" header="0.31496062992125984" footer="0.31496062992125984"/>
  <pageSetup paperSize="9" orientation="landscape" r:id="rId1"/>
  <headerFooter>
    <oddHeader>&amp;L14.melléklet a 3/2019. (V. 30.) önkormányzati rendelethez&amp;C&amp;"Book Antiqua,Félkövér"&amp;11Vindornyalak Község  Önkormányzata 
2018. évi közvetett támogatásai&amp;R&amp;"Book Antiqua,Normál"&amp;11 &amp;"Book Antiqua,Félkövér"14. melléklet
Ft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4"/>
  <sheetViews>
    <sheetView view="pageLayout" zoomScaleNormal="100" workbookViewId="0">
      <selection activeCell="A12" sqref="A12:F12"/>
    </sheetView>
  </sheetViews>
  <sheetFormatPr defaultRowHeight="13.5" x14ac:dyDescent="0.25"/>
  <cols>
    <col min="1" max="1" width="6.28515625" style="1" customWidth="1"/>
    <col min="2" max="2" width="89.5703125" style="1" customWidth="1"/>
    <col min="3" max="3" width="12" style="1" bestFit="1" customWidth="1"/>
    <col min="4" max="4" width="12.140625" style="1" bestFit="1" customWidth="1"/>
    <col min="5" max="5" width="11.5703125" style="1" bestFit="1" customWidth="1"/>
    <col min="6" max="6" width="12.85546875" style="1" bestFit="1" customWidth="1"/>
    <col min="7" max="7" width="11" style="1" bestFit="1" customWidth="1"/>
    <col min="8" max="8" width="12" style="1" bestFit="1" customWidth="1"/>
    <col min="9" max="16384" width="9.140625" style="1"/>
  </cols>
  <sheetData>
    <row r="1" spans="1:7" x14ac:dyDescent="0.25">
      <c r="A1" s="482" t="s">
        <v>81</v>
      </c>
      <c r="B1" s="482"/>
    </row>
    <row r="2" spans="1:7" x14ac:dyDescent="0.25">
      <c r="A2" s="74"/>
      <c r="B2" s="74"/>
    </row>
    <row r="3" spans="1:7" ht="14.25" thickBot="1" x14ac:dyDescent="0.3">
      <c r="A3" s="482" t="s">
        <v>82</v>
      </c>
      <c r="B3" s="482"/>
    </row>
    <row r="4" spans="1:7" ht="15" x14ac:dyDescent="0.3">
      <c r="A4" s="483" t="s">
        <v>14</v>
      </c>
      <c r="B4" s="485" t="s">
        <v>15</v>
      </c>
      <c r="C4" s="479"/>
      <c r="D4" s="480"/>
      <c r="E4" s="481"/>
      <c r="F4" s="477" t="s">
        <v>1</v>
      </c>
      <c r="G4" s="75"/>
    </row>
    <row r="5" spans="1:7" ht="15.75" thickBot="1" x14ac:dyDescent="0.3">
      <c r="A5" s="484"/>
      <c r="B5" s="486"/>
      <c r="C5" s="76" t="s">
        <v>83</v>
      </c>
      <c r="D5" s="77" t="s">
        <v>84</v>
      </c>
      <c r="E5" s="76" t="s">
        <v>85</v>
      </c>
      <c r="F5" s="478"/>
      <c r="G5" s="75"/>
    </row>
    <row r="6" spans="1:7" ht="54.75" x14ac:dyDescent="0.3">
      <c r="A6" s="79">
        <v>1</v>
      </c>
      <c r="B6" s="80" t="s">
        <v>86</v>
      </c>
      <c r="C6" s="81">
        <v>6585</v>
      </c>
      <c r="D6" s="82">
        <v>6585</v>
      </c>
      <c r="E6" s="82">
        <v>52765</v>
      </c>
      <c r="F6" s="83">
        <f>SUM(C6:E6)</f>
        <v>65935</v>
      </c>
      <c r="G6" s="78"/>
    </row>
    <row r="7" spans="1:7" ht="32.25" customHeight="1" x14ac:dyDescent="0.3">
      <c r="A7" s="140">
        <v>2</v>
      </c>
      <c r="B7" s="139" t="s">
        <v>173</v>
      </c>
      <c r="C7" s="82"/>
      <c r="D7" s="82">
        <v>27000</v>
      </c>
      <c r="E7" s="82"/>
      <c r="F7" s="83">
        <f>SUM(C7:E7)</f>
        <v>27000</v>
      </c>
      <c r="G7" s="78"/>
    </row>
    <row r="8" spans="1:7" ht="33" customHeight="1" thickBot="1" x14ac:dyDescent="0.35">
      <c r="A8" s="145">
        <v>3</v>
      </c>
      <c r="B8" s="146" t="s">
        <v>163</v>
      </c>
      <c r="C8" s="132">
        <v>30000</v>
      </c>
      <c r="D8" s="88"/>
      <c r="E8" s="88"/>
      <c r="F8" s="141">
        <f>SUM(C8:E8)</f>
        <v>30000</v>
      </c>
      <c r="G8" s="78"/>
    </row>
    <row r="9" spans="1:7" s="2" customFormat="1" ht="21" customHeight="1" thickBot="1" x14ac:dyDescent="0.35">
      <c r="A9" s="147"/>
      <c r="B9" s="148" t="s">
        <v>87</v>
      </c>
      <c r="C9" s="84">
        <f>SUM(C6:C8)</f>
        <v>36585</v>
      </c>
      <c r="D9" s="84">
        <f>SUM(D6:D8)</f>
        <v>33585</v>
      </c>
      <c r="E9" s="84">
        <f>SUM(E6:E8)</f>
        <v>52765</v>
      </c>
      <c r="F9" s="84">
        <f>SUM(F6:F8)</f>
        <v>122935</v>
      </c>
      <c r="G9" s="78"/>
    </row>
    <row r="10" spans="1:7" s="2" customFormat="1" ht="15" x14ac:dyDescent="0.3">
      <c r="A10" s="10"/>
      <c r="B10" s="85"/>
      <c r="C10" s="86"/>
      <c r="D10" s="86"/>
      <c r="E10" s="86"/>
      <c r="F10" s="86"/>
      <c r="G10" s="86"/>
    </row>
    <row r="11" spans="1:7" x14ac:dyDescent="0.25">
      <c r="A11" s="482" t="s">
        <v>88</v>
      </c>
      <c r="B11" s="482"/>
    </row>
    <row r="12" spans="1:7" x14ac:dyDescent="0.25">
      <c r="A12" s="496" t="s">
        <v>162</v>
      </c>
      <c r="B12" s="496"/>
      <c r="C12" s="496"/>
      <c r="D12" s="496"/>
      <c r="E12" s="496"/>
      <c r="F12" s="496"/>
    </row>
    <row r="13" spans="1:7" x14ac:dyDescent="0.25">
      <c r="G13" s="90"/>
    </row>
    <row r="14" spans="1:7" ht="14.25" thickBot="1" x14ac:dyDescent="0.3">
      <c r="A14" s="501" t="s">
        <v>89</v>
      </c>
      <c r="B14" s="502"/>
      <c r="G14" s="90"/>
    </row>
    <row r="15" spans="1:7" s="2" customFormat="1" ht="18.75" customHeight="1" x14ac:dyDescent="0.3">
      <c r="A15" s="487" t="s">
        <v>14</v>
      </c>
      <c r="B15" s="489" t="s">
        <v>15</v>
      </c>
      <c r="C15" s="491"/>
      <c r="D15" s="492"/>
      <c r="E15" s="493"/>
      <c r="F15" s="494" t="s">
        <v>1</v>
      </c>
      <c r="G15" s="91"/>
    </row>
    <row r="16" spans="1:7" s="2" customFormat="1" ht="15.75" thickBot="1" x14ac:dyDescent="0.35">
      <c r="A16" s="488"/>
      <c r="B16" s="490"/>
      <c r="C16" s="87" t="s">
        <v>83</v>
      </c>
      <c r="D16" s="87" t="s">
        <v>84</v>
      </c>
      <c r="E16" s="87" t="s">
        <v>90</v>
      </c>
      <c r="F16" s="495"/>
      <c r="G16" s="92"/>
    </row>
    <row r="17" spans="1:8" ht="15" x14ac:dyDescent="0.3">
      <c r="A17" s="93">
        <v>1</v>
      </c>
      <c r="B17" s="94" t="s">
        <v>91</v>
      </c>
      <c r="C17" s="17">
        <v>5000</v>
      </c>
      <c r="D17" s="17">
        <v>5000</v>
      </c>
      <c r="E17" s="17">
        <v>66438</v>
      </c>
      <c r="F17" s="95">
        <f>SUM(C17:E17)</f>
        <v>76438</v>
      </c>
      <c r="G17" s="96"/>
      <c r="H17" s="90"/>
    </row>
    <row r="18" spans="1:8" s="2" customFormat="1" ht="17.25" customHeight="1" thickBot="1" x14ac:dyDescent="0.35">
      <c r="A18" s="97"/>
      <c r="B18" s="40" t="s">
        <v>23</v>
      </c>
      <c r="C18" s="98">
        <f>SUM(C17)</f>
        <v>5000</v>
      </c>
      <c r="D18" s="98">
        <f>SUM(D17)</f>
        <v>5000</v>
      </c>
      <c r="E18" s="98">
        <f>SUM(E17)</f>
        <v>66438</v>
      </c>
      <c r="F18" s="99">
        <f>SUM(C18:E18)</f>
        <v>76438</v>
      </c>
      <c r="G18" s="10"/>
    </row>
    <row r="19" spans="1:8" s="2" customFormat="1" ht="15" x14ac:dyDescent="0.3">
      <c r="A19" s="10"/>
      <c r="B19" s="10"/>
      <c r="C19" s="102"/>
      <c r="D19" s="102"/>
      <c r="E19" s="102"/>
      <c r="F19" s="78"/>
      <c r="G19" s="10"/>
    </row>
    <row r="20" spans="1:8" ht="15" x14ac:dyDescent="0.3">
      <c r="A20" s="10"/>
      <c r="B20" s="10"/>
      <c r="C20" s="102"/>
      <c r="D20" s="102"/>
      <c r="E20" s="102"/>
      <c r="F20" s="102"/>
      <c r="G20" s="90"/>
    </row>
    <row r="21" spans="1:8" ht="14.25" thickBot="1" x14ac:dyDescent="0.3">
      <c r="A21" s="482" t="s">
        <v>92</v>
      </c>
      <c r="B21" s="482"/>
      <c r="G21" s="90"/>
    </row>
    <row r="22" spans="1:8" ht="15" x14ac:dyDescent="0.3">
      <c r="A22" s="497" t="s">
        <v>14</v>
      </c>
      <c r="B22" s="499" t="s">
        <v>15</v>
      </c>
      <c r="C22" s="479"/>
      <c r="D22" s="480"/>
      <c r="E22" s="481"/>
      <c r="F22" s="477" t="s">
        <v>1</v>
      </c>
      <c r="G22" s="90"/>
    </row>
    <row r="23" spans="1:8" ht="15.75" thickBot="1" x14ac:dyDescent="0.3">
      <c r="A23" s="498"/>
      <c r="B23" s="500"/>
      <c r="C23" s="76" t="s">
        <v>83</v>
      </c>
      <c r="D23" s="77" t="s">
        <v>84</v>
      </c>
      <c r="E23" s="77" t="s">
        <v>85</v>
      </c>
      <c r="F23" s="478"/>
      <c r="G23" s="90"/>
    </row>
    <row r="24" spans="1:8" ht="41.25" x14ac:dyDescent="0.3">
      <c r="A24" s="134">
        <v>1</v>
      </c>
      <c r="B24" s="133" t="s">
        <v>93</v>
      </c>
      <c r="C24" s="81">
        <v>2147</v>
      </c>
      <c r="D24" s="18">
        <v>1846</v>
      </c>
      <c r="E24" s="18">
        <v>4927</v>
      </c>
      <c r="F24" s="83">
        <f>SUM(C24:E24)</f>
        <v>8920</v>
      </c>
      <c r="G24" s="90"/>
    </row>
    <row r="25" spans="1:8" ht="27.75" x14ac:dyDescent="0.3">
      <c r="A25" s="140">
        <v>2</v>
      </c>
      <c r="B25" s="139" t="s">
        <v>173</v>
      </c>
      <c r="C25" s="82"/>
      <c r="D25" s="18">
        <v>2000</v>
      </c>
      <c r="E25" s="18"/>
      <c r="F25" s="83">
        <f>SUM(C25:E25)</f>
        <v>2000</v>
      </c>
      <c r="G25" s="90"/>
    </row>
    <row r="26" spans="1:8" ht="28.5" thickBot="1" x14ac:dyDescent="0.35">
      <c r="A26" s="79">
        <v>3</v>
      </c>
      <c r="B26" s="80" t="s">
        <v>163</v>
      </c>
      <c r="C26" s="142">
        <v>2060</v>
      </c>
      <c r="D26" s="19"/>
      <c r="E26" s="19"/>
      <c r="F26" s="141">
        <f>SUM(C26:E26)</f>
        <v>2060</v>
      </c>
      <c r="G26" s="90"/>
    </row>
    <row r="27" spans="1:8" ht="17.25" customHeight="1" thickBot="1" x14ac:dyDescent="0.35">
      <c r="A27" s="89"/>
      <c r="B27" s="103" t="s">
        <v>23</v>
      </c>
      <c r="C27" s="84">
        <f>SUM(C24:C26)</f>
        <v>4207</v>
      </c>
      <c r="D27" s="84">
        <f>SUM(D24:D26)</f>
        <v>3846</v>
      </c>
      <c r="E27" s="84">
        <f>SUM(E24:E26)</f>
        <v>4927</v>
      </c>
      <c r="F27" s="115">
        <f>SUM(C27:E27)</f>
        <v>12980</v>
      </c>
      <c r="G27" s="90"/>
    </row>
    <row r="28" spans="1:8" ht="15" x14ac:dyDescent="0.3">
      <c r="A28" s="10"/>
      <c r="B28" s="85"/>
      <c r="C28" s="86"/>
      <c r="D28" s="86"/>
      <c r="E28" s="86"/>
      <c r="F28" s="86"/>
      <c r="G28" s="90"/>
    </row>
    <row r="29" spans="1:8" ht="14.25" thickBot="1" x14ac:dyDescent="0.3">
      <c r="A29" s="482" t="s">
        <v>94</v>
      </c>
      <c r="B29" s="482"/>
    </row>
    <row r="30" spans="1:8" s="2" customFormat="1" ht="15" x14ac:dyDescent="0.3">
      <c r="A30" s="487" t="s">
        <v>14</v>
      </c>
      <c r="B30" s="489" t="s">
        <v>15</v>
      </c>
      <c r="C30" s="491"/>
      <c r="D30" s="492"/>
      <c r="E30" s="493"/>
      <c r="F30" s="494" t="s">
        <v>1</v>
      </c>
      <c r="G30" s="91"/>
    </row>
    <row r="31" spans="1:8" s="2" customFormat="1" ht="15.75" thickBot="1" x14ac:dyDescent="0.35">
      <c r="A31" s="488"/>
      <c r="B31" s="490"/>
      <c r="C31" s="87" t="s">
        <v>83</v>
      </c>
      <c r="D31" s="87" t="s">
        <v>84</v>
      </c>
      <c r="E31" s="87" t="s">
        <v>170</v>
      </c>
      <c r="F31" s="495"/>
      <c r="G31" s="92"/>
    </row>
    <row r="32" spans="1:8" ht="16.5" x14ac:dyDescent="0.3">
      <c r="A32" s="104">
        <v>1</v>
      </c>
      <c r="B32" s="35" t="s">
        <v>165</v>
      </c>
      <c r="C32" s="39">
        <v>8500</v>
      </c>
      <c r="D32" s="39">
        <v>9440</v>
      </c>
      <c r="E32" s="39"/>
      <c r="F32" s="83">
        <f>SUM(C32:E32)</f>
        <v>17940</v>
      </c>
      <c r="G32" s="96"/>
    </row>
    <row r="33" spans="1:8" ht="15" x14ac:dyDescent="0.3">
      <c r="A33" s="100">
        <v>2</v>
      </c>
      <c r="B33" s="105" t="s">
        <v>95</v>
      </c>
      <c r="C33" s="19">
        <v>0</v>
      </c>
      <c r="D33" s="19">
        <v>0</v>
      </c>
      <c r="E33" s="18">
        <v>0</v>
      </c>
      <c r="F33" s="83">
        <f t="shared" ref="F33:F39" si="0">SUM(C33:E33)</f>
        <v>0</v>
      </c>
      <c r="G33" s="96"/>
    </row>
    <row r="34" spans="1:8" ht="15" x14ac:dyDescent="0.3">
      <c r="A34" s="101">
        <v>3</v>
      </c>
      <c r="B34" s="111" t="s">
        <v>96</v>
      </c>
      <c r="C34" s="18">
        <v>20</v>
      </c>
      <c r="D34" s="18">
        <v>20</v>
      </c>
      <c r="E34" s="18">
        <v>20</v>
      </c>
      <c r="F34" s="83">
        <f t="shared" si="0"/>
        <v>60</v>
      </c>
      <c r="G34" s="96"/>
      <c r="H34" s="90"/>
    </row>
    <row r="35" spans="1:8" ht="15" x14ac:dyDescent="0.3">
      <c r="A35" s="101">
        <v>4</v>
      </c>
      <c r="B35" s="152" t="s">
        <v>166</v>
      </c>
      <c r="C35" s="18">
        <v>1200</v>
      </c>
      <c r="D35" s="18">
        <v>1200</v>
      </c>
      <c r="E35" s="18">
        <v>1200</v>
      </c>
      <c r="F35" s="83">
        <f t="shared" si="0"/>
        <v>3600</v>
      </c>
      <c r="G35" s="96"/>
      <c r="H35" s="90"/>
    </row>
    <row r="36" spans="1:8" ht="15" x14ac:dyDescent="0.3">
      <c r="A36" s="101">
        <v>5</v>
      </c>
      <c r="B36" s="152" t="s">
        <v>167</v>
      </c>
      <c r="C36" s="18">
        <v>770</v>
      </c>
      <c r="D36" s="18">
        <v>770</v>
      </c>
      <c r="E36" s="18">
        <v>770</v>
      </c>
      <c r="F36" s="83">
        <f t="shared" si="0"/>
        <v>2310</v>
      </c>
      <c r="G36" s="96"/>
      <c r="H36" s="90"/>
    </row>
    <row r="37" spans="1:8" ht="15" x14ac:dyDescent="0.3">
      <c r="A37" s="101">
        <v>6</v>
      </c>
      <c r="B37" s="111" t="s">
        <v>169</v>
      </c>
      <c r="C37" s="18">
        <v>1200</v>
      </c>
      <c r="D37" s="18">
        <v>1500</v>
      </c>
      <c r="E37" s="18">
        <v>1500</v>
      </c>
      <c r="F37" s="83">
        <f t="shared" si="0"/>
        <v>4200</v>
      </c>
      <c r="G37" s="96"/>
      <c r="H37" s="90"/>
    </row>
    <row r="38" spans="1:8" ht="15" x14ac:dyDescent="0.3">
      <c r="A38" s="101">
        <v>8</v>
      </c>
      <c r="B38" s="111" t="s">
        <v>168</v>
      </c>
      <c r="C38" s="18">
        <v>4700</v>
      </c>
      <c r="D38" s="18">
        <v>4700</v>
      </c>
      <c r="E38" s="18">
        <v>14100</v>
      </c>
      <c r="F38" s="83">
        <f t="shared" si="0"/>
        <v>23500</v>
      </c>
      <c r="G38" s="96"/>
      <c r="H38" s="90"/>
    </row>
    <row r="39" spans="1:8" ht="15.75" thickBot="1" x14ac:dyDescent="0.35">
      <c r="A39" s="101">
        <v>9</v>
      </c>
      <c r="B39" s="111" t="s">
        <v>174</v>
      </c>
      <c r="C39" s="18">
        <v>0</v>
      </c>
      <c r="D39" s="18">
        <v>170880</v>
      </c>
      <c r="E39" s="18">
        <v>0</v>
      </c>
      <c r="F39" s="83">
        <f t="shared" si="0"/>
        <v>170880</v>
      </c>
      <c r="G39" s="96"/>
      <c r="H39" s="90"/>
    </row>
    <row r="40" spans="1:8" s="2" customFormat="1" ht="15.75" thickBot="1" x14ac:dyDescent="0.35">
      <c r="A40" s="106"/>
      <c r="B40" s="107" t="s">
        <v>23</v>
      </c>
      <c r="C40" s="108">
        <f>SUM(C32:C39)</f>
        <v>16390</v>
      </c>
      <c r="D40" s="108">
        <f>SUM(D32:D39)</f>
        <v>188510</v>
      </c>
      <c r="E40" s="108">
        <f>SUM(E32:E39)</f>
        <v>17590</v>
      </c>
      <c r="F40" s="108">
        <f>SUM(F32:F39)</f>
        <v>222490</v>
      </c>
      <c r="G40" s="96"/>
      <c r="H40" s="10"/>
    </row>
    <row r="43" spans="1:8" ht="12.75" customHeight="1" x14ac:dyDescent="0.25"/>
    <row r="44" spans="1:8" ht="12.75" customHeight="1" x14ac:dyDescent="0.25"/>
  </sheetData>
  <mergeCells count="23">
    <mergeCell ref="A12:F12"/>
    <mergeCell ref="F22:F23"/>
    <mergeCell ref="A29:B29"/>
    <mergeCell ref="A22:A23"/>
    <mergeCell ref="B22:B23"/>
    <mergeCell ref="A15:A16"/>
    <mergeCell ref="C15:E15"/>
    <mergeCell ref="A14:B14"/>
    <mergeCell ref="A30:A31"/>
    <mergeCell ref="B30:B31"/>
    <mergeCell ref="C30:E30"/>
    <mergeCell ref="F15:F16"/>
    <mergeCell ref="C22:E22"/>
    <mergeCell ref="B15:B16"/>
    <mergeCell ref="A21:B21"/>
    <mergeCell ref="F30:F31"/>
    <mergeCell ref="F4:F5"/>
    <mergeCell ref="C4:E4"/>
    <mergeCell ref="A11:B11"/>
    <mergeCell ref="A1:B1"/>
    <mergeCell ref="A3:B3"/>
    <mergeCell ref="A4:A5"/>
    <mergeCell ref="B4:B5"/>
  </mergeCells>
  <pageMargins left="0.82677165354330717" right="0.27559055118110237" top="0.74803149606299213" bottom="0.31496062992125984" header="0.31496062992125984" footer="0.31496062992125984"/>
  <pageSetup paperSize="9" scale="85" orientation="landscape" r:id="rId1"/>
  <headerFooter>
    <oddHeader>&amp;C&amp;"Book Antiqua,Félkövér"&amp;11KIMUTATÁS
az Önkormányzat többéves kihatással járó kötelezettségeiről&amp;R&amp;"Book Antiqua,Félkövér"&amp;11 16. melléklet
 Ft</oddHeader>
  </headerFooter>
  <rowBreaks count="1" manualBreakCount="1">
    <brk id="2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22"/>
  <sheetViews>
    <sheetView view="pageLayout" zoomScaleNormal="100" workbookViewId="0">
      <selection activeCell="R15" sqref="R15"/>
    </sheetView>
  </sheetViews>
  <sheetFormatPr defaultRowHeight="13.5" x14ac:dyDescent="0.25"/>
  <cols>
    <col min="1" max="1" width="3.5703125" style="109" customWidth="1"/>
    <col min="2" max="2" width="20.28515625" style="109" customWidth="1"/>
    <col min="3" max="14" width="9.140625" style="109"/>
    <col min="15" max="15" width="10.140625" style="109" bestFit="1" customWidth="1"/>
    <col min="16" max="16384" width="9.140625" style="109"/>
  </cols>
  <sheetData>
    <row r="1" spans="1:15" x14ac:dyDescent="0.25">
      <c r="A1"/>
    </row>
    <row r="2" spans="1:15" ht="14.25" thickBot="1" x14ac:dyDescent="0.3">
      <c r="A2" s="263"/>
      <c r="B2" s="264" t="s">
        <v>15</v>
      </c>
      <c r="C2" s="264" t="s">
        <v>183</v>
      </c>
      <c r="D2" s="264" t="s">
        <v>184</v>
      </c>
      <c r="E2" s="264" t="s">
        <v>185</v>
      </c>
      <c r="F2" s="264" t="s">
        <v>186</v>
      </c>
      <c r="G2" s="264" t="s">
        <v>187</v>
      </c>
      <c r="H2" s="264" t="s">
        <v>188</v>
      </c>
      <c r="I2" s="264" t="s">
        <v>189</v>
      </c>
      <c r="J2" s="264" t="s">
        <v>190</v>
      </c>
      <c r="K2" s="264" t="s">
        <v>191</v>
      </c>
      <c r="L2" s="264" t="s">
        <v>192</v>
      </c>
      <c r="M2" s="264" t="s">
        <v>193</v>
      </c>
      <c r="N2" s="265" t="s">
        <v>194</v>
      </c>
      <c r="O2" s="264" t="s">
        <v>195</v>
      </c>
    </row>
    <row r="3" spans="1:15" ht="24.95" customHeight="1" x14ac:dyDescent="0.25">
      <c r="A3" s="266" t="s">
        <v>182</v>
      </c>
      <c r="B3" s="315" t="s">
        <v>240</v>
      </c>
      <c r="C3" s="267">
        <f>O3/12</f>
        <v>1290601.5833333333</v>
      </c>
      <c r="D3" s="267">
        <v>1290601.5833333333</v>
      </c>
      <c r="E3" s="267">
        <v>1290601.5833333333</v>
      </c>
      <c r="F3" s="267">
        <v>1290601.5833333333</v>
      </c>
      <c r="G3" s="267">
        <v>1290601.5833333333</v>
      </c>
      <c r="H3" s="267">
        <v>1290601.5833333333</v>
      </c>
      <c r="I3" s="267">
        <v>1290601.5833333333</v>
      </c>
      <c r="J3" s="267">
        <v>1290601.5833333333</v>
      </c>
      <c r="K3" s="267">
        <v>1290601.5833333333</v>
      </c>
      <c r="L3" s="267">
        <v>1290601.5833333333</v>
      </c>
      <c r="M3" s="267">
        <v>1290601.5833333333</v>
      </c>
      <c r="N3" s="267">
        <v>1290601.5833333333</v>
      </c>
      <c r="O3" s="316">
        <v>15487219</v>
      </c>
    </row>
    <row r="4" spans="1:15" ht="24.95" customHeight="1" x14ac:dyDescent="0.25">
      <c r="A4" s="268" t="s">
        <v>179</v>
      </c>
      <c r="B4" s="315" t="s">
        <v>241</v>
      </c>
      <c r="C4" s="267">
        <f t="shared" ref="C4:C10" si="0">O4/12</f>
        <v>125813.5</v>
      </c>
      <c r="D4" s="269">
        <v>125813.5</v>
      </c>
      <c r="E4" s="269">
        <v>125813.5</v>
      </c>
      <c r="F4" s="269">
        <v>125813.5</v>
      </c>
      <c r="G4" s="269">
        <v>125813.5</v>
      </c>
      <c r="H4" s="269">
        <v>125813.5</v>
      </c>
      <c r="I4" s="269">
        <v>125813.5</v>
      </c>
      <c r="J4" s="269">
        <v>125813.5</v>
      </c>
      <c r="K4" s="269">
        <v>125813.5</v>
      </c>
      <c r="L4" s="269">
        <v>125813.5</v>
      </c>
      <c r="M4" s="269">
        <v>125813.5</v>
      </c>
      <c r="N4" s="269">
        <v>125813.5</v>
      </c>
      <c r="O4" s="316">
        <v>1509762</v>
      </c>
    </row>
    <row r="5" spans="1:15" ht="24.95" customHeight="1" x14ac:dyDescent="0.25">
      <c r="A5" s="270" t="s">
        <v>177</v>
      </c>
      <c r="B5" s="315" t="s">
        <v>242</v>
      </c>
      <c r="C5" s="267">
        <f t="shared" si="0"/>
        <v>172339.33333333334</v>
      </c>
      <c r="D5" s="269">
        <v>172339.33333333334</v>
      </c>
      <c r="E5" s="269">
        <v>172339.33333333334</v>
      </c>
      <c r="F5" s="269">
        <v>172339.33333333334</v>
      </c>
      <c r="G5" s="269">
        <v>172339.33333333334</v>
      </c>
      <c r="H5" s="269">
        <v>172339.33333333334</v>
      </c>
      <c r="I5" s="269">
        <v>172339.33333333334</v>
      </c>
      <c r="J5" s="269">
        <v>172339.33333333334</v>
      </c>
      <c r="K5" s="269">
        <v>172339.33333333334</v>
      </c>
      <c r="L5" s="269">
        <v>172339.33333333334</v>
      </c>
      <c r="M5" s="269">
        <v>172339.33333333334</v>
      </c>
      <c r="N5" s="269">
        <v>172339.33333333334</v>
      </c>
      <c r="O5" s="316">
        <v>2068072</v>
      </c>
    </row>
    <row r="6" spans="1:15" ht="24.95" customHeight="1" x14ac:dyDescent="0.25">
      <c r="A6" s="270" t="s">
        <v>180</v>
      </c>
      <c r="B6" s="315" t="s">
        <v>243</v>
      </c>
      <c r="C6" s="267">
        <f t="shared" si="0"/>
        <v>165260.08333333334</v>
      </c>
      <c r="D6" s="269">
        <v>165260.08333333334</v>
      </c>
      <c r="E6" s="269">
        <v>165260.08333333334</v>
      </c>
      <c r="F6" s="269">
        <v>165260.08333333334</v>
      </c>
      <c r="G6" s="269">
        <v>165260.08333333334</v>
      </c>
      <c r="H6" s="269">
        <v>165260.08333333334</v>
      </c>
      <c r="I6" s="269">
        <v>165260.08333333334</v>
      </c>
      <c r="J6" s="269">
        <v>165260.08333333334</v>
      </c>
      <c r="K6" s="269">
        <v>165260.08333333334</v>
      </c>
      <c r="L6" s="269">
        <v>165260.08333333334</v>
      </c>
      <c r="M6" s="269">
        <v>165260.08333333334</v>
      </c>
      <c r="N6" s="269">
        <v>165260.08333333334</v>
      </c>
      <c r="O6" s="316">
        <v>1983121</v>
      </c>
    </row>
    <row r="7" spans="1:15" ht="24.95" customHeight="1" x14ac:dyDescent="0.25">
      <c r="A7" s="270" t="s">
        <v>181</v>
      </c>
      <c r="B7" s="326" t="s">
        <v>244</v>
      </c>
      <c r="C7" s="267">
        <f t="shared" si="0"/>
        <v>10000</v>
      </c>
      <c r="D7" s="269">
        <v>10000</v>
      </c>
      <c r="E7" s="269">
        <v>10000</v>
      </c>
      <c r="F7" s="269">
        <v>10000</v>
      </c>
      <c r="G7" s="269">
        <v>10000</v>
      </c>
      <c r="H7" s="269">
        <v>10000</v>
      </c>
      <c r="I7" s="269">
        <v>10000</v>
      </c>
      <c r="J7" s="269">
        <v>10000</v>
      </c>
      <c r="K7" s="269">
        <v>10000</v>
      </c>
      <c r="L7" s="269">
        <v>10000</v>
      </c>
      <c r="M7" s="269">
        <v>10000</v>
      </c>
      <c r="N7" s="269">
        <v>10000</v>
      </c>
      <c r="O7" s="316">
        <v>120000</v>
      </c>
    </row>
    <row r="8" spans="1:15" ht="24.95" customHeight="1" x14ac:dyDescent="0.25">
      <c r="A8" s="270" t="s">
        <v>196</v>
      </c>
      <c r="B8" s="315" t="s">
        <v>245</v>
      </c>
      <c r="C8" s="267">
        <f t="shared" si="0"/>
        <v>2500</v>
      </c>
      <c r="D8" s="269">
        <v>2500</v>
      </c>
      <c r="E8" s="269">
        <v>2500</v>
      </c>
      <c r="F8" s="269">
        <v>2500</v>
      </c>
      <c r="G8" s="269">
        <v>2500</v>
      </c>
      <c r="H8" s="269">
        <v>2500</v>
      </c>
      <c r="I8" s="269">
        <v>2500</v>
      </c>
      <c r="J8" s="269">
        <v>2500</v>
      </c>
      <c r="K8" s="269">
        <v>2500</v>
      </c>
      <c r="L8" s="269">
        <v>2500</v>
      </c>
      <c r="M8" s="269">
        <v>2500</v>
      </c>
      <c r="N8" s="269">
        <v>2500</v>
      </c>
      <c r="O8" s="316">
        <v>30000</v>
      </c>
    </row>
    <row r="9" spans="1:15" ht="24.95" customHeight="1" x14ac:dyDescent="0.25">
      <c r="A9" s="270" t="s">
        <v>197</v>
      </c>
      <c r="B9" s="326" t="s">
        <v>229</v>
      </c>
      <c r="C9" s="267">
        <f t="shared" si="0"/>
        <v>56485.166666666664</v>
      </c>
      <c r="D9" s="269">
        <v>56485.166666666664</v>
      </c>
      <c r="E9" s="269">
        <v>56485.166666666664</v>
      </c>
      <c r="F9" s="269">
        <v>56485.166666666664</v>
      </c>
      <c r="G9" s="269">
        <v>56485.166666666664</v>
      </c>
      <c r="H9" s="269">
        <v>56485.166666666664</v>
      </c>
      <c r="I9" s="269">
        <v>56485.166666666664</v>
      </c>
      <c r="J9" s="269">
        <v>56485.166666666664</v>
      </c>
      <c r="K9" s="269">
        <v>56485.166666666664</v>
      </c>
      <c r="L9" s="269">
        <v>56485.166666666664</v>
      </c>
      <c r="M9" s="269">
        <v>56485.166666666664</v>
      </c>
      <c r="N9" s="269">
        <v>56485.166666666664</v>
      </c>
      <c r="O9" s="316">
        <v>677822</v>
      </c>
    </row>
    <row r="10" spans="1:15" ht="24.95" customHeight="1" thickBot="1" x14ac:dyDescent="0.3">
      <c r="A10" s="270" t="s">
        <v>198</v>
      </c>
      <c r="B10" s="315" t="s">
        <v>255</v>
      </c>
      <c r="C10" s="267">
        <f t="shared" si="0"/>
        <v>208768.16666666666</v>
      </c>
      <c r="D10" s="269">
        <v>208768.16666666666</v>
      </c>
      <c r="E10" s="269">
        <v>208768.16666666666</v>
      </c>
      <c r="F10" s="269">
        <v>208768.16666666666</v>
      </c>
      <c r="G10" s="269">
        <v>208768.16666666666</v>
      </c>
      <c r="H10" s="269">
        <v>208768.16666666666</v>
      </c>
      <c r="I10" s="269">
        <v>208768.16666666666</v>
      </c>
      <c r="J10" s="269">
        <v>208768.16666666666</v>
      </c>
      <c r="K10" s="269">
        <v>208768.16666666666</v>
      </c>
      <c r="L10" s="269">
        <v>208768.16666666666</v>
      </c>
      <c r="M10" s="269">
        <v>208768.16666666666</v>
      </c>
      <c r="N10" s="269">
        <v>208768.16666666666</v>
      </c>
      <c r="O10" s="316">
        <v>2505218</v>
      </c>
    </row>
    <row r="11" spans="1:15" ht="14.25" thickBot="1" x14ac:dyDescent="0.3">
      <c r="A11" s="271" t="s">
        <v>199</v>
      </c>
      <c r="B11" s="272" t="s">
        <v>204</v>
      </c>
      <c r="C11" s="273">
        <f t="shared" ref="C11:O11" si="1">SUM(C3:C10)</f>
        <v>2031767.8333333333</v>
      </c>
      <c r="D11" s="273">
        <f t="shared" si="1"/>
        <v>2031767.8333333333</v>
      </c>
      <c r="E11" s="273">
        <f t="shared" si="1"/>
        <v>2031767.8333333333</v>
      </c>
      <c r="F11" s="273">
        <f t="shared" si="1"/>
        <v>2031767.8333333333</v>
      </c>
      <c r="G11" s="273">
        <f t="shared" si="1"/>
        <v>2031767.8333333333</v>
      </c>
      <c r="H11" s="273">
        <f t="shared" si="1"/>
        <v>2031767.8333333333</v>
      </c>
      <c r="I11" s="273">
        <f t="shared" si="1"/>
        <v>2031767.8333333333</v>
      </c>
      <c r="J11" s="273">
        <f t="shared" si="1"/>
        <v>2031767.8333333333</v>
      </c>
      <c r="K11" s="273">
        <f t="shared" si="1"/>
        <v>2031767.8333333333</v>
      </c>
      <c r="L11" s="273">
        <f t="shared" si="1"/>
        <v>2031767.8333333333</v>
      </c>
      <c r="M11" s="273">
        <f t="shared" si="1"/>
        <v>2031767.8333333333</v>
      </c>
      <c r="N11" s="273">
        <f t="shared" si="1"/>
        <v>2031767.8333333333</v>
      </c>
      <c r="O11" s="273">
        <f t="shared" si="1"/>
        <v>24381214</v>
      </c>
    </row>
    <row r="12" spans="1:15" ht="27" x14ac:dyDescent="0.25">
      <c r="A12" s="270" t="s">
        <v>205</v>
      </c>
      <c r="B12" s="317" t="s">
        <v>231</v>
      </c>
      <c r="C12" s="269">
        <f>O12/12</f>
        <v>852052.41666666663</v>
      </c>
      <c r="D12" s="269">
        <v>852052.41666666663</v>
      </c>
      <c r="E12" s="269">
        <v>852052.41666666663</v>
      </c>
      <c r="F12" s="269">
        <v>852052.41666666663</v>
      </c>
      <c r="G12" s="269">
        <v>852052.41666666663</v>
      </c>
      <c r="H12" s="269">
        <v>852052.41666666663</v>
      </c>
      <c r="I12" s="269">
        <v>852052.41666666663</v>
      </c>
      <c r="J12" s="269">
        <v>852052.41666666663</v>
      </c>
      <c r="K12" s="269">
        <v>852052.41666666663</v>
      </c>
      <c r="L12" s="269">
        <v>852052.41666666663</v>
      </c>
      <c r="M12" s="269">
        <v>852052.41666666663</v>
      </c>
      <c r="N12" s="269">
        <v>852052.41666666663</v>
      </c>
      <c r="O12" s="316">
        <v>10224629</v>
      </c>
    </row>
    <row r="13" spans="1:15" ht="24.95" customHeight="1" x14ac:dyDescent="0.25">
      <c r="A13" s="270" t="s">
        <v>200</v>
      </c>
      <c r="B13" s="317" t="s">
        <v>234</v>
      </c>
      <c r="C13" s="269">
        <f t="shared" ref="C13:C20" si="2">O13/12</f>
        <v>179083.33333333334</v>
      </c>
      <c r="D13" s="269">
        <v>179083.33333333334</v>
      </c>
      <c r="E13" s="269">
        <v>179083.33333333334</v>
      </c>
      <c r="F13" s="269">
        <v>179083.33333333334</v>
      </c>
      <c r="G13" s="269">
        <v>179083.33333333334</v>
      </c>
      <c r="H13" s="269">
        <v>179083.33333333334</v>
      </c>
      <c r="I13" s="269">
        <v>179083.33333333334</v>
      </c>
      <c r="J13" s="269">
        <v>179083.33333333334</v>
      </c>
      <c r="K13" s="269">
        <v>179083.33333333334</v>
      </c>
      <c r="L13" s="269">
        <v>179083.33333333334</v>
      </c>
      <c r="M13" s="269">
        <v>179083.33333333334</v>
      </c>
      <c r="N13" s="269">
        <v>179083.33333333334</v>
      </c>
      <c r="O13" s="316">
        <v>2149000</v>
      </c>
    </row>
    <row r="14" spans="1:15" ht="24.95" customHeight="1" x14ac:dyDescent="0.25">
      <c r="A14" s="270" t="s">
        <v>201</v>
      </c>
      <c r="B14" s="317" t="s">
        <v>232</v>
      </c>
      <c r="C14" s="269">
        <f t="shared" si="2"/>
        <v>517331.41666666669</v>
      </c>
      <c r="D14" s="269">
        <v>517331.41666666669</v>
      </c>
      <c r="E14" s="269">
        <v>517331.41666666669</v>
      </c>
      <c r="F14" s="269">
        <v>517331.41666666669</v>
      </c>
      <c r="G14" s="269">
        <v>517331.41666666669</v>
      </c>
      <c r="H14" s="269">
        <v>517331.41666666669</v>
      </c>
      <c r="I14" s="269">
        <v>517331.41666666669</v>
      </c>
      <c r="J14" s="269">
        <v>517331.41666666669</v>
      </c>
      <c r="K14" s="269">
        <v>517331.41666666669</v>
      </c>
      <c r="L14" s="269">
        <v>517331.41666666669</v>
      </c>
      <c r="M14" s="269">
        <v>517331.41666666669</v>
      </c>
      <c r="N14" s="269">
        <v>517331.41666666669</v>
      </c>
      <c r="O14" s="316">
        <v>6207977</v>
      </c>
    </row>
    <row r="15" spans="1:15" ht="24.95" customHeight="1" x14ac:dyDescent="0.25">
      <c r="A15" s="270" t="s">
        <v>202</v>
      </c>
      <c r="B15" s="317" t="s">
        <v>233</v>
      </c>
      <c r="C15" s="269">
        <f t="shared" si="2"/>
        <v>66916.666666666672</v>
      </c>
      <c r="D15" s="269">
        <v>66916.666666666672</v>
      </c>
      <c r="E15" s="269">
        <v>66916.666666666672</v>
      </c>
      <c r="F15" s="269">
        <v>66916.666666666672</v>
      </c>
      <c r="G15" s="269">
        <v>66916.666666666672</v>
      </c>
      <c r="H15" s="269">
        <v>66916.666666666672</v>
      </c>
      <c r="I15" s="269">
        <v>66916.666666666672</v>
      </c>
      <c r="J15" s="269">
        <v>66916.666666666672</v>
      </c>
      <c r="K15" s="269">
        <v>66916.666666666672</v>
      </c>
      <c r="L15" s="269">
        <v>66916.666666666672</v>
      </c>
      <c r="M15" s="269">
        <v>66916.666666666672</v>
      </c>
      <c r="N15" s="269">
        <v>66916.666666666672</v>
      </c>
      <c r="O15" s="316">
        <v>803000</v>
      </c>
    </row>
    <row r="16" spans="1:15" ht="24.95" customHeight="1" x14ac:dyDescent="0.25">
      <c r="A16" s="270" t="s">
        <v>203</v>
      </c>
      <c r="B16" s="317" t="s">
        <v>230</v>
      </c>
      <c r="C16" s="269">
        <f t="shared" si="2"/>
        <v>295302</v>
      </c>
      <c r="D16" s="269">
        <v>295302</v>
      </c>
      <c r="E16" s="269">
        <v>295302</v>
      </c>
      <c r="F16" s="269">
        <v>295302</v>
      </c>
      <c r="G16" s="269">
        <v>295302</v>
      </c>
      <c r="H16" s="269">
        <v>295302</v>
      </c>
      <c r="I16" s="269">
        <v>295302</v>
      </c>
      <c r="J16" s="269">
        <v>295302</v>
      </c>
      <c r="K16" s="269">
        <v>295302</v>
      </c>
      <c r="L16" s="269">
        <v>295302</v>
      </c>
      <c r="M16" s="269">
        <v>295302</v>
      </c>
      <c r="N16" s="269">
        <v>295302</v>
      </c>
      <c r="O16" s="269">
        <v>3543624</v>
      </c>
    </row>
    <row r="17" spans="1:15" ht="24.95" customHeight="1" x14ac:dyDescent="0.25">
      <c r="A17" s="270">
        <v>15</v>
      </c>
      <c r="B17" s="317" t="s">
        <v>239</v>
      </c>
      <c r="C17" s="269">
        <f t="shared" si="2"/>
        <v>47750.75</v>
      </c>
      <c r="D17" s="269">
        <v>47750.75</v>
      </c>
      <c r="E17" s="269">
        <v>47750.75</v>
      </c>
      <c r="F17" s="269">
        <v>47750.75</v>
      </c>
      <c r="G17" s="269">
        <v>47750.75</v>
      </c>
      <c r="H17" s="269">
        <v>47750.75</v>
      </c>
      <c r="I17" s="269">
        <v>47750.75</v>
      </c>
      <c r="J17" s="269">
        <v>47750.75</v>
      </c>
      <c r="K17" s="269">
        <v>47750.75</v>
      </c>
      <c r="L17" s="269">
        <v>47750.75</v>
      </c>
      <c r="M17" s="269">
        <v>47750.75</v>
      </c>
      <c r="N17" s="269">
        <v>47750.75</v>
      </c>
      <c r="O17" s="316">
        <v>573009</v>
      </c>
    </row>
    <row r="18" spans="1:15" ht="24.95" customHeight="1" x14ac:dyDescent="0.25">
      <c r="A18" s="270" t="s">
        <v>208</v>
      </c>
      <c r="B18" s="317" t="s">
        <v>60</v>
      </c>
      <c r="C18" s="269">
        <f t="shared" si="2"/>
        <v>50858.666666666664</v>
      </c>
      <c r="D18" s="269">
        <v>50858.666666666664</v>
      </c>
      <c r="E18" s="269">
        <v>50858.666666666664</v>
      </c>
      <c r="F18" s="269">
        <v>50858.666666666664</v>
      </c>
      <c r="G18" s="269">
        <v>50858.666666666664</v>
      </c>
      <c r="H18" s="269">
        <v>50858.666666666664</v>
      </c>
      <c r="I18" s="269">
        <v>50858.666666666664</v>
      </c>
      <c r="J18" s="269">
        <v>50858.666666666664</v>
      </c>
      <c r="K18" s="269">
        <v>50858.666666666664</v>
      </c>
      <c r="L18" s="269">
        <v>50858.666666666664</v>
      </c>
      <c r="M18" s="269">
        <v>50858.666666666664</v>
      </c>
      <c r="N18" s="269">
        <v>50858.666666666664</v>
      </c>
      <c r="O18" s="316">
        <v>610304</v>
      </c>
    </row>
    <row r="19" spans="1:15" ht="24.95" customHeight="1" x14ac:dyDescent="0.25">
      <c r="A19" s="270" t="s">
        <v>207</v>
      </c>
      <c r="B19" s="317" t="s">
        <v>220</v>
      </c>
      <c r="C19" s="269">
        <f t="shared" si="2"/>
        <v>22472.583333333332</v>
      </c>
      <c r="D19" s="269">
        <v>22472.583333333332</v>
      </c>
      <c r="E19" s="269">
        <v>22472.583333333332</v>
      </c>
      <c r="F19" s="269">
        <v>22472.583333333332</v>
      </c>
      <c r="G19" s="269">
        <v>22472.583333333332</v>
      </c>
      <c r="H19" s="269">
        <v>22472.583333333332</v>
      </c>
      <c r="I19" s="269">
        <v>22472.583333333332</v>
      </c>
      <c r="J19" s="269">
        <v>22472.583333333332</v>
      </c>
      <c r="K19" s="269">
        <v>22472.583333333332</v>
      </c>
      <c r="L19" s="269">
        <v>22472.583333333332</v>
      </c>
      <c r="M19" s="269">
        <v>22472.583333333332</v>
      </c>
      <c r="N19" s="269">
        <v>22472.583333333332</v>
      </c>
      <c r="O19" s="316">
        <v>269671</v>
      </c>
    </row>
    <row r="20" spans="1:15" ht="24.95" customHeight="1" thickBot="1" x14ac:dyDescent="0.3">
      <c r="A20" s="400" t="s">
        <v>206</v>
      </c>
      <c r="B20" s="401" t="s">
        <v>112</v>
      </c>
      <c r="C20" s="269">
        <f t="shared" si="2"/>
        <v>0</v>
      </c>
      <c r="D20" s="402">
        <v>0</v>
      </c>
      <c r="E20" s="402">
        <v>0</v>
      </c>
      <c r="F20" s="402">
        <v>0</v>
      </c>
      <c r="G20" s="402">
        <v>0</v>
      </c>
      <c r="H20" s="402">
        <v>0</v>
      </c>
      <c r="I20" s="402">
        <v>0</v>
      </c>
      <c r="J20" s="402">
        <v>0</v>
      </c>
      <c r="K20" s="402">
        <v>0</v>
      </c>
      <c r="L20" s="402">
        <v>0</v>
      </c>
      <c r="M20" s="402">
        <v>0</v>
      </c>
      <c r="N20" s="402">
        <v>0</v>
      </c>
      <c r="O20" s="403"/>
    </row>
    <row r="21" spans="1:15" ht="24.95" customHeight="1" thickBot="1" x14ac:dyDescent="0.3">
      <c r="A21" s="271" t="s">
        <v>210</v>
      </c>
      <c r="B21" s="272" t="s">
        <v>209</v>
      </c>
      <c r="C21" s="273">
        <f t="shared" ref="C21:N21" si="3">SUM(C12:C19)</f>
        <v>2031767.8333333335</v>
      </c>
      <c r="D21" s="273">
        <f t="shared" si="3"/>
        <v>2031767.8333333335</v>
      </c>
      <c r="E21" s="273">
        <f t="shared" si="3"/>
        <v>2031767.8333333335</v>
      </c>
      <c r="F21" s="273">
        <f t="shared" si="3"/>
        <v>2031767.8333333335</v>
      </c>
      <c r="G21" s="273">
        <f t="shared" si="3"/>
        <v>2031767.8333333335</v>
      </c>
      <c r="H21" s="273">
        <f t="shared" si="3"/>
        <v>2031767.8333333335</v>
      </c>
      <c r="I21" s="273">
        <f t="shared" si="3"/>
        <v>2031767.8333333335</v>
      </c>
      <c r="J21" s="273">
        <f t="shared" si="3"/>
        <v>2031767.8333333335</v>
      </c>
      <c r="K21" s="273">
        <f t="shared" si="3"/>
        <v>2031767.8333333335</v>
      </c>
      <c r="L21" s="273">
        <f t="shared" si="3"/>
        <v>2031767.8333333335</v>
      </c>
      <c r="M21" s="273">
        <f t="shared" si="3"/>
        <v>2031767.8333333335</v>
      </c>
      <c r="N21" s="273">
        <f t="shared" si="3"/>
        <v>2031767.8333333335</v>
      </c>
      <c r="O21" s="273">
        <f>SUM(O12:O20)</f>
        <v>24381214</v>
      </c>
    </row>
    <row r="22" spans="1:15" ht="24.95" customHeight="1" x14ac:dyDescent="0.25"/>
  </sheetData>
  <pageMargins left="0.31496062992125984" right="0.19685039370078741" top="0.74803149606299213" bottom="0.74803149606299213" header="0.31496062992125984" footer="0.31496062992125984"/>
  <pageSetup paperSize="9" scale="95" orientation="landscape" r:id="rId1"/>
  <headerFooter>
    <oddHeader>&amp;L15.melléklet a 3/2019. (V. 30.) önkormányzati rendelethez&amp;C&amp;"Book Antiqua,Félkövér"&amp;11Vindornyalak Község Önkormányzata
2018. évi előirányzat-felhasználási ütemterve&amp;R&amp;"Book Antiqua,Félkövér"&amp;11 15. melléklet
 Ft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9"/>
  <sheetViews>
    <sheetView tabSelected="1" view="pageLayout" zoomScaleNormal="100" workbookViewId="0">
      <selection activeCell="D3" sqref="D3"/>
    </sheetView>
  </sheetViews>
  <sheetFormatPr defaultRowHeight="24.95" customHeight="1" x14ac:dyDescent="0.2"/>
  <cols>
    <col min="1" max="1" width="43.42578125" style="177" customWidth="1"/>
    <col min="2" max="2" width="15.85546875" style="177" customWidth="1"/>
    <col min="3" max="3" width="13.7109375" style="177" customWidth="1"/>
    <col min="4" max="4" width="11.42578125" style="177" customWidth="1"/>
    <col min="5" max="5" width="12.85546875" style="177" customWidth="1"/>
    <col min="6" max="8" width="11.42578125" style="177" customWidth="1"/>
    <col min="9" max="16384" width="9.140625" style="177"/>
  </cols>
  <sheetData>
    <row r="1" spans="1:8" ht="24.95" customHeight="1" x14ac:dyDescent="0.2">
      <c r="A1" s="503" t="s">
        <v>223</v>
      </c>
      <c r="B1" s="503"/>
      <c r="C1" s="503"/>
      <c r="D1" s="503"/>
      <c r="E1" s="503"/>
      <c r="F1" s="503"/>
      <c r="G1" s="503"/>
      <c r="H1" s="503"/>
    </row>
    <row r="2" spans="1:8" ht="24.95" customHeight="1" x14ac:dyDescent="0.2">
      <c r="A2" s="504" t="s">
        <v>222</v>
      </c>
      <c r="B2" s="504"/>
      <c r="C2" s="504"/>
      <c r="D2" s="504"/>
      <c r="E2" s="504"/>
      <c r="F2" s="504"/>
      <c r="G2" s="504"/>
      <c r="H2" s="504"/>
    </row>
    <row r="3" spans="1:8" ht="24.95" customHeight="1" x14ac:dyDescent="0.2">
      <c r="A3" s="352" t="s">
        <v>15</v>
      </c>
      <c r="B3" s="352" t="s">
        <v>98</v>
      </c>
      <c r="C3" s="404" t="s">
        <v>226</v>
      </c>
      <c r="D3" s="404" t="s">
        <v>102</v>
      </c>
      <c r="E3" s="404" t="s">
        <v>103</v>
      </c>
      <c r="F3" s="404" t="s">
        <v>211</v>
      </c>
      <c r="G3" s="404" t="s">
        <v>212</v>
      </c>
      <c r="H3" s="404" t="s">
        <v>221</v>
      </c>
    </row>
    <row r="4" spans="1:8" ht="24.95" customHeight="1" x14ac:dyDescent="0.2">
      <c r="A4" s="287" t="s">
        <v>28</v>
      </c>
      <c r="B4" s="288"/>
      <c r="C4" s="288"/>
      <c r="D4" s="288"/>
      <c r="E4" s="407"/>
      <c r="F4" s="288"/>
      <c r="G4" s="288"/>
      <c r="H4" s="288"/>
    </row>
    <row r="5" spans="1:8" ht="24.95" customHeight="1" x14ac:dyDescent="0.2">
      <c r="A5" s="315" t="s">
        <v>240</v>
      </c>
      <c r="B5" s="355">
        <v>14325241</v>
      </c>
      <c r="C5" s="355">
        <v>15487219</v>
      </c>
      <c r="D5" s="355">
        <f t="shared" ref="D5:D29" si="0">C5</f>
        <v>15487219</v>
      </c>
      <c r="E5" s="407"/>
      <c r="F5" s="355">
        <v>16945531</v>
      </c>
      <c r="G5" s="355">
        <f>F5*1.05</f>
        <v>17792807.550000001</v>
      </c>
      <c r="H5" s="355">
        <f>G5*1.05</f>
        <v>18682447.927500002</v>
      </c>
    </row>
    <row r="6" spans="1:8" ht="24.95" customHeight="1" x14ac:dyDescent="0.2">
      <c r="A6" s="315" t="s">
        <v>241</v>
      </c>
      <c r="B6" s="355">
        <v>683000</v>
      </c>
      <c r="C6" s="355">
        <v>1509762</v>
      </c>
      <c r="D6" s="355">
        <f t="shared" si="0"/>
        <v>1509762</v>
      </c>
      <c r="E6" s="407"/>
      <c r="F6" s="355">
        <v>108430</v>
      </c>
      <c r="G6" s="355">
        <f t="shared" ref="G6:H29" si="1">F6*1.05</f>
        <v>113851.5</v>
      </c>
      <c r="H6" s="355">
        <f t="shared" si="1"/>
        <v>119544.07500000001</v>
      </c>
    </row>
    <row r="7" spans="1:8" ht="24.95" customHeight="1" x14ac:dyDescent="0.2">
      <c r="A7" s="315" t="s">
        <v>242</v>
      </c>
      <c r="B7" s="355">
        <v>2000000</v>
      </c>
      <c r="C7" s="355">
        <v>2068072</v>
      </c>
      <c r="D7" s="355">
        <f t="shared" si="0"/>
        <v>2068072</v>
      </c>
      <c r="E7" s="407"/>
      <c r="F7" s="355">
        <v>2610000</v>
      </c>
      <c r="G7" s="355">
        <f t="shared" si="1"/>
        <v>2740500</v>
      </c>
      <c r="H7" s="355">
        <f t="shared" si="1"/>
        <v>2877525</v>
      </c>
    </row>
    <row r="8" spans="1:8" ht="24.95" customHeight="1" x14ac:dyDescent="0.2">
      <c r="A8" s="315" t="s">
        <v>243</v>
      </c>
      <c r="B8" s="355">
        <v>641998</v>
      </c>
      <c r="C8" s="355">
        <v>1983121</v>
      </c>
      <c r="D8" s="355">
        <f t="shared" si="0"/>
        <v>1983121</v>
      </c>
      <c r="E8" s="407"/>
      <c r="F8" s="355">
        <v>1632000</v>
      </c>
      <c r="G8" s="355">
        <f t="shared" si="1"/>
        <v>1713600</v>
      </c>
      <c r="H8" s="355">
        <f t="shared" si="1"/>
        <v>1799280</v>
      </c>
    </row>
    <row r="9" spans="1:8" s="178" customFormat="1" ht="24.95" customHeight="1" x14ac:dyDescent="0.2">
      <c r="A9" s="290" t="s">
        <v>32</v>
      </c>
      <c r="B9" s="294">
        <f>SUM(B1:B8)</f>
        <v>17650239</v>
      </c>
      <c r="C9" s="294">
        <f>SUM(C1:C8)</f>
        <v>21048174</v>
      </c>
      <c r="D9" s="354">
        <f t="shared" si="0"/>
        <v>21048174</v>
      </c>
      <c r="E9" s="405"/>
      <c r="F9" s="294">
        <f>SUM(F5:F8)</f>
        <v>21295961</v>
      </c>
      <c r="G9" s="294">
        <f t="shared" si="1"/>
        <v>22360759.050000001</v>
      </c>
      <c r="H9" s="294">
        <f t="shared" si="1"/>
        <v>23478797.002500001</v>
      </c>
    </row>
    <row r="10" spans="1:8" ht="24.95" customHeight="1" x14ac:dyDescent="0.2">
      <c r="A10" s="322" t="s">
        <v>33</v>
      </c>
      <c r="B10" s="296"/>
      <c r="C10" s="296"/>
      <c r="D10" s="355">
        <f t="shared" si="0"/>
        <v>0</v>
      </c>
      <c r="E10" s="407"/>
      <c r="F10" s="296"/>
      <c r="G10" s="296">
        <f t="shared" si="1"/>
        <v>0</v>
      </c>
      <c r="H10" s="296">
        <f t="shared" si="1"/>
        <v>0</v>
      </c>
    </row>
    <row r="11" spans="1:8" ht="24.95" customHeight="1" x14ac:dyDescent="0.2">
      <c r="A11" s="325" t="s">
        <v>256</v>
      </c>
      <c r="B11" s="296">
        <v>0</v>
      </c>
      <c r="C11" s="296">
        <v>0</v>
      </c>
      <c r="D11" s="355">
        <f t="shared" si="0"/>
        <v>0</v>
      </c>
      <c r="E11" s="407"/>
      <c r="F11" s="296">
        <v>0</v>
      </c>
      <c r="G11" s="296">
        <f t="shared" si="1"/>
        <v>0</v>
      </c>
      <c r="H11" s="296">
        <f t="shared" si="1"/>
        <v>0</v>
      </c>
    </row>
    <row r="12" spans="1:8" ht="24.95" customHeight="1" x14ac:dyDescent="0.2">
      <c r="A12" s="326" t="s">
        <v>244</v>
      </c>
      <c r="B12" s="355">
        <v>0</v>
      </c>
      <c r="C12" s="355">
        <v>120000</v>
      </c>
      <c r="D12" s="355">
        <f t="shared" si="0"/>
        <v>120000</v>
      </c>
      <c r="E12" s="405"/>
      <c r="F12" s="355">
        <v>120000</v>
      </c>
      <c r="G12" s="355">
        <f t="shared" si="1"/>
        <v>126000</v>
      </c>
      <c r="H12" s="355">
        <f t="shared" si="1"/>
        <v>132300</v>
      </c>
    </row>
    <row r="13" spans="1:8" ht="24.95" customHeight="1" x14ac:dyDescent="0.2">
      <c r="A13" s="315" t="s">
        <v>245</v>
      </c>
      <c r="B13" s="355">
        <v>0</v>
      </c>
      <c r="C13" s="355">
        <v>30000</v>
      </c>
      <c r="D13" s="355">
        <f t="shared" si="0"/>
        <v>30000</v>
      </c>
      <c r="E13" s="406"/>
      <c r="F13" s="355">
        <v>30000</v>
      </c>
      <c r="G13" s="355">
        <f t="shared" si="1"/>
        <v>31500</v>
      </c>
      <c r="H13" s="355">
        <f t="shared" si="1"/>
        <v>33075</v>
      </c>
    </row>
    <row r="14" spans="1:8" ht="24.95" customHeight="1" x14ac:dyDescent="0.2">
      <c r="A14" s="326" t="s">
        <v>229</v>
      </c>
      <c r="B14" s="355">
        <v>0</v>
      </c>
      <c r="C14" s="355">
        <v>677822</v>
      </c>
      <c r="D14" s="355">
        <f t="shared" si="0"/>
        <v>677822</v>
      </c>
      <c r="E14" s="405"/>
      <c r="F14" s="355">
        <v>0</v>
      </c>
      <c r="G14" s="355">
        <f t="shared" si="1"/>
        <v>0</v>
      </c>
      <c r="H14" s="355">
        <f t="shared" si="1"/>
        <v>0</v>
      </c>
    </row>
    <row r="15" spans="1:8" ht="24.95" customHeight="1" x14ac:dyDescent="0.2">
      <c r="A15" s="315" t="s">
        <v>255</v>
      </c>
      <c r="B15" s="355">
        <v>3781306</v>
      </c>
      <c r="C15" s="355">
        <v>2505218</v>
      </c>
      <c r="D15" s="355">
        <f t="shared" si="0"/>
        <v>2505218</v>
      </c>
      <c r="E15" s="405"/>
      <c r="F15" s="355">
        <v>4724500</v>
      </c>
      <c r="G15" s="355">
        <f t="shared" si="1"/>
        <v>4960725</v>
      </c>
      <c r="H15" s="355">
        <f t="shared" si="1"/>
        <v>5208761.25</v>
      </c>
    </row>
    <row r="16" spans="1:8" s="178" customFormat="1" ht="24.95" customHeight="1" x14ac:dyDescent="0.2">
      <c r="A16" s="290" t="s">
        <v>100</v>
      </c>
      <c r="B16" s="294">
        <f ca="1">SUM(B10:B17)</f>
        <v>3781306</v>
      </c>
      <c r="C16" s="294">
        <f ca="1">SUM(C10:C17)</f>
        <v>3333040</v>
      </c>
      <c r="D16" s="354">
        <f t="shared" ca="1" si="0"/>
        <v>15487219</v>
      </c>
      <c r="E16" s="405"/>
      <c r="F16" s="294">
        <f>SUM(F12:F15)</f>
        <v>4874500</v>
      </c>
      <c r="G16" s="294">
        <f t="shared" si="1"/>
        <v>5118225</v>
      </c>
      <c r="H16" s="294">
        <f t="shared" si="1"/>
        <v>5374136.25</v>
      </c>
    </row>
    <row r="17" spans="1:8" ht="24.95" customHeight="1" x14ac:dyDescent="0.2">
      <c r="A17" s="290" t="s">
        <v>35</v>
      </c>
      <c r="B17" s="294">
        <f ca="1">SUM(B9+B16)</f>
        <v>21431545</v>
      </c>
      <c r="C17" s="294">
        <f ca="1">SUM(C9+C16)</f>
        <v>24381214</v>
      </c>
      <c r="D17" s="354">
        <f t="shared" ca="1" si="0"/>
        <v>15487219</v>
      </c>
      <c r="E17" s="407"/>
      <c r="F17" s="294">
        <f>F16+F9</f>
        <v>26170461</v>
      </c>
      <c r="G17" s="294">
        <f t="shared" si="1"/>
        <v>27478984.050000001</v>
      </c>
      <c r="H17" s="294">
        <f t="shared" si="1"/>
        <v>28852933.252500001</v>
      </c>
    </row>
    <row r="18" spans="1:8" ht="24.95" customHeight="1" x14ac:dyDescent="0.2">
      <c r="A18" s="317" t="s">
        <v>231</v>
      </c>
      <c r="B18" s="316">
        <v>9207250</v>
      </c>
      <c r="C18" s="316">
        <v>10224629</v>
      </c>
      <c r="D18" s="355">
        <f t="shared" si="0"/>
        <v>10224629</v>
      </c>
      <c r="E18" s="407"/>
      <c r="F18" s="316">
        <v>12848206</v>
      </c>
      <c r="G18" s="316">
        <f t="shared" si="1"/>
        <v>13490616.300000001</v>
      </c>
      <c r="H18" s="316">
        <f t="shared" si="1"/>
        <v>14165147.115000002</v>
      </c>
    </row>
    <row r="19" spans="1:8" ht="24.95" customHeight="1" x14ac:dyDescent="0.2">
      <c r="A19" s="317" t="s">
        <v>234</v>
      </c>
      <c r="B19" s="316">
        <v>2149000</v>
      </c>
      <c r="C19" s="316">
        <v>2149000</v>
      </c>
      <c r="D19" s="355">
        <f t="shared" si="0"/>
        <v>2149000</v>
      </c>
      <c r="E19" s="407"/>
      <c r="F19" s="316">
        <v>2935412</v>
      </c>
      <c r="G19" s="316">
        <f t="shared" si="1"/>
        <v>3082182.6</v>
      </c>
      <c r="H19" s="316">
        <f t="shared" si="1"/>
        <v>3236291.7300000004</v>
      </c>
    </row>
    <row r="20" spans="1:8" ht="24.95" customHeight="1" x14ac:dyDescent="0.2">
      <c r="A20" s="317" t="s">
        <v>232</v>
      </c>
      <c r="B20" s="316">
        <v>7168236</v>
      </c>
      <c r="C20" s="316">
        <v>6207977</v>
      </c>
      <c r="D20" s="355">
        <f t="shared" si="0"/>
        <v>6207977</v>
      </c>
      <c r="E20" s="407"/>
      <c r="F20" s="316">
        <v>5789370</v>
      </c>
      <c r="G20" s="316">
        <f t="shared" si="1"/>
        <v>6078838.5</v>
      </c>
      <c r="H20" s="316">
        <f t="shared" si="1"/>
        <v>6382780.4249999998</v>
      </c>
    </row>
    <row r="21" spans="1:8" ht="24.95" customHeight="1" x14ac:dyDescent="0.2">
      <c r="A21" s="317" t="s">
        <v>233</v>
      </c>
      <c r="B21" s="316">
        <v>642000</v>
      </c>
      <c r="C21" s="316">
        <v>803000</v>
      </c>
      <c r="D21" s="355">
        <f t="shared" si="0"/>
        <v>803000</v>
      </c>
      <c r="E21" s="405"/>
      <c r="F21" s="316">
        <v>678000</v>
      </c>
      <c r="G21" s="316">
        <f t="shared" si="1"/>
        <v>711900</v>
      </c>
      <c r="H21" s="316">
        <f t="shared" si="1"/>
        <v>747495</v>
      </c>
    </row>
    <row r="22" spans="1:8" ht="24.95" customHeight="1" x14ac:dyDescent="0.2">
      <c r="A22" s="317" t="s">
        <v>230</v>
      </c>
      <c r="B22" s="316">
        <f>SUM(B18:B21)</f>
        <v>19166486</v>
      </c>
      <c r="C22" s="316">
        <f t="shared" ref="C22" si="2">SUM(C18:C21)</f>
        <v>19384606</v>
      </c>
      <c r="D22" s="355">
        <f t="shared" si="0"/>
        <v>19384606</v>
      </c>
      <c r="E22" s="407"/>
      <c r="F22" s="316">
        <v>3241651</v>
      </c>
      <c r="G22" s="316">
        <f t="shared" si="1"/>
        <v>3403733.5500000003</v>
      </c>
      <c r="H22" s="316">
        <f t="shared" si="1"/>
        <v>3573920.2275000005</v>
      </c>
    </row>
    <row r="23" spans="1:8" ht="24.95" customHeight="1" x14ac:dyDescent="0.2">
      <c r="A23" s="291" t="s">
        <v>30</v>
      </c>
      <c r="B23" s="294">
        <f ca="1">SUM(B13:B22)</f>
        <v>21750586</v>
      </c>
      <c r="C23" s="294">
        <f ca="1">SUM(C13:C22)</f>
        <v>26471854</v>
      </c>
      <c r="D23" s="355">
        <f t="shared" ca="1" si="0"/>
        <v>15487219</v>
      </c>
      <c r="E23" s="407"/>
      <c r="F23" s="294">
        <f>SUM(F18:F22)</f>
        <v>25492639</v>
      </c>
      <c r="G23" s="294">
        <f t="shared" si="1"/>
        <v>26767270.950000003</v>
      </c>
      <c r="H23" s="294">
        <f t="shared" si="1"/>
        <v>28105634.497500006</v>
      </c>
    </row>
    <row r="24" spans="1:8" ht="24.95" customHeight="1" x14ac:dyDescent="0.2">
      <c r="A24" s="323" t="s">
        <v>31</v>
      </c>
      <c r="B24" s="324"/>
      <c r="C24" s="324"/>
      <c r="D24" s="355">
        <f t="shared" si="0"/>
        <v>0</v>
      </c>
      <c r="E24" s="407"/>
      <c r="F24" s="324"/>
      <c r="G24" s="324">
        <f t="shared" si="1"/>
        <v>0</v>
      </c>
      <c r="H24" s="324">
        <f t="shared" si="1"/>
        <v>0</v>
      </c>
    </row>
    <row r="25" spans="1:8" ht="24.95" customHeight="1" x14ac:dyDescent="0.25">
      <c r="A25" s="317" t="s">
        <v>239</v>
      </c>
      <c r="B25" s="316">
        <v>573009</v>
      </c>
      <c r="C25" s="316">
        <v>573009</v>
      </c>
      <c r="D25" s="355">
        <f t="shared" si="0"/>
        <v>573009</v>
      </c>
      <c r="E25" s="408"/>
      <c r="F25" s="316">
        <v>677822</v>
      </c>
      <c r="G25" s="316">
        <f t="shared" si="1"/>
        <v>711713.1</v>
      </c>
      <c r="H25" s="316">
        <f t="shared" si="1"/>
        <v>747298.755</v>
      </c>
    </row>
    <row r="26" spans="1:8" ht="24.95" customHeight="1" x14ac:dyDescent="0.2">
      <c r="A26" s="317" t="s">
        <v>60</v>
      </c>
      <c r="B26" s="316">
        <v>400000</v>
      </c>
      <c r="C26" s="316">
        <v>610304</v>
      </c>
      <c r="D26" s="355">
        <f t="shared" si="0"/>
        <v>610304</v>
      </c>
      <c r="E26" s="407"/>
      <c r="F26" s="316">
        <v>0</v>
      </c>
      <c r="G26" s="316">
        <f t="shared" si="1"/>
        <v>0</v>
      </c>
      <c r="H26" s="316">
        <f t="shared" si="1"/>
        <v>0</v>
      </c>
    </row>
    <row r="27" spans="1:8" ht="24.95" customHeight="1" x14ac:dyDescent="0.2">
      <c r="A27" s="317" t="s">
        <v>220</v>
      </c>
      <c r="B27" s="316">
        <v>0</v>
      </c>
      <c r="C27" s="316">
        <v>269671</v>
      </c>
      <c r="D27" s="355">
        <f t="shared" si="0"/>
        <v>269671</v>
      </c>
      <c r="E27" s="405"/>
      <c r="F27" s="316">
        <v>0</v>
      </c>
      <c r="G27" s="316">
        <f t="shared" si="1"/>
        <v>0</v>
      </c>
      <c r="H27" s="316">
        <f t="shared" si="1"/>
        <v>0</v>
      </c>
    </row>
    <row r="28" spans="1:8" ht="24.95" customHeight="1" x14ac:dyDescent="0.2">
      <c r="A28" s="291" t="s">
        <v>34</v>
      </c>
      <c r="B28" s="327">
        <f ca="1">SUM(B26:B29)</f>
        <v>400000</v>
      </c>
      <c r="C28" s="327">
        <f ca="1">SUM(C26:C29)</f>
        <v>879975</v>
      </c>
      <c r="D28" s="355">
        <f t="shared" ca="1" si="0"/>
        <v>15487219</v>
      </c>
      <c r="E28" s="176"/>
      <c r="F28" s="327">
        <f>SUM(F25:F27)</f>
        <v>677822</v>
      </c>
      <c r="G28" s="327">
        <f t="shared" si="1"/>
        <v>711713.1</v>
      </c>
      <c r="H28" s="327">
        <f t="shared" si="1"/>
        <v>747298.755</v>
      </c>
    </row>
    <row r="29" spans="1:8" ht="24.95" customHeight="1" x14ac:dyDescent="0.2">
      <c r="A29" s="291" t="s">
        <v>35</v>
      </c>
      <c r="B29" s="297">
        <f ca="1">SUM(B23+B28)</f>
        <v>21431545</v>
      </c>
      <c r="C29" s="297">
        <f ca="1">SUM(C23+C28)</f>
        <v>24381214</v>
      </c>
      <c r="D29" s="355">
        <f t="shared" ca="1" si="0"/>
        <v>15487219</v>
      </c>
      <c r="E29" s="176"/>
      <c r="F29" s="297">
        <f>F28+F23</f>
        <v>26170461</v>
      </c>
      <c r="G29" s="297">
        <f t="shared" si="1"/>
        <v>27478984.050000001</v>
      </c>
      <c r="H29" s="297">
        <f t="shared" si="1"/>
        <v>28852933.252500001</v>
      </c>
    </row>
  </sheetData>
  <mergeCells count="2">
    <mergeCell ref="A1:H1"/>
    <mergeCell ref="A2:H2"/>
  </mergeCells>
  <pageMargins left="0.7" right="0.7" top="0.75" bottom="0.75" header="0.3" footer="0.3"/>
  <pageSetup paperSize="9" scale="93" orientation="landscape" r:id="rId1"/>
  <headerFooter>
    <oddHeader>&amp;L  16. melléklet a 3/2019. (V. 30.)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0"/>
  <sheetViews>
    <sheetView view="pageLayout" zoomScaleNormal="100" workbookViewId="0">
      <selection activeCell="E1" sqref="E1:E1048576"/>
    </sheetView>
  </sheetViews>
  <sheetFormatPr defaultRowHeight="16.5" x14ac:dyDescent="0.3"/>
  <cols>
    <col min="1" max="1" width="5.5703125" style="31" customWidth="1"/>
    <col min="2" max="2" width="61.7109375" style="3" customWidth="1"/>
    <col min="3" max="3" width="14.85546875" style="14" bestFit="1" customWidth="1"/>
    <col min="4" max="4" width="14.85546875" style="14" customWidth="1"/>
    <col min="5" max="5" width="14.42578125" style="3" bestFit="1" customWidth="1"/>
    <col min="6" max="6" width="15.5703125" style="3" bestFit="1" customWidth="1"/>
    <col min="7" max="16384" width="9.140625" style="3"/>
  </cols>
  <sheetData>
    <row r="1" spans="1:6" ht="30.75" thickBot="1" x14ac:dyDescent="0.35">
      <c r="A1" s="52" t="s">
        <v>14</v>
      </c>
      <c r="B1" s="42" t="s">
        <v>15</v>
      </c>
      <c r="C1" s="284" t="s">
        <v>98</v>
      </c>
      <c r="D1" s="307" t="s">
        <v>226</v>
      </c>
      <c r="E1" s="307" t="s">
        <v>102</v>
      </c>
      <c r="F1" s="307" t="s">
        <v>103</v>
      </c>
    </row>
    <row r="2" spans="1:6" s="155" customFormat="1" ht="15.75" x14ac:dyDescent="0.3">
      <c r="A2" s="158" t="s">
        <v>52</v>
      </c>
      <c r="B2" s="159" t="s">
        <v>51</v>
      </c>
      <c r="C2" s="298">
        <f>C3+C11+C22+C9+C23</f>
        <v>17650239</v>
      </c>
      <c r="D2" s="298">
        <f>D3+D11+D22+D9+D23</f>
        <v>20954274</v>
      </c>
      <c r="E2" s="298">
        <f>E3+E11+E22+E9+E23</f>
        <v>20954274</v>
      </c>
      <c r="F2" s="254"/>
    </row>
    <row r="3" spans="1:6" s="155" customFormat="1" x14ac:dyDescent="0.3">
      <c r="A3" s="160">
        <v>1</v>
      </c>
      <c r="B3" s="161" t="s">
        <v>145</v>
      </c>
      <c r="C3" s="299">
        <f>SUM(C4:C8)</f>
        <v>14325241</v>
      </c>
      <c r="D3" s="299">
        <f>SUM(D4:D8)</f>
        <v>15487219</v>
      </c>
      <c r="E3" s="299">
        <f>D3</f>
        <v>15487219</v>
      </c>
      <c r="F3" s="255"/>
    </row>
    <row r="4" spans="1:6" s="155" customFormat="1" x14ac:dyDescent="0.3">
      <c r="A4" s="160"/>
      <c r="B4" s="162" t="s">
        <v>137</v>
      </c>
      <c r="C4" s="308">
        <v>8616161</v>
      </c>
      <c r="D4" s="300">
        <v>8616161</v>
      </c>
      <c r="E4" s="299">
        <f>D4</f>
        <v>8616161</v>
      </c>
      <c r="F4" s="255"/>
    </row>
    <row r="5" spans="1:6" s="155" customFormat="1" x14ac:dyDescent="0.3">
      <c r="A5" s="160"/>
      <c r="B5" s="162" t="s">
        <v>119</v>
      </c>
      <c r="C5" s="300"/>
      <c r="D5" s="300"/>
      <c r="E5" s="299"/>
      <c r="F5" s="255"/>
    </row>
    <row r="6" spans="1:6" s="155" customFormat="1" ht="33" x14ac:dyDescent="0.3">
      <c r="A6" s="160"/>
      <c r="B6" s="163" t="s">
        <v>164</v>
      </c>
      <c r="C6" s="308">
        <v>3909080</v>
      </c>
      <c r="D6" s="300">
        <v>4074908</v>
      </c>
      <c r="E6" s="299">
        <f t="shared" ref="E6:E14" si="0">D6</f>
        <v>4074908</v>
      </c>
      <c r="F6" s="255"/>
    </row>
    <row r="7" spans="1:6" s="155" customFormat="1" x14ac:dyDescent="0.3">
      <c r="A7" s="160"/>
      <c r="B7" s="163" t="s">
        <v>138</v>
      </c>
      <c r="C7" s="300">
        <v>1800000</v>
      </c>
      <c r="D7" s="300">
        <v>1800000</v>
      </c>
      <c r="E7" s="299">
        <f t="shared" si="0"/>
        <v>1800000</v>
      </c>
      <c r="F7" s="255"/>
    </row>
    <row r="8" spans="1:6" s="155" customFormat="1" x14ac:dyDescent="0.3">
      <c r="A8" s="160"/>
      <c r="B8" s="162" t="s">
        <v>118</v>
      </c>
      <c r="C8" s="308">
        <v>0</v>
      </c>
      <c r="D8" s="300">
        <v>996150</v>
      </c>
      <c r="E8" s="299">
        <f t="shared" si="0"/>
        <v>996150</v>
      </c>
      <c r="F8" s="255"/>
    </row>
    <row r="9" spans="1:6" s="155" customFormat="1" x14ac:dyDescent="0.3">
      <c r="A9" s="160">
        <v>2</v>
      </c>
      <c r="B9" s="161" t="s">
        <v>120</v>
      </c>
      <c r="C9" s="300">
        <f>SUM(C10:C10)</f>
        <v>683000</v>
      </c>
      <c r="D9" s="300">
        <f>SUM(D10:D10)</f>
        <v>1509762</v>
      </c>
      <c r="E9" s="299">
        <f t="shared" si="0"/>
        <v>1509762</v>
      </c>
      <c r="F9" s="255"/>
    </row>
    <row r="10" spans="1:6" s="155" customFormat="1" x14ac:dyDescent="0.3">
      <c r="A10" s="160"/>
      <c r="B10" s="162" t="s">
        <v>144</v>
      </c>
      <c r="C10" s="292">
        <v>683000</v>
      </c>
      <c r="D10" s="292">
        <v>1509762</v>
      </c>
      <c r="E10" s="299">
        <f t="shared" si="0"/>
        <v>1509762</v>
      </c>
      <c r="F10" s="255"/>
    </row>
    <row r="11" spans="1:6" s="4" customFormat="1" x14ac:dyDescent="0.3">
      <c r="A11" s="160">
        <v>3</v>
      </c>
      <c r="B11" s="161" t="s">
        <v>24</v>
      </c>
      <c r="C11" s="300">
        <f>SUM(C12:C21)</f>
        <v>2000000</v>
      </c>
      <c r="D11" s="300">
        <f>SUM(D12:D21)</f>
        <v>1944172</v>
      </c>
      <c r="E11" s="299">
        <f t="shared" si="0"/>
        <v>1944172</v>
      </c>
      <c r="F11" s="255"/>
    </row>
    <row r="12" spans="1:6" s="4" customFormat="1" x14ac:dyDescent="0.3">
      <c r="A12" s="160"/>
      <c r="B12" s="162" t="s">
        <v>25</v>
      </c>
      <c r="C12" s="300">
        <v>200000</v>
      </c>
      <c r="D12" s="300">
        <v>200000</v>
      </c>
      <c r="E12" s="299">
        <f t="shared" si="0"/>
        <v>200000</v>
      </c>
      <c r="F12" s="255"/>
    </row>
    <row r="13" spans="1:6" s="4" customFormat="1" x14ac:dyDescent="0.3">
      <c r="A13" s="160"/>
      <c r="B13" s="162" t="s">
        <v>113</v>
      </c>
      <c r="C13" s="300"/>
      <c r="D13" s="300"/>
      <c r="E13" s="299">
        <f t="shared" si="0"/>
        <v>0</v>
      </c>
      <c r="F13" s="255"/>
    </row>
    <row r="14" spans="1:6" s="4" customFormat="1" x14ac:dyDescent="0.3">
      <c r="A14" s="160"/>
      <c r="B14" s="162" t="s">
        <v>114</v>
      </c>
      <c r="C14" s="300">
        <v>10000</v>
      </c>
      <c r="D14" s="300">
        <v>10000</v>
      </c>
      <c r="E14" s="299">
        <f t="shared" si="0"/>
        <v>10000</v>
      </c>
      <c r="F14" s="255"/>
    </row>
    <row r="15" spans="1:6" s="4" customFormat="1" x14ac:dyDescent="0.3">
      <c r="A15" s="160"/>
      <c r="B15" s="162" t="s">
        <v>74</v>
      </c>
      <c r="C15" s="300"/>
      <c r="D15" s="300"/>
      <c r="E15" s="299"/>
      <c r="F15" s="255"/>
    </row>
    <row r="16" spans="1:6" s="4" customFormat="1" x14ac:dyDescent="0.3">
      <c r="A16" s="160"/>
      <c r="B16" s="162" t="s">
        <v>115</v>
      </c>
      <c r="C16" s="300">
        <v>500000</v>
      </c>
      <c r="D16" s="300">
        <v>334172</v>
      </c>
      <c r="E16" s="299">
        <f t="shared" ref="E16:E24" si="1">D16</f>
        <v>334172</v>
      </c>
      <c r="F16" s="255"/>
    </row>
    <row r="17" spans="1:6" s="4" customFormat="1" x14ac:dyDescent="0.3">
      <c r="A17" s="160"/>
      <c r="B17" s="162" t="s">
        <v>116</v>
      </c>
      <c r="C17" s="300">
        <v>300000</v>
      </c>
      <c r="D17" s="300">
        <v>300000</v>
      </c>
      <c r="E17" s="299">
        <f t="shared" si="1"/>
        <v>300000</v>
      </c>
      <c r="F17" s="255"/>
    </row>
    <row r="18" spans="1:6" s="4" customFormat="1" x14ac:dyDescent="0.3">
      <c r="A18" s="164"/>
      <c r="B18" s="162"/>
      <c r="C18" s="301"/>
      <c r="D18" s="301"/>
      <c r="E18" s="299">
        <f t="shared" si="1"/>
        <v>0</v>
      </c>
      <c r="F18" s="255"/>
    </row>
    <row r="19" spans="1:6" s="4" customFormat="1" x14ac:dyDescent="0.3">
      <c r="A19" s="164"/>
      <c r="B19" s="162" t="s">
        <v>74</v>
      </c>
      <c r="C19" s="301">
        <v>190000</v>
      </c>
      <c r="D19" s="301">
        <v>190000</v>
      </c>
      <c r="E19" s="299">
        <f t="shared" si="1"/>
        <v>190000</v>
      </c>
      <c r="F19" s="255"/>
    </row>
    <row r="20" spans="1:6" s="4" customFormat="1" x14ac:dyDescent="0.3">
      <c r="A20" s="164"/>
      <c r="B20" s="162" t="s">
        <v>154</v>
      </c>
      <c r="C20" s="301">
        <v>800000</v>
      </c>
      <c r="D20" s="301">
        <v>800000</v>
      </c>
      <c r="E20" s="299">
        <f t="shared" si="1"/>
        <v>800000</v>
      </c>
      <c r="F20" s="255"/>
    </row>
    <row r="21" spans="1:6" s="4" customFormat="1" x14ac:dyDescent="0.3">
      <c r="A21" s="160"/>
      <c r="B21" s="162" t="s">
        <v>117</v>
      </c>
      <c r="C21" s="300"/>
      <c r="D21" s="300">
        <v>110000</v>
      </c>
      <c r="E21" s="299">
        <f t="shared" si="1"/>
        <v>110000</v>
      </c>
      <c r="F21" s="255"/>
    </row>
    <row r="22" spans="1:6" s="4" customFormat="1" x14ac:dyDescent="0.3">
      <c r="A22" s="165">
        <v>4</v>
      </c>
      <c r="B22" s="166" t="s">
        <v>106</v>
      </c>
      <c r="C22" s="292">
        <v>641998</v>
      </c>
      <c r="D22" s="292">
        <v>1983121</v>
      </c>
      <c r="E22" s="299">
        <f t="shared" si="1"/>
        <v>1983121</v>
      </c>
      <c r="F22" s="255"/>
    </row>
    <row r="23" spans="1:6" s="4" customFormat="1" x14ac:dyDescent="0.3">
      <c r="A23" s="164">
        <v>5</v>
      </c>
      <c r="B23" s="161" t="s">
        <v>124</v>
      </c>
      <c r="C23" s="301">
        <f>C24+C25</f>
        <v>0</v>
      </c>
      <c r="D23" s="301">
        <f t="shared" ref="D23" si="2">D24+D25</f>
        <v>30000</v>
      </c>
      <c r="E23" s="299">
        <f t="shared" si="1"/>
        <v>30000</v>
      </c>
      <c r="F23" s="255"/>
    </row>
    <row r="24" spans="1:6" s="4" customFormat="1" x14ac:dyDescent="0.3">
      <c r="A24" s="164"/>
      <c r="B24" s="162" t="s">
        <v>125</v>
      </c>
      <c r="C24" s="292">
        <v>0</v>
      </c>
      <c r="D24" s="292">
        <v>30000</v>
      </c>
      <c r="E24" s="299">
        <f t="shared" si="1"/>
        <v>30000</v>
      </c>
      <c r="F24" s="255"/>
    </row>
    <row r="25" spans="1:6" s="4" customFormat="1" x14ac:dyDescent="0.3">
      <c r="A25" s="164"/>
      <c r="B25" s="162" t="s">
        <v>126</v>
      </c>
      <c r="C25" s="301"/>
      <c r="D25" s="301"/>
      <c r="E25" s="299"/>
      <c r="F25" s="255"/>
    </row>
    <row r="26" spans="1:6" s="4" customFormat="1" x14ac:dyDescent="0.3">
      <c r="A26" s="160"/>
      <c r="B26" s="161"/>
      <c r="C26" s="300"/>
      <c r="D26" s="300"/>
      <c r="E26" s="299"/>
      <c r="F26" s="256"/>
    </row>
    <row r="27" spans="1:6" s="4" customFormat="1" x14ac:dyDescent="0.3">
      <c r="A27" s="158" t="s">
        <v>53</v>
      </c>
      <c r="B27" s="159" t="s">
        <v>54</v>
      </c>
      <c r="C27" s="302">
        <f>C28+C29+C30+C31+C32</f>
        <v>20458536</v>
      </c>
      <c r="D27" s="302">
        <f>D28+D29+D30+D31+D32</f>
        <v>22928230</v>
      </c>
      <c r="E27" s="302">
        <f>SUM(E28+E29+E30+E31+E32)</f>
        <v>22928230</v>
      </c>
      <c r="F27" s="257"/>
    </row>
    <row r="28" spans="1:6" s="4" customFormat="1" x14ac:dyDescent="0.3">
      <c r="A28" s="160">
        <v>1</v>
      </c>
      <c r="B28" s="161" t="s">
        <v>0</v>
      </c>
      <c r="C28" s="292">
        <v>9207250</v>
      </c>
      <c r="D28" s="292">
        <v>10224629</v>
      </c>
      <c r="E28" s="300">
        <v>10224629</v>
      </c>
      <c r="F28" s="257"/>
    </row>
    <row r="29" spans="1:6" s="4" customFormat="1" x14ac:dyDescent="0.3">
      <c r="A29" s="160">
        <v>2</v>
      </c>
      <c r="B29" s="167" t="s">
        <v>129</v>
      </c>
      <c r="C29" s="292">
        <v>2149000</v>
      </c>
      <c r="D29" s="292">
        <v>2149000</v>
      </c>
      <c r="E29" s="300">
        <v>2149000</v>
      </c>
      <c r="F29" s="257"/>
    </row>
    <row r="30" spans="1:6" s="4" customFormat="1" x14ac:dyDescent="0.3">
      <c r="A30" s="160">
        <v>3</v>
      </c>
      <c r="B30" s="161" t="s">
        <v>10</v>
      </c>
      <c r="C30" s="292">
        <v>7168236</v>
      </c>
      <c r="D30" s="292">
        <v>6207977</v>
      </c>
      <c r="E30" s="300">
        <v>6207977</v>
      </c>
      <c r="F30" s="257"/>
    </row>
    <row r="31" spans="1:6" s="4" customFormat="1" x14ac:dyDescent="0.3">
      <c r="A31" s="160">
        <v>4</v>
      </c>
      <c r="B31" s="161" t="s">
        <v>16</v>
      </c>
      <c r="C31" s="292">
        <v>642000</v>
      </c>
      <c r="D31" s="292">
        <v>803000</v>
      </c>
      <c r="E31" s="300">
        <v>803000</v>
      </c>
      <c r="F31" s="257"/>
    </row>
    <row r="32" spans="1:6" s="4" customFormat="1" x14ac:dyDescent="0.3">
      <c r="A32" s="160">
        <v>5</v>
      </c>
      <c r="B32" s="161" t="s">
        <v>7</v>
      </c>
      <c r="C32" s="300">
        <f>C33+C34+C35+C36</f>
        <v>1292050</v>
      </c>
      <c r="D32" s="300">
        <f t="shared" ref="D32" si="3">D33+D34+D35+D36</f>
        <v>3543624</v>
      </c>
      <c r="E32" s="300">
        <f>D32</f>
        <v>3543624</v>
      </c>
      <c r="F32" s="257"/>
    </row>
    <row r="33" spans="1:6" s="4" customFormat="1" x14ac:dyDescent="0.3">
      <c r="A33" s="160"/>
      <c r="B33" s="162" t="s">
        <v>156</v>
      </c>
      <c r="C33" s="293">
        <v>1292050</v>
      </c>
      <c r="D33" s="293">
        <v>1292050</v>
      </c>
      <c r="E33" s="300">
        <f>D33</f>
        <v>1292050</v>
      </c>
      <c r="F33" s="257"/>
    </row>
    <row r="34" spans="1:6" s="4" customFormat="1" x14ac:dyDescent="0.3">
      <c r="A34" s="160"/>
      <c r="B34" s="162" t="s">
        <v>227</v>
      </c>
      <c r="C34" s="293">
        <v>0</v>
      </c>
      <c r="D34" s="293">
        <v>1232487</v>
      </c>
      <c r="E34" s="300">
        <f>D34</f>
        <v>1232487</v>
      </c>
      <c r="F34" s="257"/>
    </row>
    <row r="35" spans="1:6" s="4" customFormat="1" x14ac:dyDescent="0.3">
      <c r="A35" s="160"/>
      <c r="B35" s="162" t="s">
        <v>130</v>
      </c>
      <c r="C35" s="293">
        <v>0</v>
      </c>
      <c r="D35" s="293">
        <v>521500</v>
      </c>
      <c r="E35" s="300">
        <f>D35</f>
        <v>521500</v>
      </c>
      <c r="F35" s="257"/>
    </row>
    <row r="36" spans="1:6" s="4" customFormat="1" x14ac:dyDescent="0.3">
      <c r="A36" s="160"/>
      <c r="B36" s="162" t="s">
        <v>17</v>
      </c>
      <c r="C36" s="292">
        <v>0</v>
      </c>
      <c r="D36" s="292">
        <v>497587</v>
      </c>
      <c r="E36" s="300">
        <f>D36</f>
        <v>497587</v>
      </c>
      <c r="F36" s="257"/>
    </row>
    <row r="37" spans="1:6" s="4" customFormat="1" x14ac:dyDescent="0.3">
      <c r="A37" s="160"/>
      <c r="B37" s="162"/>
      <c r="C37" s="300"/>
      <c r="D37" s="300"/>
      <c r="E37" s="300"/>
      <c r="F37" s="257"/>
    </row>
    <row r="38" spans="1:6" s="4" customFormat="1" x14ac:dyDescent="0.3">
      <c r="A38" s="160"/>
      <c r="B38" s="161"/>
      <c r="C38" s="300"/>
      <c r="D38" s="300"/>
      <c r="E38" s="300"/>
      <c r="F38" s="257"/>
    </row>
    <row r="39" spans="1:6" s="155" customFormat="1" ht="15.75" x14ac:dyDescent="0.3">
      <c r="A39" s="168"/>
      <c r="B39" s="169" t="s">
        <v>152</v>
      </c>
      <c r="C39" s="303">
        <f>C2-C27</f>
        <v>-2808297</v>
      </c>
      <c r="D39" s="303">
        <f t="shared" ref="D39" si="4">D2-D27</f>
        <v>-1973956</v>
      </c>
      <c r="E39" s="303">
        <f>E2-E27</f>
        <v>-1973956</v>
      </c>
      <c r="F39" s="156"/>
    </row>
    <row r="40" spans="1:6" s="155" customFormat="1" ht="15.75" x14ac:dyDescent="0.3">
      <c r="A40" s="168"/>
      <c r="B40" s="169"/>
      <c r="C40" s="303"/>
      <c r="D40" s="303"/>
      <c r="E40" s="303"/>
      <c r="F40" s="156"/>
    </row>
    <row r="41" spans="1:6" s="155" customFormat="1" ht="15.75" x14ac:dyDescent="0.3">
      <c r="A41" s="168" t="s">
        <v>55</v>
      </c>
      <c r="B41" s="169" t="s">
        <v>22</v>
      </c>
      <c r="C41" s="303">
        <f>C42</f>
        <v>0</v>
      </c>
      <c r="D41" s="303">
        <v>573009</v>
      </c>
      <c r="E41" s="303">
        <f>E42</f>
        <v>0</v>
      </c>
      <c r="F41" s="156"/>
    </row>
    <row r="42" spans="1:6" s="155" customFormat="1" x14ac:dyDescent="0.3">
      <c r="A42" s="158"/>
      <c r="B42" s="166" t="s">
        <v>161</v>
      </c>
      <c r="C42" s="304">
        <f>'7'!N8</f>
        <v>0</v>
      </c>
      <c r="D42" s="304">
        <v>573009</v>
      </c>
      <c r="E42" s="304">
        <f>C42</f>
        <v>0</v>
      </c>
      <c r="F42" s="258"/>
    </row>
    <row r="43" spans="1:6" s="155" customFormat="1" ht="15.75" x14ac:dyDescent="0.3">
      <c r="A43" s="158"/>
      <c r="B43" s="159"/>
      <c r="C43" s="302"/>
      <c r="D43" s="302"/>
      <c r="E43" s="302"/>
      <c r="F43" s="257"/>
    </row>
    <row r="44" spans="1:6" s="4" customFormat="1" x14ac:dyDescent="0.3">
      <c r="A44" s="158" t="s">
        <v>56</v>
      </c>
      <c r="B44" s="159" t="s">
        <v>20</v>
      </c>
      <c r="C44" s="302">
        <f>SUM(C45:C45)</f>
        <v>120000</v>
      </c>
      <c r="D44" s="302">
        <f>D45</f>
        <v>2505218</v>
      </c>
      <c r="E44" s="302">
        <f>D44</f>
        <v>2505218</v>
      </c>
      <c r="F44" s="257"/>
    </row>
    <row r="45" spans="1:6" s="4" customFormat="1" x14ac:dyDescent="0.3">
      <c r="A45" s="160"/>
      <c r="B45" s="167" t="s">
        <v>108</v>
      </c>
      <c r="C45" s="300">
        <f>'4'!I11</f>
        <v>120000</v>
      </c>
      <c r="D45" s="300">
        <v>2505218</v>
      </c>
      <c r="E45" s="300">
        <f>D45</f>
        <v>2505218</v>
      </c>
      <c r="F45" s="256"/>
    </row>
    <row r="46" spans="1:6" s="4" customFormat="1" x14ac:dyDescent="0.3">
      <c r="A46" s="164"/>
      <c r="B46" s="170"/>
      <c r="C46" s="301"/>
      <c r="D46" s="301"/>
      <c r="E46" s="300">
        <f t="shared" ref="E46:E48" si="5">D46</f>
        <v>0</v>
      </c>
      <c r="F46" s="256"/>
    </row>
    <row r="47" spans="1:6" s="155" customFormat="1" ht="15.75" x14ac:dyDescent="0.3">
      <c r="A47" s="171"/>
      <c r="B47" s="172" t="s">
        <v>58</v>
      </c>
      <c r="C47" s="305">
        <f>SUM(C2+C44)</f>
        <v>17770239</v>
      </c>
      <c r="D47" s="305">
        <f>SUM(D2+D44)</f>
        <v>23459492</v>
      </c>
      <c r="E47" s="305">
        <f t="shared" si="5"/>
        <v>23459492</v>
      </c>
      <c r="F47" s="259"/>
    </row>
    <row r="48" spans="1:6" s="155" customFormat="1" ht="15.75" x14ac:dyDescent="0.3">
      <c r="A48" s="171"/>
      <c r="B48" s="172" t="s">
        <v>59</v>
      </c>
      <c r="C48" s="305">
        <f>C27+C41</f>
        <v>20458536</v>
      </c>
      <c r="D48" s="305">
        <f>D27+D41</f>
        <v>23501239</v>
      </c>
      <c r="E48" s="305">
        <f t="shared" si="5"/>
        <v>23501239</v>
      </c>
      <c r="F48" s="156"/>
    </row>
    <row r="49" spans="1:6" s="155" customFormat="1" ht="15.75" x14ac:dyDescent="0.3">
      <c r="A49" s="171"/>
      <c r="B49" s="172"/>
      <c r="C49" s="305"/>
      <c r="D49" s="305"/>
      <c r="E49" s="295"/>
      <c r="F49" s="256"/>
    </row>
    <row r="50" spans="1:6" s="4" customFormat="1" x14ac:dyDescent="0.3">
      <c r="A50" s="160"/>
      <c r="B50" s="169" t="s">
        <v>57</v>
      </c>
      <c r="C50" s="303">
        <v>4</v>
      </c>
      <c r="D50" s="303">
        <v>4</v>
      </c>
      <c r="E50" s="303">
        <v>4</v>
      </c>
      <c r="F50" s="156"/>
    </row>
    <row r="51" spans="1:6" s="4" customFormat="1" x14ac:dyDescent="0.3">
      <c r="A51" s="160"/>
      <c r="B51" s="169" t="s">
        <v>225</v>
      </c>
      <c r="C51" s="300">
        <v>4</v>
      </c>
      <c r="D51" s="300">
        <v>4</v>
      </c>
      <c r="E51" s="300">
        <f>C51</f>
        <v>4</v>
      </c>
      <c r="F51" s="256"/>
    </row>
    <row r="52" spans="1:6" s="4" customFormat="1" ht="17.25" thickBot="1" x14ac:dyDescent="0.35">
      <c r="A52" s="173"/>
      <c r="B52" s="174" t="s">
        <v>44</v>
      </c>
      <c r="C52" s="306">
        <v>0</v>
      </c>
      <c r="D52" s="306">
        <v>0</v>
      </c>
      <c r="E52" s="306">
        <v>0</v>
      </c>
      <c r="F52" s="260"/>
    </row>
    <row r="53" spans="1:6" x14ac:dyDescent="0.3">
      <c r="C53" s="261"/>
      <c r="D53" s="261"/>
      <c r="E53" s="1"/>
      <c r="F53" s="1"/>
    </row>
    <row r="54" spans="1:6" x14ac:dyDescent="0.3">
      <c r="C54" s="261"/>
      <c r="D54" s="261"/>
      <c r="E54" s="1"/>
      <c r="F54" s="1"/>
    </row>
    <row r="55" spans="1:6" x14ac:dyDescent="0.3">
      <c r="C55" s="261"/>
      <c r="D55" s="261"/>
      <c r="E55" s="1"/>
      <c r="F55" s="1"/>
    </row>
    <row r="56" spans="1:6" x14ac:dyDescent="0.3">
      <c r="C56" s="261"/>
      <c r="D56" s="261"/>
      <c r="E56" s="1"/>
      <c r="F56" s="1"/>
    </row>
    <row r="57" spans="1:6" x14ac:dyDescent="0.3">
      <c r="C57" s="261"/>
      <c r="D57" s="261"/>
      <c r="E57" s="1"/>
      <c r="F57" s="1"/>
    </row>
    <row r="58" spans="1:6" x14ac:dyDescent="0.3">
      <c r="C58" s="261"/>
      <c r="D58" s="261"/>
      <c r="E58" s="1"/>
      <c r="F58" s="1"/>
    </row>
    <row r="59" spans="1:6" x14ac:dyDescent="0.3">
      <c r="C59" s="261"/>
      <c r="D59" s="261"/>
      <c r="E59" s="1"/>
      <c r="F59" s="1"/>
    </row>
    <row r="60" spans="1:6" x14ac:dyDescent="0.3">
      <c r="C60" s="261"/>
      <c r="D60" s="261"/>
      <c r="E60" s="1"/>
      <c r="F60" s="1"/>
    </row>
  </sheetData>
  <phoneticPr fontId="17" type="noConversion"/>
  <pageMargins left="0.39370078740157483" right="0.31496062992125984" top="0.6692913385826772" bottom="0.27559055118110237" header="0.23622047244094491" footer="0.19685039370078741"/>
  <pageSetup paperSize="9" scale="65" orientation="landscape" r:id="rId1"/>
  <headerFooter>
    <oddHeader>&amp;L2.melléklet a 3/2019. (V. 30.) önkormányzati rendelethez&amp;C&amp;"Book Antiqua,Félkövér"&amp;11Vindornyalak Község Önkormányzata
2018. évi működési költségvetése&amp;R&amp;"Book Antiqua,Félkövér"2. melléklet
Ft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view="pageLayout" topLeftCell="B1" zoomScaleNormal="100" workbookViewId="0">
      <selection activeCell="E1" sqref="E1:E1048576"/>
    </sheetView>
  </sheetViews>
  <sheetFormatPr defaultRowHeight="12.75" x14ac:dyDescent="0.2"/>
  <cols>
    <col min="1" max="1" width="6.140625" bestFit="1" customWidth="1"/>
    <col min="2" max="2" width="51" customWidth="1"/>
    <col min="3" max="4" width="16.7109375" style="54" customWidth="1"/>
    <col min="5" max="5" width="16.85546875" customWidth="1"/>
    <col min="6" max="6" width="14.5703125" customWidth="1"/>
  </cols>
  <sheetData>
    <row r="1" spans="1:6" s="53" customFormat="1" ht="31.5" thickBot="1" x14ac:dyDescent="0.35">
      <c r="A1" s="279" t="s">
        <v>14</v>
      </c>
      <c r="B1" s="42" t="s">
        <v>15</v>
      </c>
      <c r="C1" s="284" t="s">
        <v>98</v>
      </c>
      <c r="D1" s="307" t="s">
        <v>226</v>
      </c>
      <c r="E1" s="307" t="s">
        <v>102</v>
      </c>
      <c r="F1" s="307" t="s">
        <v>103</v>
      </c>
    </row>
    <row r="2" spans="1:6" s="4" customFormat="1" ht="16.5" x14ac:dyDescent="0.3">
      <c r="A2" s="280" t="s">
        <v>52</v>
      </c>
      <c r="B2" s="169" t="s">
        <v>12</v>
      </c>
      <c r="C2" s="275"/>
      <c r="D2" s="275">
        <f>D4+D7+D8</f>
        <v>827822</v>
      </c>
      <c r="E2" s="63">
        <f>D2</f>
        <v>827822</v>
      </c>
      <c r="F2" s="276"/>
    </row>
    <row r="3" spans="1:6" s="4" customFormat="1" ht="16.5" x14ac:dyDescent="0.3">
      <c r="A3" s="62">
        <v>1</v>
      </c>
      <c r="B3" s="161" t="s">
        <v>121</v>
      </c>
      <c r="C3" s="63"/>
      <c r="D3" s="63"/>
      <c r="E3" s="63"/>
      <c r="F3" s="277"/>
    </row>
    <row r="4" spans="1:6" s="4" customFormat="1" ht="16.5" x14ac:dyDescent="0.3">
      <c r="A4" s="62">
        <v>2</v>
      </c>
      <c r="B4" s="161" t="s">
        <v>123</v>
      </c>
      <c r="C4" s="292">
        <v>0</v>
      </c>
      <c r="D4" s="292">
        <v>120000</v>
      </c>
      <c r="E4" s="63">
        <f t="shared" ref="E4:E32" si="0">D4</f>
        <v>120000</v>
      </c>
      <c r="F4" s="277"/>
    </row>
    <row r="5" spans="1:6" s="4" customFormat="1" ht="16.5" x14ac:dyDescent="0.3">
      <c r="A5" s="62"/>
      <c r="B5" s="162" t="s">
        <v>122</v>
      </c>
      <c r="C5" s="63"/>
      <c r="D5" s="63"/>
      <c r="E5" s="63"/>
      <c r="F5" s="277"/>
    </row>
    <row r="6" spans="1:6" s="4" customFormat="1" ht="16.5" x14ac:dyDescent="0.3">
      <c r="A6" s="62">
        <v>3</v>
      </c>
      <c r="B6" s="161" t="s">
        <v>127</v>
      </c>
      <c r="C6" s="63"/>
      <c r="D6" s="63"/>
      <c r="E6" s="63"/>
      <c r="F6" s="18"/>
    </row>
    <row r="7" spans="1:6" s="155" customFormat="1" ht="16.5" x14ac:dyDescent="0.3">
      <c r="A7" s="280"/>
      <c r="B7" s="162" t="s">
        <v>125</v>
      </c>
      <c r="C7" s="292">
        <v>0</v>
      </c>
      <c r="D7" s="292">
        <v>30000</v>
      </c>
      <c r="E7" s="63">
        <f t="shared" si="0"/>
        <v>30000</v>
      </c>
      <c r="F7" s="277"/>
    </row>
    <row r="8" spans="1:6" s="155" customFormat="1" ht="16.5" x14ac:dyDescent="0.3">
      <c r="A8" s="280"/>
      <c r="B8" s="162" t="s">
        <v>128</v>
      </c>
      <c r="C8" s="292">
        <v>0</v>
      </c>
      <c r="D8" s="292">
        <v>677822</v>
      </c>
      <c r="E8" s="63">
        <f t="shared" si="0"/>
        <v>677822</v>
      </c>
      <c r="F8" s="277"/>
    </row>
    <row r="9" spans="1:6" s="155" customFormat="1" ht="16.5" x14ac:dyDescent="0.3">
      <c r="A9" s="280"/>
      <c r="B9" s="169"/>
      <c r="C9" s="275"/>
      <c r="D9" s="275"/>
      <c r="E9" s="63"/>
      <c r="F9" s="277"/>
    </row>
    <row r="10" spans="1:6" s="4" customFormat="1" ht="16.5" x14ac:dyDescent="0.3">
      <c r="A10" s="280" t="s">
        <v>53</v>
      </c>
      <c r="B10" s="169" t="s">
        <v>42</v>
      </c>
      <c r="C10" s="275">
        <f>SUM(C11+C12+C13)</f>
        <v>400000</v>
      </c>
      <c r="D10" s="275">
        <f>SUM(D11+D12+D13)</f>
        <v>879975</v>
      </c>
      <c r="E10" s="63">
        <f t="shared" si="0"/>
        <v>879975</v>
      </c>
      <c r="F10" s="276"/>
    </row>
    <row r="11" spans="1:6" s="4" customFormat="1" ht="16.5" x14ac:dyDescent="0.3">
      <c r="A11" s="62">
        <v>1</v>
      </c>
      <c r="B11" s="161" t="s">
        <v>135</v>
      </c>
      <c r="C11" s="292">
        <v>400000</v>
      </c>
      <c r="D11" s="292">
        <v>610304</v>
      </c>
      <c r="E11" s="63">
        <f t="shared" si="0"/>
        <v>610304</v>
      </c>
      <c r="F11" s="277"/>
    </row>
    <row r="12" spans="1:6" s="4" customFormat="1" ht="16.5" x14ac:dyDescent="0.3">
      <c r="A12" s="62">
        <v>2</v>
      </c>
      <c r="B12" s="161" t="s">
        <v>136</v>
      </c>
      <c r="C12" s="292">
        <v>0</v>
      </c>
      <c r="D12" s="292">
        <v>269671</v>
      </c>
      <c r="E12" s="63">
        <f t="shared" si="0"/>
        <v>269671</v>
      </c>
      <c r="F12" s="277"/>
    </row>
    <row r="13" spans="1:6" s="4" customFormat="1" ht="16.5" x14ac:dyDescent="0.3">
      <c r="A13" s="62">
        <v>3</v>
      </c>
      <c r="B13" s="161" t="s">
        <v>131</v>
      </c>
      <c r="C13" s="63"/>
      <c r="D13" s="63"/>
      <c r="E13" s="63"/>
      <c r="F13" s="18"/>
    </row>
    <row r="14" spans="1:6" s="4" customFormat="1" ht="16.5" x14ac:dyDescent="0.3">
      <c r="A14" s="62"/>
      <c r="B14" s="162" t="s">
        <v>134</v>
      </c>
      <c r="C14" s="63"/>
      <c r="D14" s="63"/>
      <c r="E14" s="63"/>
      <c r="F14" s="277"/>
    </row>
    <row r="15" spans="1:6" s="4" customFormat="1" ht="16.5" x14ac:dyDescent="0.3">
      <c r="A15" s="62"/>
      <c r="B15" s="162" t="s">
        <v>132</v>
      </c>
      <c r="C15" s="63"/>
      <c r="D15" s="63"/>
      <c r="E15" s="63"/>
      <c r="F15" s="277"/>
    </row>
    <row r="16" spans="1:6" s="4" customFormat="1" ht="16.5" x14ac:dyDescent="0.3">
      <c r="A16" s="62"/>
      <c r="B16" s="162" t="s">
        <v>133</v>
      </c>
      <c r="C16" s="63"/>
      <c r="D16" s="63"/>
      <c r="E16" s="63"/>
      <c r="F16" s="277"/>
    </row>
    <row r="17" spans="1:6" s="4" customFormat="1" ht="16.5" x14ac:dyDescent="0.3">
      <c r="A17" s="62"/>
      <c r="B17" s="162" t="s">
        <v>18</v>
      </c>
      <c r="C17" s="63"/>
      <c r="D17" s="63"/>
      <c r="E17" s="63"/>
      <c r="F17" s="277"/>
    </row>
    <row r="18" spans="1:6" s="155" customFormat="1" ht="16.5" x14ac:dyDescent="0.3">
      <c r="A18" s="280"/>
      <c r="B18" s="169"/>
      <c r="C18" s="275"/>
      <c r="D18" s="275"/>
      <c r="E18" s="63"/>
      <c r="F18" s="277"/>
    </row>
    <row r="19" spans="1:6" s="4" customFormat="1" ht="16.5" x14ac:dyDescent="0.3">
      <c r="A19" s="280"/>
      <c r="B19" s="169" t="s">
        <v>99</v>
      </c>
      <c r="C19" s="275">
        <f>C2-C10</f>
        <v>-400000</v>
      </c>
      <c r="D19" s="275">
        <f>D2-D10</f>
        <v>-52153</v>
      </c>
      <c r="E19" s="63">
        <f t="shared" si="0"/>
        <v>-52153</v>
      </c>
      <c r="F19" s="276"/>
    </row>
    <row r="20" spans="1:6" s="4" customFormat="1" ht="16.5" x14ac:dyDescent="0.3">
      <c r="A20" s="280"/>
      <c r="B20" s="169"/>
      <c r="C20" s="275"/>
      <c r="D20" s="275"/>
      <c r="E20" s="63"/>
      <c r="F20" s="277"/>
    </row>
    <row r="21" spans="1:6" s="155" customFormat="1" ht="16.5" x14ac:dyDescent="0.3">
      <c r="A21" s="280" t="s">
        <v>55</v>
      </c>
      <c r="B21" s="169" t="s">
        <v>22</v>
      </c>
      <c r="C21" s="275"/>
      <c r="D21" s="275"/>
      <c r="E21" s="63"/>
      <c r="F21" s="277"/>
    </row>
    <row r="22" spans="1:6" s="4" customFormat="1" ht="16.5" x14ac:dyDescent="0.3">
      <c r="A22" s="62"/>
      <c r="B22" s="161"/>
      <c r="C22" s="63"/>
      <c r="D22" s="63"/>
      <c r="E22" s="63"/>
      <c r="F22" s="277"/>
    </row>
    <row r="23" spans="1:6" s="4" customFormat="1" ht="16.5" x14ac:dyDescent="0.3">
      <c r="A23" s="280" t="s">
        <v>56</v>
      </c>
      <c r="B23" s="169" t="s">
        <v>36</v>
      </c>
      <c r="C23" s="275"/>
      <c r="D23" s="275"/>
      <c r="E23" s="63"/>
      <c r="F23" s="276"/>
    </row>
    <row r="24" spans="1:6" s="4" customFormat="1" ht="16.5" x14ac:dyDescent="0.3">
      <c r="A24" s="280"/>
      <c r="B24" s="175" t="s">
        <v>46</v>
      </c>
      <c r="C24" s="275"/>
      <c r="D24" s="275"/>
      <c r="E24" s="63"/>
      <c r="F24" s="277"/>
    </row>
    <row r="25" spans="1:6" s="4" customFormat="1" ht="16.5" x14ac:dyDescent="0.3">
      <c r="A25" s="62">
        <v>1</v>
      </c>
      <c r="B25" s="167" t="s">
        <v>108</v>
      </c>
      <c r="C25" s="63"/>
      <c r="D25" s="63"/>
      <c r="E25" s="63"/>
      <c r="F25" s="277"/>
    </row>
    <row r="26" spans="1:6" s="4" customFormat="1" ht="16.5" x14ac:dyDescent="0.3">
      <c r="A26" s="62"/>
      <c r="B26" s="167"/>
      <c r="C26" s="63"/>
      <c r="D26" s="63"/>
      <c r="E26" s="63"/>
      <c r="F26" s="277"/>
    </row>
    <row r="27" spans="1:6" s="155" customFormat="1" ht="16.5" x14ac:dyDescent="0.3">
      <c r="A27" s="280"/>
      <c r="B27" s="169" t="s">
        <v>19</v>
      </c>
      <c r="C27" s="275"/>
      <c r="D27" s="275"/>
      <c r="E27" s="63"/>
      <c r="F27" s="276"/>
    </row>
    <row r="28" spans="1:6" s="4" customFormat="1" ht="16.5" x14ac:dyDescent="0.3">
      <c r="A28" s="62">
        <v>1</v>
      </c>
      <c r="B28" s="161" t="s">
        <v>21</v>
      </c>
      <c r="C28" s="63"/>
      <c r="D28" s="63"/>
      <c r="E28" s="63"/>
      <c r="F28" s="277"/>
    </row>
    <row r="29" spans="1:6" s="177" customFormat="1" ht="16.5" x14ac:dyDescent="0.3">
      <c r="A29" s="176"/>
      <c r="B29" s="161"/>
      <c r="C29" s="278"/>
      <c r="D29" s="278"/>
      <c r="E29" s="63"/>
      <c r="F29" s="277"/>
    </row>
    <row r="30" spans="1:6" s="178" customFormat="1" ht="16.5" x14ac:dyDescent="0.3">
      <c r="A30" s="179"/>
      <c r="B30" s="169" t="s">
        <v>61</v>
      </c>
      <c r="C30" s="275"/>
      <c r="D30" s="275"/>
      <c r="E30" s="63"/>
      <c r="F30" s="276"/>
    </row>
    <row r="31" spans="1:6" s="178" customFormat="1" ht="16.5" x14ac:dyDescent="0.3">
      <c r="A31" s="179"/>
      <c r="B31" s="169"/>
      <c r="C31" s="275"/>
      <c r="D31" s="275"/>
      <c r="E31" s="63"/>
      <c r="F31" s="277"/>
    </row>
    <row r="32" spans="1:6" s="178" customFormat="1" ht="16.5" x14ac:dyDescent="0.3">
      <c r="A32" s="179"/>
      <c r="B32" s="169" t="s">
        <v>62</v>
      </c>
      <c r="C32" s="275">
        <f>C10+C21</f>
        <v>400000</v>
      </c>
      <c r="D32" s="275">
        <f>D10+D21</f>
        <v>879975</v>
      </c>
      <c r="E32" s="63">
        <f t="shared" si="0"/>
        <v>879975</v>
      </c>
      <c r="F32" s="276">
        <f>F10+F21</f>
        <v>0</v>
      </c>
    </row>
  </sheetData>
  <phoneticPr fontId="17" type="noConversion"/>
  <pageMargins left="0.35433070866141736" right="0.23622047244094491" top="1.1811023622047245" bottom="0.74803149606299213" header="0.31496062992125984" footer="0.31496062992125984"/>
  <pageSetup paperSize="9" scale="72" orientation="landscape" r:id="rId1"/>
  <headerFooter>
    <oddHeader>&amp;L3.melléklet a 3/2019. (V. 30.) önkormányzati rendelethez&amp;C&amp;"Book Antiqua,Félkövér"&amp;12Vindornyalak Község Önkormányzata
2018. évi felhalmozási költségvetése&amp;R&amp;"Book Antiqua,Félkövér"&amp;11 3. melléklet
Ft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8"/>
  <sheetViews>
    <sheetView view="pageLayout" zoomScale="82" zoomScaleNormal="69" zoomScalePageLayoutView="82" workbookViewId="0">
      <selection activeCell="X5" sqref="X5"/>
    </sheetView>
  </sheetViews>
  <sheetFormatPr defaultRowHeight="13.5" x14ac:dyDescent="0.2"/>
  <cols>
    <col min="1" max="1" width="10.42578125" style="338" customWidth="1"/>
    <col min="2" max="2" width="11.28515625" style="337" customWidth="1"/>
    <col min="3" max="3" width="11.85546875" style="339" customWidth="1"/>
    <col min="4" max="4" width="11.7109375" style="338" customWidth="1"/>
    <col min="5" max="5" width="11.5703125" style="338" customWidth="1"/>
    <col min="6" max="6" width="8.28515625" style="338" customWidth="1"/>
    <col min="7" max="7" width="9.7109375" style="338" customWidth="1"/>
    <col min="8" max="8" width="8.28515625" style="338" customWidth="1"/>
    <col min="9" max="9" width="8.85546875" style="338" customWidth="1"/>
    <col min="10" max="10" width="8.28515625" style="338" customWidth="1"/>
    <col min="11" max="11" width="7.85546875" style="338" customWidth="1"/>
    <col min="12" max="12" width="8.28515625" style="338" customWidth="1"/>
    <col min="13" max="13" width="9.5703125" style="338" customWidth="1"/>
    <col min="14" max="15" width="8.28515625" style="338" customWidth="1"/>
    <col min="16" max="16" width="10.85546875" style="338" customWidth="1"/>
    <col min="17" max="17" width="10.140625" style="338" customWidth="1"/>
    <col min="18" max="19" width="8.28515625" style="338" customWidth="1"/>
    <col min="20" max="20" width="11" style="338" customWidth="1"/>
    <col min="21" max="21" width="10.28515625" style="338" customWidth="1"/>
    <col min="22" max="16384" width="9.140625" style="338"/>
  </cols>
  <sheetData>
    <row r="1" spans="1:21" ht="30.75" customHeight="1" x14ac:dyDescent="0.2"/>
    <row r="2" spans="1:21" s="309" customFormat="1" ht="30" customHeight="1" x14ac:dyDescent="0.2">
      <c r="A2" s="419" t="s">
        <v>109</v>
      </c>
      <c r="B2" s="420" t="s">
        <v>12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 t="s">
        <v>36</v>
      </c>
      <c r="O2" s="420"/>
      <c r="P2" s="420"/>
      <c r="Q2" s="420"/>
      <c r="R2" s="420"/>
      <c r="S2" s="420"/>
      <c r="T2" s="423" t="s">
        <v>39</v>
      </c>
      <c r="U2" s="423"/>
    </row>
    <row r="3" spans="1:21" s="309" customFormat="1" ht="30.75" customHeight="1" x14ac:dyDescent="0.2">
      <c r="A3" s="419"/>
      <c r="B3" s="422" t="s">
        <v>2</v>
      </c>
      <c r="C3" s="422"/>
      <c r="D3" s="422"/>
      <c r="E3" s="422"/>
      <c r="F3" s="422"/>
      <c r="G3" s="422"/>
      <c r="H3" s="418" t="s">
        <v>3</v>
      </c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23"/>
      <c r="U3" s="423"/>
    </row>
    <row r="4" spans="1:21" s="309" customFormat="1" ht="27" customHeight="1" x14ac:dyDescent="0.2">
      <c r="A4" s="419"/>
      <c r="B4" s="311" t="s">
        <v>246</v>
      </c>
      <c r="C4" s="311" t="s">
        <v>247</v>
      </c>
      <c r="D4" s="311" t="s">
        <v>246</v>
      </c>
      <c r="E4" s="311" t="s">
        <v>247</v>
      </c>
      <c r="F4" s="311" t="s">
        <v>246</v>
      </c>
      <c r="G4" s="311" t="s">
        <v>247</v>
      </c>
      <c r="H4" s="311" t="s">
        <v>246</v>
      </c>
      <c r="I4" s="311" t="s">
        <v>247</v>
      </c>
      <c r="J4" s="311" t="s">
        <v>246</v>
      </c>
      <c r="K4" s="311" t="s">
        <v>247</v>
      </c>
      <c r="L4" s="311" t="s">
        <v>246</v>
      </c>
      <c r="M4" s="311" t="s">
        <v>247</v>
      </c>
      <c r="N4" s="311" t="s">
        <v>246</v>
      </c>
      <c r="O4" s="311" t="s">
        <v>247</v>
      </c>
      <c r="P4" s="311" t="s">
        <v>246</v>
      </c>
      <c r="Q4" s="311" t="s">
        <v>247</v>
      </c>
      <c r="R4" s="311" t="s">
        <v>246</v>
      </c>
      <c r="S4" s="311" t="s">
        <v>247</v>
      </c>
      <c r="T4" s="418" t="s">
        <v>246</v>
      </c>
      <c r="U4" s="418" t="s">
        <v>247</v>
      </c>
    </row>
    <row r="5" spans="1:21" s="309" customFormat="1" ht="59.25" customHeight="1" x14ac:dyDescent="0.2">
      <c r="A5" s="419"/>
      <c r="B5" s="418" t="s">
        <v>145</v>
      </c>
      <c r="C5" s="418"/>
      <c r="D5" s="418" t="s">
        <v>248</v>
      </c>
      <c r="E5" s="418"/>
      <c r="F5" s="418" t="s">
        <v>106</v>
      </c>
      <c r="G5" s="418"/>
      <c r="H5" s="421" t="s">
        <v>254</v>
      </c>
      <c r="I5" s="421"/>
      <c r="J5" s="418" t="s">
        <v>124</v>
      </c>
      <c r="K5" s="418"/>
      <c r="L5" s="418" t="s">
        <v>249</v>
      </c>
      <c r="M5" s="418"/>
      <c r="N5" s="418" t="s">
        <v>250</v>
      </c>
      <c r="O5" s="418"/>
      <c r="P5" s="418" t="s">
        <v>108</v>
      </c>
      <c r="Q5" s="418"/>
      <c r="R5" s="418" t="s">
        <v>251</v>
      </c>
      <c r="S5" s="418"/>
      <c r="T5" s="418"/>
      <c r="U5" s="418"/>
    </row>
    <row r="6" spans="1:21" s="309" customFormat="1" x14ac:dyDescent="0.2">
      <c r="A6" s="419"/>
      <c r="B6" s="420" t="s">
        <v>213</v>
      </c>
      <c r="C6" s="420"/>
      <c r="D6" s="420" t="s">
        <v>214</v>
      </c>
      <c r="E6" s="420"/>
      <c r="F6" s="420" t="s">
        <v>215</v>
      </c>
      <c r="G6" s="420"/>
      <c r="H6" s="420" t="s">
        <v>218</v>
      </c>
      <c r="I6" s="420"/>
      <c r="J6" s="420" t="s">
        <v>216</v>
      </c>
      <c r="K6" s="420"/>
      <c r="L6" s="420" t="s">
        <v>217</v>
      </c>
      <c r="M6" s="420"/>
      <c r="N6" s="420" t="s">
        <v>252</v>
      </c>
      <c r="O6" s="420"/>
      <c r="P6" s="420" t="s">
        <v>219</v>
      </c>
      <c r="Q6" s="420"/>
      <c r="R6" s="420"/>
      <c r="S6" s="420"/>
      <c r="T6" s="420" t="s">
        <v>253</v>
      </c>
      <c r="U6" s="420"/>
    </row>
    <row r="7" spans="1:21" s="336" customFormat="1" ht="38.25" x14ac:dyDescent="0.2">
      <c r="A7" s="281" t="s">
        <v>37</v>
      </c>
      <c r="B7" s="344">
        <v>15008241</v>
      </c>
      <c r="C7" s="344">
        <v>16996981</v>
      </c>
      <c r="D7" s="316">
        <v>2000000</v>
      </c>
      <c r="E7" s="316">
        <v>2068072</v>
      </c>
      <c r="F7" s="316">
        <v>641998</v>
      </c>
      <c r="G7" s="316">
        <v>1983121</v>
      </c>
      <c r="H7" s="316">
        <v>0</v>
      </c>
      <c r="I7" s="316">
        <v>120000</v>
      </c>
      <c r="J7" s="316">
        <v>0</v>
      </c>
      <c r="K7" s="316">
        <v>30000</v>
      </c>
      <c r="L7" s="296">
        <v>0</v>
      </c>
      <c r="M7" s="296">
        <v>0</v>
      </c>
      <c r="N7" s="326"/>
      <c r="O7" s="326"/>
      <c r="P7" s="316">
        <v>3781306</v>
      </c>
      <c r="Q7" s="316">
        <v>2505218</v>
      </c>
      <c r="R7" s="316">
        <v>0</v>
      </c>
      <c r="S7" s="316">
        <v>677822</v>
      </c>
      <c r="T7" s="318">
        <f>B7+D7+F7+H7+J7+L7+N7+P7+R7</f>
        <v>21431545</v>
      </c>
      <c r="U7" s="318">
        <f>C7+E7+G7+I7+K7+M7+O7+Q7+S7</f>
        <v>24381214</v>
      </c>
    </row>
    <row r="8" spans="1:21" s="343" customFormat="1" ht="44.25" customHeight="1" x14ac:dyDescent="0.2">
      <c r="A8" s="340" t="s">
        <v>48</v>
      </c>
      <c r="B8" s="341">
        <f>B7</f>
        <v>15008241</v>
      </c>
      <c r="C8" s="341">
        <f t="shared" ref="C8:U8" si="0">C7</f>
        <v>16996981</v>
      </c>
      <c r="D8" s="341">
        <f t="shared" si="0"/>
        <v>2000000</v>
      </c>
      <c r="E8" s="341">
        <f t="shared" si="0"/>
        <v>2068072</v>
      </c>
      <c r="F8" s="341">
        <f t="shared" si="0"/>
        <v>641998</v>
      </c>
      <c r="G8" s="341">
        <f t="shared" si="0"/>
        <v>1983121</v>
      </c>
      <c r="H8" s="341">
        <f t="shared" si="0"/>
        <v>0</v>
      </c>
      <c r="I8" s="341">
        <f t="shared" si="0"/>
        <v>120000</v>
      </c>
      <c r="J8" s="341">
        <f t="shared" si="0"/>
        <v>0</v>
      </c>
      <c r="K8" s="341">
        <f t="shared" si="0"/>
        <v>30000</v>
      </c>
      <c r="L8" s="341">
        <f t="shared" si="0"/>
        <v>0</v>
      </c>
      <c r="M8" s="341">
        <f t="shared" si="0"/>
        <v>0</v>
      </c>
      <c r="N8" s="341">
        <f t="shared" si="0"/>
        <v>0</v>
      </c>
      <c r="O8" s="341">
        <f t="shared" si="0"/>
        <v>0</v>
      </c>
      <c r="P8" s="341">
        <f t="shared" si="0"/>
        <v>3781306</v>
      </c>
      <c r="Q8" s="341">
        <f t="shared" si="0"/>
        <v>2505218</v>
      </c>
      <c r="R8" s="341">
        <f t="shared" si="0"/>
        <v>0</v>
      </c>
      <c r="S8" s="341">
        <f t="shared" si="0"/>
        <v>677822</v>
      </c>
      <c r="T8" s="341">
        <f t="shared" si="0"/>
        <v>21431545</v>
      </c>
      <c r="U8" s="341">
        <f t="shared" si="0"/>
        <v>24381214</v>
      </c>
    </row>
    <row r="9" spans="1:21" s="336" customFormat="1" ht="51" x14ac:dyDescent="0.2">
      <c r="A9" s="281" t="s">
        <v>38</v>
      </c>
      <c r="B9" s="252"/>
      <c r="C9" s="253"/>
      <c r="D9" s="252"/>
      <c r="E9" s="252"/>
      <c r="F9" s="252"/>
      <c r="G9" s="252"/>
      <c r="H9" s="252"/>
      <c r="I9" s="252"/>
      <c r="J9" s="252"/>
      <c r="K9" s="252"/>
      <c r="L9" s="252"/>
      <c r="M9" s="282"/>
      <c r="N9" s="326"/>
      <c r="O9" s="326"/>
      <c r="P9" s="326"/>
      <c r="Q9" s="326"/>
      <c r="R9" s="326"/>
      <c r="S9" s="326"/>
      <c r="T9" s="326"/>
      <c r="U9" s="326"/>
    </row>
    <row r="10" spans="1:21" s="343" customFormat="1" ht="27" x14ac:dyDescent="0.2">
      <c r="A10" s="340" t="s">
        <v>48</v>
      </c>
      <c r="B10" s="341"/>
      <c r="C10" s="345"/>
      <c r="D10" s="341"/>
      <c r="E10" s="341"/>
      <c r="F10" s="341"/>
      <c r="G10" s="341"/>
      <c r="H10" s="341"/>
      <c r="I10" s="341"/>
      <c r="J10" s="341"/>
      <c r="K10" s="341"/>
      <c r="L10" s="341"/>
      <c r="M10" s="346"/>
      <c r="N10" s="342"/>
      <c r="O10" s="342"/>
      <c r="P10" s="342"/>
      <c r="Q10" s="342"/>
      <c r="R10" s="342"/>
      <c r="S10" s="342"/>
      <c r="T10" s="342"/>
      <c r="U10" s="342"/>
    </row>
    <row r="11" spans="1:21" s="336" customFormat="1" ht="35.25" customHeight="1" x14ac:dyDescent="0.2">
      <c r="A11" s="283" t="s">
        <v>257</v>
      </c>
      <c r="B11" s="282">
        <f>B7</f>
        <v>15008241</v>
      </c>
      <c r="C11" s="282">
        <f t="shared" ref="C11:U11" si="1">C7</f>
        <v>16996981</v>
      </c>
      <c r="D11" s="282">
        <f t="shared" si="1"/>
        <v>2000000</v>
      </c>
      <c r="E11" s="282">
        <f t="shared" si="1"/>
        <v>2068072</v>
      </c>
      <c r="F11" s="282">
        <f t="shared" si="1"/>
        <v>641998</v>
      </c>
      <c r="G11" s="282">
        <f t="shared" si="1"/>
        <v>1983121</v>
      </c>
      <c r="H11" s="282">
        <f t="shared" si="1"/>
        <v>0</v>
      </c>
      <c r="I11" s="282">
        <f t="shared" si="1"/>
        <v>120000</v>
      </c>
      <c r="J11" s="282">
        <f t="shared" si="1"/>
        <v>0</v>
      </c>
      <c r="K11" s="282">
        <f t="shared" si="1"/>
        <v>30000</v>
      </c>
      <c r="L11" s="282">
        <f t="shared" si="1"/>
        <v>0</v>
      </c>
      <c r="M11" s="282">
        <f t="shared" si="1"/>
        <v>0</v>
      </c>
      <c r="N11" s="282">
        <f t="shared" si="1"/>
        <v>0</v>
      </c>
      <c r="O11" s="282">
        <f t="shared" si="1"/>
        <v>0</v>
      </c>
      <c r="P11" s="282">
        <f t="shared" si="1"/>
        <v>3781306</v>
      </c>
      <c r="Q11" s="282">
        <f t="shared" si="1"/>
        <v>2505218</v>
      </c>
      <c r="R11" s="282">
        <f t="shared" si="1"/>
        <v>0</v>
      </c>
      <c r="S11" s="282">
        <f t="shared" si="1"/>
        <v>677822</v>
      </c>
      <c r="T11" s="282">
        <f t="shared" si="1"/>
        <v>21431545</v>
      </c>
      <c r="U11" s="282">
        <f t="shared" si="1"/>
        <v>24381214</v>
      </c>
    </row>
    <row r="12" spans="1:21" s="343" customFormat="1" ht="38.25" x14ac:dyDescent="0.2">
      <c r="A12" s="351" t="s">
        <v>48</v>
      </c>
      <c r="B12" s="346">
        <f>B11</f>
        <v>15008241</v>
      </c>
      <c r="C12" s="346">
        <f t="shared" ref="C12:U12" si="2">C11</f>
        <v>16996981</v>
      </c>
      <c r="D12" s="346">
        <f t="shared" si="2"/>
        <v>2000000</v>
      </c>
      <c r="E12" s="346">
        <f t="shared" si="2"/>
        <v>2068072</v>
      </c>
      <c r="F12" s="346">
        <f t="shared" si="2"/>
        <v>641998</v>
      </c>
      <c r="G12" s="346">
        <f t="shared" si="2"/>
        <v>1983121</v>
      </c>
      <c r="H12" s="346">
        <f t="shared" si="2"/>
        <v>0</v>
      </c>
      <c r="I12" s="346">
        <f t="shared" si="2"/>
        <v>120000</v>
      </c>
      <c r="J12" s="346">
        <f t="shared" si="2"/>
        <v>0</v>
      </c>
      <c r="K12" s="346">
        <f t="shared" si="2"/>
        <v>30000</v>
      </c>
      <c r="L12" s="346">
        <f t="shared" si="2"/>
        <v>0</v>
      </c>
      <c r="M12" s="346">
        <f t="shared" si="2"/>
        <v>0</v>
      </c>
      <c r="N12" s="346">
        <f t="shared" si="2"/>
        <v>0</v>
      </c>
      <c r="O12" s="346">
        <f t="shared" si="2"/>
        <v>0</v>
      </c>
      <c r="P12" s="346">
        <f t="shared" si="2"/>
        <v>3781306</v>
      </c>
      <c r="Q12" s="346">
        <f t="shared" si="2"/>
        <v>2505218</v>
      </c>
      <c r="R12" s="346">
        <f t="shared" si="2"/>
        <v>0</v>
      </c>
      <c r="S12" s="346">
        <f t="shared" si="2"/>
        <v>677822</v>
      </c>
      <c r="T12" s="346">
        <f t="shared" si="2"/>
        <v>21431545</v>
      </c>
      <c r="U12" s="346">
        <f t="shared" si="2"/>
        <v>24381214</v>
      </c>
    </row>
    <row r="13" spans="1:21" s="350" customFormat="1" ht="40.5" x14ac:dyDescent="0.2">
      <c r="A13" s="347" t="s">
        <v>49</v>
      </c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N13" s="349"/>
      <c r="O13" s="349"/>
      <c r="P13" s="349"/>
      <c r="Q13" s="349"/>
      <c r="R13" s="349"/>
      <c r="S13" s="349"/>
      <c r="T13" s="349"/>
      <c r="U13" s="349"/>
    </row>
    <row r="16" spans="1:21" x14ac:dyDescent="0.2"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</row>
    <row r="18" spans="3:13" x14ac:dyDescent="0.2"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</row>
  </sheetData>
  <mergeCells count="26">
    <mergeCell ref="T6:U6"/>
    <mergeCell ref="B2:M2"/>
    <mergeCell ref="N2:S2"/>
    <mergeCell ref="J6:K6"/>
    <mergeCell ref="H5:I5"/>
    <mergeCell ref="B3:G3"/>
    <mergeCell ref="H3:S3"/>
    <mergeCell ref="T2:U3"/>
    <mergeCell ref="T4:T5"/>
    <mergeCell ref="U4:U5"/>
    <mergeCell ref="B5:C5"/>
    <mergeCell ref="D5:E5"/>
    <mergeCell ref="F5:G5"/>
    <mergeCell ref="J5:K5"/>
    <mergeCell ref="L5:M5"/>
    <mergeCell ref="N5:O5"/>
    <mergeCell ref="P5:Q5"/>
    <mergeCell ref="R5:S5"/>
    <mergeCell ref="A2:A6"/>
    <mergeCell ref="B6:C6"/>
    <mergeCell ref="D6:E6"/>
    <mergeCell ref="F6:G6"/>
    <mergeCell ref="H6:I6"/>
    <mergeCell ref="L6:M6"/>
    <mergeCell ref="N6:O6"/>
    <mergeCell ref="P6:S6"/>
  </mergeCells>
  <phoneticPr fontId="17" type="noConversion"/>
  <pageMargins left="0.43307086614173229" right="0.23622047244094491" top="1.1811023622047245" bottom="0.74803149606299213" header="0.31496062992125984" footer="0.31496062992125984"/>
  <pageSetup paperSize="9" scale="47" orientation="landscape" r:id="rId1"/>
  <headerFooter>
    <oddHeader>&amp;L4.melléklet a 3/2019. (V. 30.) önkormányzati rendelethez&amp;C&amp;"Book Antiqua,Félkövér"&amp;11Vindornyalak Község Önkormányzata
2018. évi költségvetési bevételei
főbb jogcím-csoportonként&amp;R&amp;"Book Antiqua,Félkövér"4. melléklet
Ft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9"/>
  <sheetViews>
    <sheetView view="pageLayout" zoomScaleNormal="78" workbookViewId="0">
      <selection activeCell="D23" sqref="D23"/>
    </sheetView>
  </sheetViews>
  <sheetFormatPr defaultRowHeight="24.95" customHeight="1" x14ac:dyDescent="0.3"/>
  <cols>
    <col min="1" max="1" width="31.28515625" style="2" customWidth="1"/>
    <col min="2" max="2" width="16.42578125" style="360" customWidth="1"/>
    <col min="3" max="3" width="12.7109375" style="361" customWidth="1"/>
    <col min="4" max="13" width="12.7109375" style="1" customWidth="1"/>
    <col min="14" max="16384" width="9.140625" style="1"/>
  </cols>
  <sheetData>
    <row r="1" spans="1:13" s="2" customFormat="1" ht="117" customHeight="1" x14ac:dyDescent="0.3">
      <c r="A1" s="424" t="s">
        <v>15</v>
      </c>
      <c r="B1" s="424"/>
      <c r="C1" s="352" t="s">
        <v>1</v>
      </c>
      <c r="D1" s="352" t="s">
        <v>258</v>
      </c>
      <c r="E1" s="352" t="s">
        <v>259</v>
      </c>
      <c r="F1" s="352" t="s">
        <v>260</v>
      </c>
      <c r="G1" s="352" t="s">
        <v>261</v>
      </c>
      <c r="H1" s="352" t="s">
        <v>262</v>
      </c>
      <c r="I1" s="352" t="s">
        <v>263</v>
      </c>
      <c r="J1" s="352" t="s">
        <v>264</v>
      </c>
      <c r="K1" s="352" t="s">
        <v>265</v>
      </c>
      <c r="L1" s="352" t="s">
        <v>266</v>
      </c>
      <c r="M1" s="352" t="s">
        <v>267</v>
      </c>
    </row>
    <row r="2" spans="1:13" ht="24.95" customHeight="1" thickBot="1" x14ac:dyDescent="0.3">
      <c r="A2" s="356" t="s">
        <v>269</v>
      </c>
      <c r="B2" s="352" t="s">
        <v>98</v>
      </c>
      <c r="C2" s="354">
        <f>D2+E2+F2+G2+H2+I2+J2+K2+L2+M2</f>
        <v>15008291</v>
      </c>
      <c r="D2" s="355"/>
      <c r="E2" s="355"/>
      <c r="F2" s="355">
        <v>15008291</v>
      </c>
      <c r="G2" s="355"/>
      <c r="H2" s="355"/>
      <c r="I2" s="355"/>
      <c r="J2" s="355"/>
      <c r="K2" s="355"/>
      <c r="L2" s="355"/>
      <c r="M2" s="355"/>
    </row>
    <row r="3" spans="1:13" ht="24.95" customHeight="1" thickTop="1" x14ac:dyDescent="0.25">
      <c r="A3" s="353"/>
      <c r="B3" s="352" t="s">
        <v>268</v>
      </c>
      <c r="C3" s="354">
        <f t="shared" ref="C3:C17" si="0">D3+E3+F3+G3+H3+I3+J3+K3+L3+M3</f>
        <v>16996981</v>
      </c>
      <c r="D3" s="355">
        <v>53687</v>
      </c>
      <c r="E3" s="355"/>
      <c r="F3" s="355">
        <v>15487219</v>
      </c>
      <c r="G3" s="355">
        <v>54216</v>
      </c>
      <c r="H3" s="355">
        <v>1306859</v>
      </c>
      <c r="I3" s="355"/>
      <c r="J3" s="355"/>
      <c r="K3" s="355">
        <v>95000</v>
      </c>
      <c r="L3" s="355"/>
      <c r="M3" s="355"/>
    </row>
    <row r="4" spans="1:13" ht="24.95" customHeight="1" thickBot="1" x14ac:dyDescent="0.3">
      <c r="A4" s="356" t="s">
        <v>270</v>
      </c>
      <c r="B4" s="357" t="s">
        <v>98</v>
      </c>
      <c r="C4" s="354">
        <f t="shared" si="0"/>
        <v>0</v>
      </c>
      <c r="D4" s="358"/>
      <c r="E4" s="358"/>
      <c r="F4" s="358"/>
      <c r="G4" s="358"/>
      <c r="H4" s="358"/>
      <c r="I4" s="358"/>
      <c r="J4" s="358"/>
      <c r="K4" s="358"/>
      <c r="L4" s="358"/>
      <c r="M4" s="358"/>
    </row>
    <row r="5" spans="1:13" ht="24.95" customHeight="1" thickTop="1" x14ac:dyDescent="0.25">
      <c r="A5" s="353"/>
      <c r="B5" s="352" t="s">
        <v>268</v>
      </c>
      <c r="C5" s="354">
        <f t="shared" si="0"/>
        <v>0</v>
      </c>
      <c r="D5" s="355"/>
      <c r="E5" s="355"/>
      <c r="F5" s="355"/>
      <c r="G5" s="355"/>
      <c r="H5" s="355"/>
      <c r="I5" s="355"/>
      <c r="J5" s="355"/>
      <c r="K5" s="355"/>
      <c r="L5" s="355"/>
      <c r="M5" s="355"/>
    </row>
    <row r="6" spans="1:13" ht="24.95" customHeight="1" thickBot="1" x14ac:dyDescent="0.3">
      <c r="A6" s="356" t="s">
        <v>271</v>
      </c>
      <c r="B6" s="357" t="s">
        <v>98</v>
      </c>
      <c r="C6" s="354">
        <f t="shared" si="0"/>
        <v>2000000</v>
      </c>
      <c r="D6" s="358"/>
      <c r="E6" s="358"/>
      <c r="F6" s="358"/>
      <c r="G6" s="358"/>
      <c r="H6" s="358"/>
      <c r="I6" s="358"/>
      <c r="J6" s="358"/>
      <c r="K6" s="358"/>
      <c r="L6" s="358"/>
      <c r="M6" s="358">
        <v>2000000</v>
      </c>
    </row>
    <row r="7" spans="1:13" ht="24.95" customHeight="1" thickTop="1" x14ac:dyDescent="0.25">
      <c r="A7" s="353"/>
      <c r="B7" s="352" t="s">
        <v>268</v>
      </c>
      <c r="C7" s="354">
        <f t="shared" si="0"/>
        <v>2068072</v>
      </c>
      <c r="D7" s="355"/>
      <c r="E7" s="355"/>
      <c r="F7" s="355"/>
      <c r="G7" s="355"/>
      <c r="H7" s="355"/>
      <c r="I7" s="355"/>
      <c r="J7" s="355"/>
      <c r="K7" s="355"/>
      <c r="L7" s="355"/>
      <c r="M7" s="355">
        <v>2068072</v>
      </c>
    </row>
    <row r="8" spans="1:13" ht="24.95" customHeight="1" thickBot="1" x14ac:dyDescent="0.3">
      <c r="A8" s="356" t="s">
        <v>272</v>
      </c>
      <c r="B8" s="357" t="s">
        <v>98</v>
      </c>
      <c r="C8" s="359">
        <f t="shared" si="0"/>
        <v>641998</v>
      </c>
      <c r="D8" s="358">
        <v>386955</v>
      </c>
      <c r="E8" s="358"/>
      <c r="F8" s="358"/>
      <c r="G8" s="358"/>
      <c r="H8" s="358"/>
      <c r="I8" s="358"/>
      <c r="J8" s="358">
        <v>102043</v>
      </c>
      <c r="K8" s="358"/>
      <c r="L8" s="358">
        <v>153000</v>
      </c>
      <c r="M8" s="358"/>
    </row>
    <row r="9" spans="1:13" ht="24.95" customHeight="1" thickTop="1" x14ac:dyDescent="0.25">
      <c r="A9" s="353"/>
      <c r="B9" s="352" t="s">
        <v>268</v>
      </c>
      <c r="C9" s="354">
        <f t="shared" si="0"/>
        <v>1983121</v>
      </c>
      <c r="D9" s="355">
        <v>565621</v>
      </c>
      <c r="E9" s="355">
        <v>1017500</v>
      </c>
      <c r="F9" s="355"/>
      <c r="G9" s="355"/>
      <c r="H9" s="355"/>
      <c r="I9" s="355">
        <v>100000</v>
      </c>
      <c r="J9" s="355">
        <v>100000</v>
      </c>
      <c r="K9" s="355"/>
      <c r="L9" s="355">
        <v>200000</v>
      </c>
      <c r="M9" s="355"/>
    </row>
    <row r="10" spans="1:13" ht="24.95" customHeight="1" thickBot="1" x14ac:dyDescent="0.3">
      <c r="A10" s="356" t="s">
        <v>273</v>
      </c>
      <c r="B10" s="357" t="s">
        <v>98</v>
      </c>
      <c r="C10" s="359">
        <f t="shared" si="0"/>
        <v>0</v>
      </c>
      <c r="D10" s="358"/>
      <c r="E10" s="358"/>
      <c r="F10" s="358"/>
      <c r="G10" s="358"/>
      <c r="H10" s="358"/>
      <c r="I10" s="358"/>
      <c r="J10" s="358"/>
      <c r="K10" s="358"/>
      <c r="L10" s="358"/>
      <c r="M10" s="358"/>
    </row>
    <row r="11" spans="1:13" ht="24.95" customHeight="1" thickTop="1" x14ac:dyDescent="0.25">
      <c r="A11" s="353"/>
      <c r="B11" s="352" t="s">
        <v>268</v>
      </c>
      <c r="C11" s="354">
        <f t="shared" si="0"/>
        <v>0</v>
      </c>
      <c r="D11" s="355"/>
      <c r="E11" s="355"/>
      <c r="F11" s="355"/>
      <c r="G11" s="355"/>
      <c r="H11" s="355"/>
      <c r="I11" s="355"/>
      <c r="J11" s="355"/>
      <c r="K11" s="355"/>
      <c r="L11" s="355"/>
      <c r="M11" s="355"/>
    </row>
    <row r="12" spans="1:13" ht="24.95" customHeight="1" thickBot="1" x14ac:dyDescent="0.3">
      <c r="A12" s="356" t="s">
        <v>274</v>
      </c>
      <c r="B12" s="357" t="s">
        <v>98</v>
      </c>
      <c r="C12" s="359">
        <f t="shared" si="0"/>
        <v>0</v>
      </c>
      <c r="D12" s="358"/>
      <c r="E12" s="358"/>
      <c r="F12" s="358"/>
      <c r="G12" s="358"/>
      <c r="H12" s="358"/>
      <c r="I12" s="358"/>
      <c r="J12" s="358"/>
      <c r="K12" s="358"/>
      <c r="L12" s="358"/>
      <c r="M12" s="358"/>
    </row>
    <row r="13" spans="1:13" ht="24.95" customHeight="1" thickTop="1" x14ac:dyDescent="0.25">
      <c r="A13" s="353"/>
      <c r="B13" s="352" t="s">
        <v>268</v>
      </c>
      <c r="C13" s="354">
        <f t="shared" si="0"/>
        <v>0</v>
      </c>
      <c r="D13" s="355"/>
      <c r="E13" s="355"/>
      <c r="F13" s="355"/>
      <c r="G13" s="355"/>
      <c r="H13" s="355"/>
      <c r="I13" s="355"/>
      <c r="J13" s="355"/>
      <c r="K13" s="355"/>
      <c r="L13" s="355"/>
      <c r="M13" s="355">
        <v>0</v>
      </c>
    </row>
    <row r="14" spans="1:13" ht="24.95" customHeight="1" thickBot="1" x14ac:dyDescent="0.3">
      <c r="A14" s="356" t="s">
        <v>275</v>
      </c>
      <c r="B14" s="357" t="s">
        <v>98</v>
      </c>
      <c r="C14" s="359">
        <f t="shared" si="0"/>
        <v>3781306</v>
      </c>
      <c r="D14" s="358"/>
      <c r="E14" s="358"/>
      <c r="F14" s="358"/>
      <c r="G14" s="358">
        <v>3781306</v>
      </c>
      <c r="H14" s="358"/>
      <c r="I14" s="358"/>
      <c r="J14" s="358"/>
      <c r="K14" s="358"/>
      <c r="L14" s="358"/>
      <c r="M14" s="358"/>
    </row>
    <row r="15" spans="1:13" ht="24.95" customHeight="1" thickTop="1" x14ac:dyDescent="0.25">
      <c r="A15" s="353"/>
      <c r="B15" s="352" t="s">
        <v>268</v>
      </c>
      <c r="C15" s="354">
        <f t="shared" si="0"/>
        <v>2505218</v>
      </c>
      <c r="D15" s="355"/>
      <c r="E15" s="355"/>
      <c r="F15" s="355"/>
      <c r="G15" s="355">
        <v>2505218</v>
      </c>
      <c r="H15" s="355"/>
      <c r="I15" s="355"/>
      <c r="J15" s="355"/>
      <c r="K15" s="355"/>
      <c r="L15" s="355"/>
      <c r="M15" s="355"/>
    </row>
    <row r="16" spans="1:13" ht="24.95" customHeight="1" thickBot="1" x14ac:dyDescent="0.3">
      <c r="A16" s="356" t="s">
        <v>228</v>
      </c>
      <c r="B16" s="357" t="s">
        <v>98</v>
      </c>
      <c r="C16" s="359">
        <f t="shared" si="0"/>
        <v>0</v>
      </c>
      <c r="D16" s="358"/>
      <c r="E16" s="358"/>
      <c r="F16" s="358"/>
      <c r="G16" s="358"/>
      <c r="H16" s="358"/>
      <c r="I16" s="358"/>
      <c r="J16" s="358"/>
      <c r="K16" s="358"/>
      <c r="L16" s="358"/>
      <c r="M16" s="358"/>
    </row>
    <row r="17" spans="1:13" ht="24.95" customHeight="1" thickTop="1" x14ac:dyDescent="0.25">
      <c r="A17" s="353"/>
      <c r="B17" s="352" t="s">
        <v>268</v>
      </c>
      <c r="C17" s="354">
        <f t="shared" si="0"/>
        <v>677822</v>
      </c>
      <c r="D17" s="355"/>
      <c r="E17" s="355"/>
      <c r="F17" s="355">
        <v>677822</v>
      </c>
      <c r="G17" s="355"/>
      <c r="H17" s="355"/>
      <c r="I17" s="355"/>
      <c r="J17" s="355"/>
      <c r="K17" s="355"/>
      <c r="L17" s="355"/>
      <c r="M17" s="355"/>
    </row>
    <row r="18" spans="1:13" ht="24.95" customHeight="1" x14ac:dyDescent="0.25">
      <c r="A18" s="353" t="s">
        <v>276</v>
      </c>
      <c r="B18" s="357" t="s">
        <v>98</v>
      </c>
      <c r="C18" s="359">
        <f t="shared" ref="C18:M18" si="1">C2+C4+C6+C8+C10+C12+C14+C16</f>
        <v>21431595</v>
      </c>
      <c r="D18" s="359">
        <f t="shared" si="1"/>
        <v>386955</v>
      </c>
      <c r="E18" s="359">
        <f t="shared" si="1"/>
        <v>0</v>
      </c>
      <c r="F18" s="359">
        <f t="shared" si="1"/>
        <v>15008291</v>
      </c>
      <c r="G18" s="359">
        <f t="shared" si="1"/>
        <v>3781306</v>
      </c>
      <c r="H18" s="359">
        <f t="shared" si="1"/>
        <v>0</v>
      </c>
      <c r="I18" s="359">
        <f t="shared" si="1"/>
        <v>0</v>
      </c>
      <c r="J18" s="359">
        <f t="shared" si="1"/>
        <v>102043</v>
      </c>
      <c r="K18" s="359">
        <f t="shared" si="1"/>
        <v>0</v>
      </c>
      <c r="L18" s="359">
        <f t="shared" si="1"/>
        <v>153000</v>
      </c>
      <c r="M18" s="359">
        <f t="shared" si="1"/>
        <v>2000000</v>
      </c>
    </row>
    <row r="19" spans="1:13" ht="24.95" customHeight="1" x14ac:dyDescent="0.25">
      <c r="A19" s="353"/>
      <c r="B19" s="352" t="s">
        <v>268</v>
      </c>
      <c r="C19" s="354">
        <f t="shared" ref="C19:M19" si="2">C3+C5+C7+C9+C11+C13+C15+C17</f>
        <v>24231214</v>
      </c>
      <c r="D19" s="354">
        <f t="shared" si="2"/>
        <v>619308</v>
      </c>
      <c r="E19" s="354">
        <f t="shared" si="2"/>
        <v>1017500</v>
      </c>
      <c r="F19" s="354">
        <f t="shared" si="2"/>
        <v>16165041</v>
      </c>
      <c r="G19" s="354">
        <f t="shared" si="2"/>
        <v>2559434</v>
      </c>
      <c r="H19" s="354">
        <f t="shared" si="2"/>
        <v>1306859</v>
      </c>
      <c r="I19" s="354">
        <f t="shared" si="2"/>
        <v>100000</v>
      </c>
      <c r="J19" s="354">
        <f t="shared" si="2"/>
        <v>100000</v>
      </c>
      <c r="K19" s="354">
        <f t="shared" si="2"/>
        <v>95000</v>
      </c>
      <c r="L19" s="354">
        <f t="shared" si="2"/>
        <v>200000</v>
      </c>
      <c r="M19" s="354">
        <f t="shared" si="2"/>
        <v>2068072</v>
      </c>
    </row>
  </sheetData>
  <mergeCells count="1">
    <mergeCell ref="A1:B1"/>
  </mergeCells>
  <phoneticPr fontId="17" type="noConversion"/>
  <pageMargins left="0.31496062992125984" right="0.23622047244094491" top="1.0629921259842521" bottom="0.74803149606299213" header="0.31496062992125984" footer="0.31496062992125984"/>
  <pageSetup paperSize="9" orientation="landscape" r:id="rId1"/>
  <headerFooter>
    <oddHeader>&amp;L5.melléklet a 3/2019. (V. 30.) önkormányzati rendelethez&amp;C&amp;"Book Antiqua,Félkövér"&amp;11Vindornyalak Község Önkormányzata
2018. évi bevételei&amp;R&amp;"Book Antiqua,Félkövér"5. melléklet
Ft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6"/>
  <sheetViews>
    <sheetView view="pageLayout" topLeftCell="B1" zoomScaleNormal="100" workbookViewId="0">
      <selection activeCell="A5" sqref="A5:A8"/>
    </sheetView>
  </sheetViews>
  <sheetFormatPr defaultRowHeight="15" x14ac:dyDescent="0.3"/>
  <cols>
    <col min="1" max="1" width="29.7109375" style="16" customWidth="1"/>
    <col min="2" max="2" width="13.42578125" style="1" bestFit="1" customWidth="1"/>
    <col min="3" max="3" width="12.28515625" style="1" customWidth="1"/>
    <col min="4" max="4" width="9.85546875" style="1" customWidth="1"/>
    <col min="5" max="5" width="10.7109375" style="1" customWidth="1"/>
    <col min="6" max="6" width="12.5703125" style="1" customWidth="1"/>
    <col min="7" max="7" width="8.7109375" style="1" customWidth="1"/>
    <col min="8" max="8" width="10.7109375" style="1" customWidth="1"/>
    <col min="9" max="9" width="14.85546875" style="1" customWidth="1"/>
    <col min="10" max="10" width="9.28515625" style="1" bestFit="1" customWidth="1"/>
    <col min="11" max="11" width="11.85546875" style="1" bestFit="1" customWidth="1"/>
    <col min="12" max="12" width="13.140625" style="2" customWidth="1"/>
    <col min="13" max="13" width="12.85546875" style="1" customWidth="1"/>
    <col min="14" max="16384" width="9.140625" style="1"/>
  </cols>
  <sheetData>
    <row r="1" spans="1:20" ht="14.25" customHeight="1" x14ac:dyDescent="0.25">
      <c r="A1" s="433" t="s">
        <v>4</v>
      </c>
      <c r="B1" s="429"/>
      <c r="C1" s="432"/>
      <c r="D1" s="432"/>
      <c r="E1" s="432"/>
      <c r="F1" s="432"/>
      <c r="G1" s="432"/>
      <c r="H1" s="432"/>
      <c r="I1" s="432"/>
      <c r="J1" s="432"/>
      <c r="K1" s="436"/>
      <c r="L1" s="429" t="s">
        <v>39</v>
      </c>
      <c r="M1" s="426" t="s">
        <v>6</v>
      </c>
    </row>
    <row r="2" spans="1:20" ht="28.5" customHeight="1" x14ac:dyDescent="0.25">
      <c r="A2" s="434"/>
      <c r="B2" s="438" t="s">
        <v>2</v>
      </c>
      <c r="C2" s="438"/>
      <c r="D2" s="438"/>
      <c r="E2" s="437" t="s">
        <v>3</v>
      </c>
      <c r="F2" s="437"/>
      <c r="G2" s="437"/>
      <c r="H2" s="437"/>
      <c r="I2" s="439" t="s">
        <v>157</v>
      </c>
      <c r="J2" s="425" t="s">
        <v>159</v>
      </c>
      <c r="K2" s="425"/>
      <c r="L2" s="430"/>
      <c r="M2" s="427"/>
    </row>
    <row r="3" spans="1:20" ht="75.75" customHeight="1" thickBot="1" x14ac:dyDescent="0.3">
      <c r="A3" s="435"/>
      <c r="B3" s="26" t="s">
        <v>63</v>
      </c>
      <c r="C3" s="26" t="s">
        <v>140</v>
      </c>
      <c r="D3" s="26" t="s">
        <v>142</v>
      </c>
      <c r="E3" s="26" t="s">
        <v>141</v>
      </c>
      <c r="F3" s="26" t="s">
        <v>121</v>
      </c>
      <c r="G3" s="26" t="s">
        <v>143</v>
      </c>
      <c r="H3" s="26" t="s">
        <v>139</v>
      </c>
      <c r="I3" s="440"/>
      <c r="J3" s="124" t="s">
        <v>146</v>
      </c>
      <c r="K3" s="125" t="s">
        <v>158</v>
      </c>
      <c r="L3" s="431"/>
      <c r="M3" s="428"/>
    </row>
    <row r="4" spans="1:20" s="7" customFormat="1" ht="14.25" thickBot="1" x14ac:dyDescent="0.3">
      <c r="A4" s="22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  <c r="J4" s="24">
        <v>10</v>
      </c>
      <c r="K4" s="24">
        <v>11</v>
      </c>
      <c r="L4" s="135">
        <v>12</v>
      </c>
      <c r="M4" s="23">
        <v>13</v>
      </c>
      <c r="N4" s="5"/>
      <c r="O4" s="5"/>
      <c r="P4" s="5"/>
      <c r="Q4" s="5"/>
      <c r="R4" s="5"/>
      <c r="S4" s="5"/>
      <c r="T4" s="6"/>
    </row>
    <row r="5" spans="1:20" s="182" customFormat="1" ht="14.25" x14ac:dyDescent="0.3">
      <c r="A5" s="41"/>
      <c r="B5" s="207">
        <v>0</v>
      </c>
      <c r="C5" s="207">
        <f>C6</f>
        <v>0</v>
      </c>
      <c r="D5" s="207"/>
      <c r="E5" s="207"/>
      <c r="F5" s="207"/>
      <c r="G5" s="207">
        <v>0</v>
      </c>
      <c r="H5" s="207"/>
      <c r="I5" s="208">
        <v>0</v>
      </c>
      <c r="J5" s="209">
        <v>0</v>
      </c>
      <c r="K5" s="207">
        <v>0</v>
      </c>
      <c r="L5" s="210">
        <f>SUM(B5:K5)</f>
        <v>0</v>
      </c>
      <c r="M5" s="211">
        <v>0</v>
      </c>
      <c r="N5" s="32"/>
      <c r="O5" s="32"/>
      <c r="P5" s="32"/>
      <c r="Q5" s="32"/>
      <c r="R5" s="32"/>
      <c r="S5" s="32"/>
      <c r="T5" s="181"/>
    </row>
    <row r="6" spans="1:20" s="182" customFormat="1" ht="14.25" x14ac:dyDescent="0.3">
      <c r="A6" s="47"/>
      <c r="B6" s="212"/>
      <c r="C6" s="213">
        <v>0</v>
      </c>
      <c r="D6" s="213"/>
      <c r="E6" s="213"/>
      <c r="F6" s="213"/>
      <c r="G6" s="213"/>
      <c r="H6" s="212"/>
      <c r="I6" s="214">
        <v>0</v>
      </c>
      <c r="J6" s="214"/>
      <c r="K6" s="213"/>
      <c r="L6" s="214">
        <f t="shared" ref="L6:L21" si="0">SUM(B6:K6)</f>
        <v>0</v>
      </c>
      <c r="M6" s="215">
        <v>0</v>
      </c>
      <c r="N6" s="32"/>
      <c r="O6" s="32"/>
      <c r="P6" s="32"/>
      <c r="Q6" s="32"/>
      <c r="R6" s="32"/>
      <c r="S6" s="32"/>
      <c r="T6" s="181"/>
    </row>
    <row r="7" spans="1:20" s="8" customFormat="1" ht="14.25" x14ac:dyDescent="0.3">
      <c r="A7" s="46"/>
      <c r="B7" s="216">
        <v>0</v>
      </c>
      <c r="C7" s="217">
        <v>0</v>
      </c>
      <c r="D7" s="217"/>
      <c r="E7" s="217"/>
      <c r="F7" s="217"/>
      <c r="G7" s="217"/>
      <c r="H7" s="216"/>
      <c r="I7" s="214">
        <f>I8</f>
        <v>0</v>
      </c>
      <c r="J7" s="218"/>
      <c r="K7" s="217"/>
      <c r="L7" s="214">
        <f t="shared" si="0"/>
        <v>0</v>
      </c>
      <c r="M7" s="219">
        <v>0</v>
      </c>
    </row>
    <row r="8" spans="1:20" s="8" customFormat="1" ht="14.25" x14ac:dyDescent="0.3">
      <c r="A8" s="15"/>
      <c r="B8" s="212"/>
      <c r="C8" s="220">
        <v>0</v>
      </c>
      <c r="D8" s="220"/>
      <c r="E8" s="220"/>
      <c r="F8" s="220"/>
      <c r="G8" s="220"/>
      <c r="H8" s="212"/>
      <c r="I8" s="214">
        <v>0</v>
      </c>
      <c r="J8" s="221"/>
      <c r="K8" s="220"/>
      <c r="L8" s="214">
        <f t="shared" si="0"/>
        <v>0</v>
      </c>
      <c r="M8" s="219">
        <v>0</v>
      </c>
    </row>
    <row r="9" spans="1:20" s="8" customFormat="1" ht="14.25" x14ac:dyDescent="0.3">
      <c r="A9" s="46"/>
      <c r="B9" s="212">
        <v>0</v>
      </c>
      <c r="C9" s="220">
        <v>0</v>
      </c>
      <c r="D9" s="220"/>
      <c r="E9" s="220"/>
      <c r="F9" s="220"/>
      <c r="G9" s="220"/>
      <c r="H9" s="212"/>
      <c r="I9" s="214">
        <v>0</v>
      </c>
      <c r="J9" s="221"/>
      <c r="K9" s="220"/>
      <c r="L9" s="214">
        <f t="shared" si="0"/>
        <v>0</v>
      </c>
      <c r="M9" s="219">
        <v>0</v>
      </c>
    </row>
    <row r="10" spans="1:20" s="8" customFormat="1" ht="14.25" x14ac:dyDescent="0.3">
      <c r="A10" s="15"/>
      <c r="B10" s="222">
        <v>0</v>
      </c>
      <c r="C10" s="223">
        <v>0</v>
      </c>
      <c r="D10" s="223"/>
      <c r="E10" s="223"/>
      <c r="F10" s="223"/>
      <c r="G10" s="223"/>
      <c r="H10" s="222"/>
      <c r="I10" s="214">
        <v>0</v>
      </c>
      <c r="J10" s="224"/>
      <c r="K10" s="223"/>
      <c r="L10" s="214">
        <f t="shared" si="0"/>
        <v>0</v>
      </c>
      <c r="M10" s="219">
        <v>0</v>
      </c>
    </row>
    <row r="11" spans="1:20" s="8" customFormat="1" ht="14.25" x14ac:dyDescent="0.3">
      <c r="A11" s="46"/>
      <c r="B11" s="225">
        <v>0</v>
      </c>
      <c r="C11" s="226">
        <v>0</v>
      </c>
      <c r="D11" s="226"/>
      <c r="E11" s="226"/>
      <c r="F11" s="226"/>
      <c r="G11" s="226"/>
      <c r="H11" s="225"/>
      <c r="I11" s="214">
        <v>0</v>
      </c>
      <c r="J11" s="227"/>
      <c r="K11" s="226"/>
      <c r="L11" s="214">
        <f t="shared" si="0"/>
        <v>0</v>
      </c>
      <c r="M11" s="219">
        <v>0</v>
      </c>
    </row>
    <row r="12" spans="1:20" s="8" customFormat="1" ht="14.25" x14ac:dyDescent="0.3">
      <c r="A12" s="15"/>
      <c r="B12" s="225"/>
      <c r="C12" s="226"/>
      <c r="D12" s="226"/>
      <c r="E12" s="226"/>
      <c r="F12" s="226"/>
      <c r="G12" s="226"/>
      <c r="H12" s="225">
        <v>0</v>
      </c>
      <c r="I12" s="214">
        <v>0</v>
      </c>
      <c r="J12" s="227"/>
      <c r="K12" s="226"/>
      <c r="L12" s="214">
        <f t="shared" si="0"/>
        <v>0</v>
      </c>
      <c r="M12" s="219">
        <v>0</v>
      </c>
    </row>
    <row r="13" spans="1:20" s="8" customFormat="1" ht="14.25" x14ac:dyDescent="0.3">
      <c r="A13" s="46"/>
      <c r="B13" s="216">
        <v>0</v>
      </c>
      <c r="C13" s="217">
        <v>0</v>
      </c>
      <c r="D13" s="217"/>
      <c r="E13" s="228"/>
      <c r="F13" s="228"/>
      <c r="G13" s="228"/>
      <c r="H13" s="216"/>
      <c r="I13" s="214">
        <v>0</v>
      </c>
      <c r="J13" s="218"/>
      <c r="K13" s="217"/>
      <c r="L13" s="214">
        <f t="shared" si="0"/>
        <v>0</v>
      </c>
      <c r="M13" s="219">
        <v>0</v>
      </c>
    </row>
    <row r="14" spans="1:20" s="8" customFormat="1" ht="14.25" x14ac:dyDescent="0.3">
      <c r="A14" s="15"/>
      <c r="B14" s="216">
        <v>0</v>
      </c>
      <c r="C14" s="217">
        <v>0</v>
      </c>
      <c r="D14" s="217"/>
      <c r="E14" s="228"/>
      <c r="F14" s="228"/>
      <c r="G14" s="228"/>
      <c r="H14" s="216"/>
      <c r="I14" s="214">
        <v>0</v>
      </c>
      <c r="J14" s="218"/>
      <c r="K14" s="217"/>
      <c r="L14" s="214">
        <f t="shared" si="0"/>
        <v>0</v>
      </c>
      <c r="M14" s="219"/>
    </row>
    <row r="15" spans="1:20" s="8" customFormat="1" ht="14.25" x14ac:dyDescent="0.3">
      <c r="A15" s="46"/>
      <c r="B15" s="216">
        <v>0</v>
      </c>
      <c r="C15" s="217">
        <v>0</v>
      </c>
      <c r="D15" s="217"/>
      <c r="E15" s="217"/>
      <c r="F15" s="217"/>
      <c r="G15" s="217"/>
      <c r="H15" s="216"/>
      <c r="I15" s="214">
        <v>0</v>
      </c>
      <c r="J15" s="218"/>
      <c r="K15" s="217"/>
      <c r="L15" s="214">
        <f t="shared" si="0"/>
        <v>0</v>
      </c>
      <c r="M15" s="219">
        <v>0</v>
      </c>
    </row>
    <row r="16" spans="1:20" s="8" customFormat="1" ht="14.25" x14ac:dyDescent="0.3">
      <c r="A16" s="15"/>
      <c r="B16" s="225">
        <v>0</v>
      </c>
      <c r="C16" s="226"/>
      <c r="D16" s="226"/>
      <c r="E16" s="226"/>
      <c r="F16" s="226"/>
      <c r="G16" s="226"/>
      <c r="H16" s="225"/>
      <c r="I16" s="214">
        <v>0</v>
      </c>
      <c r="J16" s="227"/>
      <c r="K16" s="226"/>
      <c r="L16" s="214">
        <f t="shared" si="0"/>
        <v>0</v>
      </c>
      <c r="M16" s="219">
        <v>0</v>
      </c>
    </row>
    <row r="17" spans="1:13" s="8" customFormat="1" ht="14.25" x14ac:dyDescent="0.3">
      <c r="A17" s="46"/>
      <c r="B17" s="225">
        <v>0</v>
      </c>
      <c r="C17" s="226"/>
      <c r="D17" s="226"/>
      <c r="E17" s="226"/>
      <c r="F17" s="226"/>
      <c r="G17" s="226"/>
      <c r="H17" s="225"/>
      <c r="I17" s="214">
        <v>0</v>
      </c>
      <c r="J17" s="227"/>
      <c r="K17" s="226"/>
      <c r="L17" s="214">
        <f t="shared" si="0"/>
        <v>0</v>
      </c>
      <c r="M17" s="219">
        <v>0</v>
      </c>
    </row>
    <row r="18" spans="1:13" s="8" customFormat="1" ht="14.25" x14ac:dyDescent="0.3">
      <c r="A18" s="136"/>
      <c r="B18" s="225"/>
      <c r="C18" s="226"/>
      <c r="D18" s="226"/>
      <c r="E18" s="226"/>
      <c r="F18" s="226"/>
      <c r="G18" s="226"/>
      <c r="H18" s="225"/>
      <c r="I18" s="214">
        <v>0</v>
      </c>
      <c r="J18" s="227"/>
      <c r="K18" s="226"/>
      <c r="L18" s="214">
        <f t="shared" si="0"/>
        <v>0</v>
      </c>
      <c r="M18" s="219">
        <v>0</v>
      </c>
    </row>
    <row r="19" spans="1:13" s="8" customFormat="1" ht="14.25" x14ac:dyDescent="0.3">
      <c r="A19" s="15"/>
      <c r="B19" s="225"/>
      <c r="C19" s="226"/>
      <c r="D19" s="226"/>
      <c r="E19" s="226"/>
      <c r="F19" s="226"/>
      <c r="G19" s="226"/>
      <c r="H19" s="225"/>
      <c r="I19" s="214">
        <v>0</v>
      </c>
      <c r="J19" s="227"/>
      <c r="K19" s="226"/>
      <c r="L19" s="214">
        <f t="shared" si="0"/>
        <v>0</v>
      </c>
      <c r="M19" s="219">
        <v>0</v>
      </c>
    </row>
    <row r="20" spans="1:13" s="8" customFormat="1" ht="14.25" x14ac:dyDescent="0.3">
      <c r="A20" s="46"/>
      <c r="B20" s="216">
        <v>0</v>
      </c>
      <c r="C20" s="217">
        <v>0</v>
      </c>
      <c r="D20" s="217">
        <v>0</v>
      </c>
      <c r="E20" s="217"/>
      <c r="F20" s="217"/>
      <c r="G20" s="217"/>
      <c r="H20" s="216"/>
      <c r="I20" s="214">
        <v>0</v>
      </c>
      <c r="J20" s="218"/>
      <c r="K20" s="214"/>
      <c r="L20" s="210">
        <f t="shared" si="0"/>
        <v>0</v>
      </c>
      <c r="M20" s="229">
        <v>0</v>
      </c>
    </row>
    <row r="21" spans="1:13" s="8" customFormat="1" thickBot="1" x14ac:dyDescent="0.35">
      <c r="A21" s="47"/>
      <c r="B21" s="230">
        <v>0</v>
      </c>
      <c r="C21" s="231"/>
      <c r="D21" s="232"/>
      <c r="E21" s="232"/>
      <c r="F21" s="232"/>
      <c r="G21" s="232"/>
      <c r="H21" s="233"/>
      <c r="I21" s="214">
        <v>0</v>
      </c>
      <c r="J21" s="227"/>
      <c r="K21" s="232"/>
      <c r="L21" s="224">
        <f t="shared" si="0"/>
        <v>0</v>
      </c>
      <c r="M21" s="234">
        <v>0</v>
      </c>
    </row>
    <row r="22" spans="1:13" s="180" customFormat="1" x14ac:dyDescent="0.3">
      <c r="A22" s="49" t="s">
        <v>23</v>
      </c>
      <c r="B22" s="235">
        <f>B5+B7+B9+B11+B13+B15+B17+B18+B20</f>
        <v>0</v>
      </c>
      <c r="C22" s="235">
        <f t="shared" ref="C22:M22" si="1">C5+C7+C9+C11+C13+C15+C17+C18+C20</f>
        <v>0</v>
      </c>
      <c r="D22" s="235">
        <f t="shared" si="1"/>
        <v>0</v>
      </c>
      <c r="E22" s="235">
        <f t="shared" si="1"/>
        <v>0</v>
      </c>
      <c r="F22" s="235">
        <f t="shared" si="1"/>
        <v>0</v>
      </c>
      <c r="G22" s="235">
        <f t="shared" si="1"/>
        <v>0</v>
      </c>
      <c r="H22" s="235">
        <f t="shared" si="1"/>
        <v>0</v>
      </c>
      <c r="I22" s="235">
        <f>I5+I7</f>
        <v>0</v>
      </c>
      <c r="J22" s="235">
        <f t="shared" si="1"/>
        <v>0</v>
      </c>
      <c r="K22" s="235">
        <f t="shared" si="1"/>
        <v>0</v>
      </c>
      <c r="L22" s="235">
        <f t="shared" si="1"/>
        <v>0</v>
      </c>
      <c r="M22" s="236">
        <f t="shared" si="1"/>
        <v>0</v>
      </c>
    </row>
    <row r="23" spans="1:13" s="8" customFormat="1" ht="14.25" x14ac:dyDescent="0.25">
      <c r="A23" s="50" t="s">
        <v>48</v>
      </c>
      <c r="B23" s="237">
        <f>SUM(B6+B8+B10+B12+B14+B16+B21+B19)</f>
        <v>0</v>
      </c>
      <c r="C23" s="237">
        <f>SUM(C6+C8+C10+C12+C14+C16+C21+C19)</f>
        <v>0</v>
      </c>
      <c r="D23" s="237">
        <f t="shared" ref="D23:M23" si="2">SUM(D6+D8+D10+D12+D14+D16+D21+D19)</f>
        <v>0</v>
      </c>
      <c r="E23" s="237">
        <f t="shared" si="2"/>
        <v>0</v>
      </c>
      <c r="F23" s="237">
        <f t="shared" si="2"/>
        <v>0</v>
      </c>
      <c r="G23" s="237">
        <f t="shared" si="2"/>
        <v>0</v>
      </c>
      <c r="H23" s="237">
        <f t="shared" si="2"/>
        <v>0</v>
      </c>
      <c r="I23" s="237">
        <f t="shared" si="2"/>
        <v>0</v>
      </c>
      <c r="J23" s="237">
        <f t="shared" si="2"/>
        <v>0</v>
      </c>
      <c r="K23" s="237">
        <f t="shared" si="2"/>
        <v>0</v>
      </c>
      <c r="L23" s="237">
        <f t="shared" si="2"/>
        <v>0</v>
      </c>
      <c r="M23" s="238">
        <f t="shared" si="2"/>
        <v>0</v>
      </c>
    </row>
    <row r="24" spans="1:13" s="8" customFormat="1" thickBot="1" x14ac:dyDescent="0.3">
      <c r="A24" s="51" t="s">
        <v>49</v>
      </c>
      <c r="B24" s="239">
        <f t="shared" ref="B24:M24" si="3">B22-B23</f>
        <v>0</v>
      </c>
      <c r="C24" s="239">
        <f t="shared" si="3"/>
        <v>0</v>
      </c>
      <c r="D24" s="239">
        <f t="shared" si="3"/>
        <v>0</v>
      </c>
      <c r="E24" s="239">
        <f t="shared" si="3"/>
        <v>0</v>
      </c>
      <c r="F24" s="239">
        <f t="shared" si="3"/>
        <v>0</v>
      </c>
      <c r="G24" s="239">
        <f t="shared" si="3"/>
        <v>0</v>
      </c>
      <c r="H24" s="239">
        <f t="shared" si="3"/>
        <v>0</v>
      </c>
      <c r="I24" s="239">
        <f t="shared" si="3"/>
        <v>0</v>
      </c>
      <c r="J24" s="239">
        <f t="shared" si="3"/>
        <v>0</v>
      </c>
      <c r="K24" s="239">
        <f t="shared" si="3"/>
        <v>0</v>
      </c>
      <c r="L24" s="239">
        <f t="shared" si="3"/>
        <v>0</v>
      </c>
      <c r="M24" s="240">
        <f t="shared" si="3"/>
        <v>0</v>
      </c>
    </row>
    <row r="25" spans="1:13" ht="13.5" x14ac:dyDescent="0.2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3" x14ac:dyDescent="0.3">
      <c r="L26" s="137"/>
    </row>
  </sheetData>
  <mergeCells count="9">
    <mergeCell ref="J2:K2"/>
    <mergeCell ref="M1:M3"/>
    <mergeCell ref="L1:L3"/>
    <mergeCell ref="B1:H1"/>
    <mergeCell ref="A1:A3"/>
    <mergeCell ref="I1:K1"/>
    <mergeCell ref="E2:H2"/>
    <mergeCell ref="B2:D2"/>
    <mergeCell ref="I2:I3"/>
  </mergeCells>
  <phoneticPr fontId="17" type="noConversion"/>
  <pageMargins left="0.43307086614173229" right="0.19685039370078741" top="0.78740157480314965" bottom="0.23622047244094491" header="0.19685039370078741" footer="0.39370078740157483"/>
  <pageSetup paperSize="9" scale="80" orientation="landscape" r:id="rId1"/>
  <headerFooter>
    <oddHeader>&amp;L6.melléklet a 3/2019. (V. 30.) önkormányzati rendelethez&amp;C&amp;"Book Antiqua,Félkövér"&amp;11Önkormányzati költségvetési szervek 
2018. évi főbb bevételei jogcím-csoportonként&amp;R&amp;"Book Antiqua,Félkövér"&amp;11 6. melléklet
 Ft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6"/>
  <sheetViews>
    <sheetView view="pageLayout" zoomScaleNormal="100" workbookViewId="0">
      <selection activeCell="A11" sqref="A11:XFD11"/>
    </sheetView>
  </sheetViews>
  <sheetFormatPr defaultRowHeight="13.5" x14ac:dyDescent="0.2"/>
  <cols>
    <col min="1" max="1" width="15.5703125" style="368" customWidth="1"/>
    <col min="2" max="2" width="9.85546875" style="338" bestFit="1" customWidth="1"/>
    <col min="3" max="3" width="9.28515625" style="338" customWidth="1"/>
    <col min="4" max="4" width="9" style="338" bestFit="1" customWidth="1"/>
    <col min="5" max="5" width="7.85546875" style="338" customWidth="1"/>
    <col min="6" max="6" width="9.5703125" style="338" customWidth="1"/>
    <col min="7" max="7" width="8.28515625" style="338" customWidth="1"/>
    <col min="8" max="8" width="8.85546875" style="338" customWidth="1"/>
    <col min="9" max="9" width="7.5703125" style="338" customWidth="1"/>
    <col min="10" max="10" width="7.140625" style="338" customWidth="1"/>
    <col min="11" max="11" width="8.42578125" style="338" customWidth="1"/>
    <col min="12" max="12" width="10.5703125" style="338" customWidth="1"/>
    <col min="13" max="13" width="9.42578125" style="338" customWidth="1"/>
    <col min="14" max="14" width="12" style="338" customWidth="1"/>
    <col min="15" max="16384" width="9.140625" style="338"/>
  </cols>
  <sheetData>
    <row r="1" spans="1:14" s="369" customFormat="1" ht="29.25" customHeight="1" x14ac:dyDescent="0.2">
      <c r="A1" s="445" t="s">
        <v>15</v>
      </c>
      <c r="B1" s="448" t="s">
        <v>42</v>
      </c>
      <c r="C1" s="448"/>
      <c r="D1" s="448"/>
      <c r="E1" s="448"/>
      <c r="F1" s="448"/>
      <c r="G1" s="448"/>
      <c r="H1" s="448"/>
      <c r="I1" s="448"/>
      <c r="J1" s="448"/>
      <c r="K1" s="448"/>
      <c r="L1" s="442" t="s">
        <v>22</v>
      </c>
      <c r="M1" s="442"/>
      <c r="N1" s="441" t="s">
        <v>9</v>
      </c>
    </row>
    <row r="2" spans="1:14" s="369" customFormat="1" ht="15" customHeight="1" x14ac:dyDescent="0.2">
      <c r="A2" s="446"/>
      <c r="B2" s="447" t="s">
        <v>8</v>
      </c>
      <c r="C2" s="447"/>
      <c r="D2" s="447"/>
      <c r="E2" s="447"/>
      <c r="F2" s="447"/>
      <c r="G2" s="447"/>
      <c r="H2" s="447"/>
      <c r="I2" s="447"/>
      <c r="J2" s="443" t="s">
        <v>47</v>
      </c>
      <c r="K2" s="444"/>
      <c r="L2" s="442" t="s">
        <v>160</v>
      </c>
      <c r="M2" s="442" t="s">
        <v>277</v>
      </c>
      <c r="N2" s="441"/>
    </row>
    <row r="3" spans="1:14" s="369" customFormat="1" ht="16.5" customHeight="1" x14ac:dyDescent="0.2">
      <c r="A3" s="446"/>
      <c r="B3" s="442" t="s">
        <v>0</v>
      </c>
      <c r="C3" s="442" t="s">
        <v>110</v>
      </c>
      <c r="D3" s="442" t="s">
        <v>10</v>
      </c>
      <c r="E3" s="442" t="s">
        <v>41</v>
      </c>
      <c r="F3" s="447" t="s">
        <v>40</v>
      </c>
      <c r="G3" s="447"/>
      <c r="H3" s="447"/>
      <c r="I3" s="447"/>
      <c r="J3" s="442" t="s">
        <v>172</v>
      </c>
      <c r="K3" s="442" t="s">
        <v>11</v>
      </c>
      <c r="L3" s="442"/>
      <c r="M3" s="442"/>
      <c r="N3" s="441"/>
    </row>
    <row r="4" spans="1:14" s="369" customFormat="1" ht="84.75" customHeight="1" x14ac:dyDescent="0.2">
      <c r="A4" s="446"/>
      <c r="B4" s="442"/>
      <c r="C4" s="442"/>
      <c r="D4" s="442"/>
      <c r="E4" s="442"/>
      <c r="F4" s="363" t="s">
        <v>171</v>
      </c>
      <c r="G4" s="363" t="s">
        <v>111</v>
      </c>
      <c r="H4" s="363" t="s">
        <v>278</v>
      </c>
      <c r="I4" s="370" t="s">
        <v>112</v>
      </c>
      <c r="J4" s="442"/>
      <c r="K4" s="442"/>
      <c r="L4" s="442"/>
      <c r="M4" s="442"/>
      <c r="N4" s="441"/>
    </row>
    <row r="5" spans="1:14" s="336" customFormat="1" ht="24.95" customHeight="1" x14ac:dyDescent="0.2">
      <c r="A5" s="364" t="s">
        <v>50</v>
      </c>
      <c r="B5" s="310">
        <f>'1'!E3</f>
        <v>9207250</v>
      </c>
      <c r="C5" s="310">
        <f>'1'!E4</f>
        <v>2149000</v>
      </c>
      <c r="D5" s="310">
        <f>'1'!E5</f>
        <v>7168236</v>
      </c>
      <c r="E5" s="310">
        <v>642000</v>
      </c>
      <c r="F5" s="310">
        <f>'1'!E7</f>
        <v>1292050</v>
      </c>
      <c r="G5" s="310">
        <f>'1'!E8</f>
        <v>0</v>
      </c>
      <c r="H5" s="310">
        <v>0</v>
      </c>
      <c r="I5" s="310">
        <f>'1'!E10</f>
        <v>0</v>
      </c>
      <c r="J5" s="310">
        <v>400000</v>
      </c>
      <c r="K5" s="310">
        <f>'1'!E17</f>
        <v>0</v>
      </c>
      <c r="L5" s="310">
        <v>573009</v>
      </c>
      <c r="M5" s="310"/>
      <c r="N5" s="310">
        <f>B5+C5+D5+E5+F5+G5+H5+I5+J5+K5+L5+M5</f>
        <v>21431545</v>
      </c>
    </row>
    <row r="6" spans="1:14" s="336" customFormat="1" ht="24.95" customHeight="1" x14ac:dyDescent="0.2">
      <c r="A6" s="365" t="s">
        <v>247</v>
      </c>
      <c r="B6" s="310">
        <f>'1'!F3</f>
        <v>10224629</v>
      </c>
      <c r="C6" s="310">
        <v>2149000</v>
      </c>
      <c r="D6" s="310">
        <f>'1'!F5</f>
        <v>6207977</v>
      </c>
      <c r="E6" s="310">
        <v>803000</v>
      </c>
      <c r="F6" s="310">
        <v>1292050</v>
      </c>
      <c r="G6" s="310">
        <v>521500</v>
      </c>
      <c r="H6" s="310">
        <f>'1'!F9</f>
        <v>1232487</v>
      </c>
      <c r="I6" s="310">
        <v>497587</v>
      </c>
      <c r="J6" s="310">
        <f>'1'!F16</f>
        <v>610304</v>
      </c>
      <c r="K6" s="310">
        <v>269671</v>
      </c>
      <c r="L6" s="310">
        <v>573009</v>
      </c>
      <c r="M6" s="310"/>
      <c r="N6" s="310">
        <f t="shared" ref="N6" si="0">B6+C6+D6+E6+F6+G6+H6+I6+J6+K6+L6+M6</f>
        <v>24381214</v>
      </c>
    </row>
    <row r="7" spans="1:14" s="336" customFormat="1" ht="24.95" customHeight="1" x14ac:dyDescent="0.2">
      <c r="A7" s="364" t="s">
        <v>38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</row>
    <row r="8" spans="1:14" s="336" customFormat="1" ht="24.95" customHeight="1" x14ac:dyDescent="0.2">
      <c r="A8" s="365" t="s">
        <v>247</v>
      </c>
      <c r="B8" s="312"/>
      <c r="C8" s="312"/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2"/>
    </row>
    <row r="9" spans="1:14" s="367" customFormat="1" ht="24.95" customHeight="1" x14ac:dyDescent="0.2">
      <c r="A9" s="364" t="s">
        <v>279</v>
      </c>
      <c r="B9" s="312">
        <f t="shared" ref="B9:N9" si="1">B5</f>
        <v>9207250</v>
      </c>
      <c r="C9" s="312">
        <f t="shared" si="1"/>
        <v>2149000</v>
      </c>
      <c r="D9" s="312">
        <f t="shared" si="1"/>
        <v>7168236</v>
      </c>
      <c r="E9" s="312">
        <f t="shared" si="1"/>
        <v>642000</v>
      </c>
      <c r="F9" s="312">
        <f t="shared" si="1"/>
        <v>1292050</v>
      </c>
      <c r="G9" s="312">
        <f t="shared" si="1"/>
        <v>0</v>
      </c>
      <c r="H9" s="312">
        <f t="shared" si="1"/>
        <v>0</v>
      </c>
      <c r="I9" s="312">
        <f t="shared" si="1"/>
        <v>0</v>
      </c>
      <c r="J9" s="312">
        <f t="shared" si="1"/>
        <v>400000</v>
      </c>
      <c r="K9" s="312">
        <f t="shared" si="1"/>
        <v>0</v>
      </c>
      <c r="L9" s="312">
        <f t="shared" si="1"/>
        <v>573009</v>
      </c>
      <c r="M9" s="312">
        <f t="shared" si="1"/>
        <v>0</v>
      </c>
      <c r="N9" s="312">
        <f t="shared" si="1"/>
        <v>21431545</v>
      </c>
    </row>
    <row r="10" spans="1:14" ht="24.95" customHeight="1" x14ac:dyDescent="0.2">
      <c r="A10" s="362" t="s">
        <v>280</v>
      </c>
      <c r="B10" s="371">
        <f t="shared" ref="B10:N10" si="2">B6</f>
        <v>10224629</v>
      </c>
      <c r="C10" s="371">
        <f t="shared" si="2"/>
        <v>2149000</v>
      </c>
      <c r="D10" s="371">
        <f t="shared" si="2"/>
        <v>6207977</v>
      </c>
      <c r="E10" s="371">
        <f t="shared" si="2"/>
        <v>803000</v>
      </c>
      <c r="F10" s="371">
        <f t="shared" si="2"/>
        <v>1292050</v>
      </c>
      <c r="G10" s="371">
        <f t="shared" si="2"/>
        <v>521500</v>
      </c>
      <c r="H10" s="371">
        <f t="shared" si="2"/>
        <v>1232487</v>
      </c>
      <c r="I10" s="371">
        <f t="shared" si="2"/>
        <v>497587</v>
      </c>
      <c r="J10" s="371">
        <f t="shared" si="2"/>
        <v>610304</v>
      </c>
      <c r="K10" s="371">
        <f t="shared" si="2"/>
        <v>269671</v>
      </c>
      <c r="L10" s="371">
        <f t="shared" si="2"/>
        <v>573009</v>
      </c>
      <c r="M10" s="371">
        <f t="shared" si="2"/>
        <v>0</v>
      </c>
      <c r="N10" s="371">
        <f t="shared" si="2"/>
        <v>24381214</v>
      </c>
    </row>
    <row r="11" spans="1:14" ht="24.95" customHeight="1" x14ac:dyDescent="0.2">
      <c r="A11" s="366" t="s">
        <v>101</v>
      </c>
      <c r="B11" s="371">
        <f>B10</f>
        <v>10224629</v>
      </c>
      <c r="C11" s="371">
        <f t="shared" ref="C11:N11" si="3">C10</f>
        <v>2149000</v>
      </c>
      <c r="D11" s="371">
        <f t="shared" si="3"/>
        <v>6207977</v>
      </c>
      <c r="E11" s="371">
        <f t="shared" si="3"/>
        <v>803000</v>
      </c>
      <c r="F11" s="371">
        <f t="shared" si="3"/>
        <v>1292050</v>
      </c>
      <c r="G11" s="371">
        <f t="shared" si="3"/>
        <v>521500</v>
      </c>
      <c r="H11" s="371">
        <f t="shared" si="3"/>
        <v>1232487</v>
      </c>
      <c r="I11" s="371">
        <f t="shared" si="3"/>
        <v>497587</v>
      </c>
      <c r="J11" s="371">
        <f t="shared" si="3"/>
        <v>610304</v>
      </c>
      <c r="K11" s="371">
        <f t="shared" si="3"/>
        <v>269671</v>
      </c>
      <c r="L11" s="371">
        <f t="shared" si="3"/>
        <v>573009</v>
      </c>
      <c r="M11" s="371">
        <f t="shared" si="3"/>
        <v>0</v>
      </c>
      <c r="N11" s="371">
        <f t="shared" si="3"/>
        <v>24381214</v>
      </c>
    </row>
    <row r="12" spans="1:14" ht="24.95" customHeight="1" x14ac:dyDescent="0.2"/>
    <row r="13" spans="1:14" ht="24.95" customHeight="1" x14ac:dyDescent="0.2"/>
    <row r="14" spans="1:14" ht="24.95" customHeight="1" x14ac:dyDescent="0.2"/>
    <row r="15" spans="1:14" ht="24.95" customHeight="1" x14ac:dyDescent="0.2"/>
    <row r="16" spans="1:14" ht="24.95" customHeight="1" x14ac:dyDescent="0.2"/>
  </sheetData>
  <mergeCells count="15">
    <mergeCell ref="A1:A4"/>
    <mergeCell ref="C3:C4"/>
    <mergeCell ref="D3:D4"/>
    <mergeCell ref="B3:B4"/>
    <mergeCell ref="E3:E4"/>
    <mergeCell ref="B2:I2"/>
    <mergeCell ref="B1:K1"/>
    <mergeCell ref="F3:I3"/>
    <mergeCell ref="N1:N4"/>
    <mergeCell ref="L1:M1"/>
    <mergeCell ref="L2:L4"/>
    <mergeCell ref="M2:M4"/>
    <mergeCell ref="J2:K2"/>
    <mergeCell ref="K3:K4"/>
    <mergeCell ref="J3:J4"/>
  </mergeCells>
  <phoneticPr fontId="17" type="noConversion"/>
  <pageMargins left="0.15748031496062992" right="0.23622047244094491" top="1.0236220472440944" bottom="0.74803149606299213" header="0.31496062992125984" footer="0.31496062992125984"/>
  <pageSetup paperSize="9" fitToHeight="0" orientation="landscape" r:id="rId1"/>
  <headerFooter>
    <oddHeader>&amp;C&amp;"Book Antiqua,Félkövér"&amp;11 7.melléklet a 3/2019. (V. 30.) önkormányzati rendelethez
Vindornyalak Község Önkormányzata
2018. évi kiadásai kiemelt előirányzatok szerinti bontásban&amp;R&amp;"Book Antiqua,Félkövér"7. melléklet
Ft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20"/>
  <sheetViews>
    <sheetView view="pageLayout" zoomScaleNormal="80" workbookViewId="0">
      <selection activeCell="B22" sqref="B22"/>
    </sheetView>
  </sheetViews>
  <sheetFormatPr defaultRowHeight="15" x14ac:dyDescent="0.2"/>
  <cols>
    <col min="1" max="1" width="24.28515625" style="412" customWidth="1"/>
    <col min="2" max="2" width="11.7109375" style="338" customWidth="1"/>
    <col min="3" max="3" width="11.28515625" style="338" customWidth="1"/>
    <col min="4" max="4" width="8.42578125" style="338" customWidth="1"/>
    <col min="5" max="5" width="8.28515625" style="338" customWidth="1"/>
    <col min="6" max="6" width="9.5703125" style="338" customWidth="1"/>
    <col min="7" max="7" width="10.140625" style="338" customWidth="1"/>
    <col min="8" max="8" width="8" style="338" customWidth="1"/>
    <col min="9" max="9" width="6.85546875" style="338" customWidth="1"/>
    <col min="10" max="10" width="8.42578125" style="338" customWidth="1"/>
    <col min="11" max="11" width="9.140625" style="338" customWidth="1"/>
    <col min="12" max="12" width="6.85546875" style="338" customWidth="1"/>
    <col min="13" max="14" width="7.140625" style="338" customWidth="1"/>
    <col min="15" max="15" width="6.85546875" style="338" customWidth="1"/>
    <col min="16" max="16" width="9.28515625" style="338" customWidth="1"/>
    <col min="17" max="17" width="8" style="338" customWidth="1"/>
    <col min="18" max="18" width="6.7109375" style="369" customWidth="1"/>
    <col min="19" max="19" width="13.85546875" style="369" customWidth="1"/>
    <col min="20" max="21" width="9.140625" style="338"/>
    <col min="22" max="22" width="8.140625" style="338" customWidth="1"/>
    <col min="23" max="23" width="9.140625" style="338" hidden="1" customWidth="1"/>
    <col min="24" max="16384" width="9.140625" style="338"/>
  </cols>
  <sheetData>
    <row r="1" spans="1:20" s="413" customFormat="1" ht="144.75" customHeight="1" x14ac:dyDescent="0.2">
      <c r="A1" s="409" t="s">
        <v>15</v>
      </c>
      <c r="B1" s="414"/>
      <c r="C1" s="414" t="s">
        <v>1</v>
      </c>
      <c r="D1" s="415" t="s">
        <v>258</v>
      </c>
      <c r="E1" s="415" t="s">
        <v>293</v>
      </c>
      <c r="F1" s="415" t="s">
        <v>259</v>
      </c>
      <c r="G1" s="415" t="s">
        <v>260</v>
      </c>
      <c r="H1" s="415" t="s">
        <v>261</v>
      </c>
      <c r="I1" s="415" t="s">
        <v>262</v>
      </c>
      <c r="J1" s="415" t="s">
        <v>294</v>
      </c>
      <c r="K1" s="415" t="s">
        <v>295</v>
      </c>
      <c r="L1" s="415" t="s">
        <v>263</v>
      </c>
      <c r="M1" s="415" t="s">
        <v>264</v>
      </c>
      <c r="N1" s="415" t="s">
        <v>296</v>
      </c>
      <c r="O1" s="415" t="s">
        <v>297</v>
      </c>
      <c r="P1" s="415" t="s">
        <v>298</v>
      </c>
      <c r="Q1" s="415" t="s">
        <v>265</v>
      </c>
      <c r="R1" s="415" t="s">
        <v>266</v>
      </c>
      <c r="S1" s="415" t="s">
        <v>299</v>
      </c>
      <c r="T1" s="415" t="s">
        <v>300</v>
      </c>
    </row>
    <row r="2" spans="1:20" s="410" customFormat="1" ht="13.5" x14ac:dyDescent="0.2">
      <c r="A2" s="416" t="s">
        <v>301</v>
      </c>
      <c r="B2" s="411" t="s">
        <v>98</v>
      </c>
      <c r="C2" s="411">
        <v>9207250</v>
      </c>
      <c r="D2" s="411">
        <v>5400000</v>
      </c>
      <c r="E2" s="411"/>
      <c r="F2" s="411"/>
      <c r="G2" s="411">
        <v>510000</v>
      </c>
      <c r="H2" s="411"/>
      <c r="I2" s="411">
        <v>1099250</v>
      </c>
      <c r="J2" s="411"/>
      <c r="K2" s="411"/>
      <c r="L2" s="411"/>
      <c r="M2" s="411">
        <v>127000</v>
      </c>
      <c r="N2" s="411">
        <v>0</v>
      </c>
      <c r="O2" s="411"/>
      <c r="P2" s="411"/>
      <c r="Q2" s="411"/>
      <c r="R2" s="411"/>
      <c r="S2" s="411">
        <v>2071000</v>
      </c>
      <c r="T2" s="417"/>
    </row>
    <row r="3" spans="1:20" s="410" customFormat="1" ht="13.5" x14ac:dyDescent="0.2">
      <c r="A3" s="283"/>
      <c r="B3" s="411" t="s">
        <v>268</v>
      </c>
      <c r="C3" s="411">
        <v>10224629</v>
      </c>
      <c r="D3" s="411">
        <v>5400000</v>
      </c>
      <c r="E3" s="411"/>
      <c r="F3" s="411"/>
      <c r="G3" s="411">
        <v>520000</v>
      </c>
      <c r="H3" s="411"/>
      <c r="I3" s="411">
        <v>1200000</v>
      </c>
      <c r="J3" s="411"/>
      <c r="K3" s="411"/>
      <c r="L3" s="411"/>
      <c r="M3" s="411">
        <v>150000</v>
      </c>
      <c r="N3" s="411">
        <v>25000</v>
      </c>
      <c r="O3" s="411"/>
      <c r="P3" s="411"/>
      <c r="Q3" s="411"/>
      <c r="R3" s="411"/>
      <c r="S3" s="411">
        <v>2929629</v>
      </c>
      <c r="T3" s="417"/>
    </row>
    <row r="4" spans="1:20" s="410" customFormat="1" ht="40.5" x14ac:dyDescent="0.2">
      <c r="A4" s="283" t="s">
        <v>302</v>
      </c>
      <c r="B4" s="411" t="s">
        <v>98</v>
      </c>
      <c r="C4" s="411">
        <v>2149000</v>
      </c>
      <c r="D4" s="411">
        <v>1482450</v>
      </c>
      <c r="E4" s="411"/>
      <c r="F4" s="411"/>
      <c r="G4" s="411"/>
      <c r="H4" s="411"/>
      <c r="I4" s="411">
        <v>96000</v>
      </c>
      <c r="J4" s="411"/>
      <c r="K4" s="411"/>
      <c r="L4" s="411"/>
      <c r="M4" s="411">
        <v>20550</v>
      </c>
      <c r="N4" s="411"/>
      <c r="O4" s="411"/>
      <c r="P4" s="411"/>
      <c r="Q4" s="411"/>
      <c r="R4" s="411"/>
      <c r="S4" s="411">
        <v>550000</v>
      </c>
      <c r="T4" s="417"/>
    </row>
    <row r="5" spans="1:20" s="410" customFormat="1" ht="13.5" x14ac:dyDescent="0.2">
      <c r="A5" s="416"/>
      <c r="B5" s="411" t="s">
        <v>268</v>
      </c>
      <c r="C5" s="411">
        <v>2149000</v>
      </c>
      <c r="D5" s="411">
        <v>1482450</v>
      </c>
      <c r="E5" s="411"/>
      <c r="F5" s="411"/>
      <c r="G5" s="411"/>
      <c r="H5" s="411"/>
      <c r="I5" s="411">
        <v>96000</v>
      </c>
      <c r="J5" s="411"/>
      <c r="K5" s="411"/>
      <c r="L5" s="411"/>
      <c r="M5" s="411">
        <v>20550</v>
      </c>
      <c r="N5" s="411"/>
      <c r="O5" s="411"/>
      <c r="P5" s="411"/>
      <c r="Q5" s="411"/>
      <c r="R5" s="411"/>
      <c r="S5" s="411">
        <v>550000</v>
      </c>
      <c r="T5" s="417"/>
    </row>
    <row r="6" spans="1:20" s="410" customFormat="1" ht="13.5" x14ac:dyDescent="0.2">
      <c r="A6" s="416" t="s">
        <v>303</v>
      </c>
      <c r="B6" s="411" t="s">
        <v>98</v>
      </c>
      <c r="C6" s="411">
        <v>7168236</v>
      </c>
      <c r="D6" s="411">
        <v>2508236</v>
      </c>
      <c r="E6" s="411">
        <v>400000</v>
      </c>
      <c r="F6" s="411"/>
      <c r="G6" s="411"/>
      <c r="H6" s="411"/>
      <c r="I6" s="411">
        <v>50000</v>
      </c>
      <c r="J6" s="411">
        <v>300000</v>
      </c>
      <c r="K6" s="411">
        <v>145000</v>
      </c>
      <c r="L6" s="411">
        <v>1000000</v>
      </c>
      <c r="M6" s="411">
        <v>775000</v>
      </c>
      <c r="N6" s="411">
        <v>500000</v>
      </c>
      <c r="O6" s="411"/>
      <c r="P6" s="411">
        <v>140000</v>
      </c>
      <c r="Q6" s="411"/>
      <c r="R6" s="411">
        <v>300000</v>
      </c>
      <c r="S6" s="411">
        <v>800000</v>
      </c>
      <c r="T6" s="312">
        <v>250000</v>
      </c>
    </row>
    <row r="7" spans="1:20" s="410" customFormat="1" ht="13.5" x14ac:dyDescent="0.2">
      <c r="A7" s="416"/>
      <c r="B7" s="411" t="s">
        <v>268</v>
      </c>
      <c r="C7" s="411">
        <v>6207977</v>
      </c>
      <c r="D7" s="411">
        <v>1547977</v>
      </c>
      <c r="E7" s="411">
        <v>400000</v>
      </c>
      <c r="F7" s="411"/>
      <c r="G7" s="411"/>
      <c r="H7" s="411"/>
      <c r="I7" s="411">
        <v>50000</v>
      </c>
      <c r="J7" s="411">
        <v>300000</v>
      </c>
      <c r="K7" s="411">
        <v>145000</v>
      </c>
      <c r="L7" s="411">
        <v>1000000</v>
      </c>
      <c r="M7" s="411">
        <v>775000</v>
      </c>
      <c r="N7" s="411">
        <v>500000</v>
      </c>
      <c r="O7" s="411"/>
      <c r="P7" s="411">
        <v>140000</v>
      </c>
      <c r="Q7" s="411"/>
      <c r="R7" s="411">
        <v>300000</v>
      </c>
      <c r="S7" s="411">
        <v>800000</v>
      </c>
      <c r="T7" s="312">
        <v>250000</v>
      </c>
    </row>
    <row r="8" spans="1:20" s="410" customFormat="1" ht="27" x14ac:dyDescent="0.2">
      <c r="A8" s="416" t="s">
        <v>304</v>
      </c>
      <c r="B8" s="411" t="s">
        <v>98</v>
      </c>
      <c r="C8" s="411">
        <v>642000</v>
      </c>
      <c r="D8" s="411"/>
      <c r="E8" s="411"/>
      <c r="F8" s="411"/>
      <c r="G8" s="411"/>
      <c r="H8" s="411"/>
      <c r="I8" s="411"/>
      <c r="J8" s="411"/>
      <c r="K8" s="411"/>
      <c r="L8" s="411"/>
      <c r="M8" s="411"/>
      <c r="N8" s="411"/>
      <c r="O8" s="411"/>
      <c r="P8" s="411"/>
      <c r="Q8" s="411"/>
      <c r="R8" s="411"/>
      <c r="S8" s="411"/>
      <c r="T8" s="312">
        <v>642000</v>
      </c>
    </row>
    <row r="9" spans="1:20" s="410" customFormat="1" ht="13.5" x14ac:dyDescent="0.2">
      <c r="A9" s="283"/>
      <c r="B9" s="411" t="s">
        <v>268</v>
      </c>
      <c r="C9" s="411">
        <v>803000</v>
      </c>
      <c r="D9" s="411">
        <v>5000</v>
      </c>
      <c r="E9" s="411"/>
      <c r="F9" s="411"/>
      <c r="G9" s="411"/>
      <c r="H9" s="411"/>
      <c r="I9" s="411"/>
      <c r="J9" s="411"/>
      <c r="K9" s="411"/>
      <c r="L9" s="411"/>
      <c r="M9" s="411"/>
      <c r="N9" s="411"/>
      <c r="O9" s="411">
        <v>25000</v>
      </c>
      <c r="P9" s="411"/>
      <c r="Q9" s="411">
        <v>95000</v>
      </c>
      <c r="R9" s="411"/>
      <c r="S9" s="411"/>
      <c r="T9" s="312">
        <v>773000</v>
      </c>
    </row>
    <row r="10" spans="1:20" s="410" customFormat="1" ht="27" x14ac:dyDescent="0.2">
      <c r="A10" s="283" t="s">
        <v>305</v>
      </c>
      <c r="B10" s="411" t="s">
        <v>98</v>
      </c>
      <c r="C10" s="411">
        <v>1292050</v>
      </c>
      <c r="D10" s="411">
        <v>133000</v>
      </c>
      <c r="E10" s="411"/>
      <c r="F10" s="411"/>
      <c r="G10" s="411">
        <v>1159050</v>
      </c>
      <c r="H10" s="411"/>
      <c r="I10" s="411"/>
      <c r="J10" s="411"/>
      <c r="K10" s="411"/>
      <c r="L10" s="411"/>
      <c r="M10" s="411"/>
      <c r="N10" s="411"/>
      <c r="O10" s="411"/>
      <c r="P10" s="411"/>
      <c r="Q10" s="411"/>
      <c r="R10" s="411"/>
      <c r="S10" s="411"/>
      <c r="T10" s="417"/>
    </row>
    <row r="11" spans="1:20" s="410" customFormat="1" ht="20.45" customHeight="1" x14ac:dyDescent="0.2">
      <c r="A11" s="416"/>
      <c r="B11" s="411" t="s">
        <v>268</v>
      </c>
      <c r="C11" s="411">
        <v>3543624</v>
      </c>
      <c r="D11" s="411">
        <v>133000</v>
      </c>
      <c r="E11" s="411"/>
      <c r="F11" s="411"/>
      <c r="G11" s="411">
        <v>2049074</v>
      </c>
      <c r="H11" s="411">
        <v>852050</v>
      </c>
      <c r="I11" s="411"/>
      <c r="J11" s="411"/>
      <c r="K11" s="411"/>
      <c r="L11" s="411">
        <v>484500</v>
      </c>
      <c r="M11" s="411"/>
      <c r="N11" s="411"/>
      <c r="O11" s="411">
        <v>25000</v>
      </c>
      <c r="P11" s="411"/>
      <c r="Q11" s="411"/>
      <c r="R11" s="411"/>
      <c r="S11" s="411"/>
      <c r="T11" s="417"/>
    </row>
    <row r="12" spans="1:20" s="410" customFormat="1" ht="13.5" x14ac:dyDescent="0.2">
      <c r="A12" s="416" t="s">
        <v>306</v>
      </c>
      <c r="B12" s="411" t="s">
        <v>98</v>
      </c>
      <c r="C12" s="411">
        <v>400000</v>
      </c>
      <c r="D12" s="411">
        <v>0</v>
      </c>
      <c r="E12" s="411"/>
      <c r="F12" s="411"/>
      <c r="G12" s="411"/>
      <c r="H12" s="411"/>
      <c r="I12" s="411"/>
      <c r="J12" s="411"/>
      <c r="K12" s="411"/>
      <c r="L12" s="411"/>
      <c r="M12" s="411">
        <v>400000</v>
      </c>
      <c r="N12" s="411"/>
      <c r="O12" s="411"/>
      <c r="P12" s="411"/>
      <c r="Q12" s="411"/>
      <c r="R12" s="411"/>
      <c r="S12" s="411"/>
      <c r="T12" s="417"/>
    </row>
    <row r="13" spans="1:20" s="410" customFormat="1" ht="13.5" x14ac:dyDescent="0.2">
      <c r="A13" s="416"/>
      <c r="B13" s="411" t="s">
        <v>268</v>
      </c>
      <c r="C13" s="411">
        <v>610304</v>
      </c>
      <c r="D13" s="411">
        <v>40000</v>
      </c>
      <c r="E13" s="411"/>
      <c r="F13" s="411"/>
      <c r="G13" s="411"/>
      <c r="H13" s="411"/>
      <c r="I13" s="411"/>
      <c r="J13" s="411"/>
      <c r="K13" s="411">
        <v>110000</v>
      </c>
      <c r="L13" s="411"/>
      <c r="M13" s="411">
        <v>460304</v>
      </c>
      <c r="N13" s="411"/>
      <c r="O13" s="411"/>
      <c r="P13" s="411"/>
      <c r="Q13" s="411"/>
      <c r="R13" s="411"/>
      <c r="S13" s="411"/>
      <c r="T13" s="417"/>
    </row>
    <row r="14" spans="1:20" s="410" customFormat="1" ht="13.5" x14ac:dyDescent="0.2">
      <c r="A14" s="283" t="s">
        <v>307</v>
      </c>
      <c r="B14" s="411" t="s">
        <v>98</v>
      </c>
      <c r="C14" s="411">
        <v>0</v>
      </c>
      <c r="D14" s="411"/>
      <c r="E14" s="411"/>
      <c r="F14" s="411"/>
      <c r="G14" s="411"/>
      <c r="H14" s="411"/>
      <c r="I14" s="411"/>
      <c r="J14" s="411"/>
      <c r="K14" s="411"/>
      <c r="L14" s="411"/>
      <c r="M14" s="411"/>
      <c r="N14" s="411"/>
      <c r="O14" s="411"/>
      <c r="P14" s="411"/>
      <c r="Q14" s="411"/>
      <c r="R14" s="411"/>
      <c r="S14" s="411"/>
      <c r="T14" s="417"/>
    </row>
    <row r="15" spans="1:20" s="410" customFormat="1" ht="13.5" x14ac:dyDescent="0.2">
      <c r="A15" s="416"/>
      <c r="B15" s="411" t="s">
        <v>268</v>
      </c>
      <c r="C15" s="411">
        <v>269671</v>
      </c>
      <c r="D15" s="411"/>
      <c r="E15" s="411"/>
      <c r="F15" s="411">
        <v>269671</v>
      </c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11"/>
      <c r="S15" s="411"/>
      <c r="T15" s="417"/>
    </row>
    <row r="16" spans="1:20" s="410" customFormat="1" ht="40.5" x14ac:dyDescent="0.2">
      <c r="A16" s="416" t="s">
        <v>308</v>
      </c>
      <c r="B16" s="411" t="s">
        <v>98</v>
      </c>
      <c r="C16" s="411">
        <v>573009</v>
      </c>
      <c r="D16" s="411"/>
      <c r="E16" s="411"/>
      <c r="F16" s="411"/>
      <c r="G16" s="411">
        <v>573009</v>
      </c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7"/>
    </row>
    <row r="17" spans="1:20" s="410" customFormat="1" ht="13.5" x14ac:dyDescent="0.2">
      <c r="A17" s="283"/>
      <c r="B17" s="411" t="s">
        <v>268</v>
      </c>
      <c r="C17" s="411">
        <v>573009</v>
      </c>
      <c r="D17" s="411"/>
      <c r="E17" s="411"/>
      <c r="F17" s="411"/>
      <c r="G17" s="411">
        <v>573009</v>
      </c>
      <c r="H17" s="411"/>
      <c r="I17" s="411"/>
      <c r="J17" s="411"/>
      <c r="K17" s="411"/>
      <c r="L17" s="411"/>
      <c r="M17" s="411"/>
      <c r="N17" s="411"/>
      <c r="O17" s="411"/>
      <c r="P17" s="411"/>
      <c r="Q17" s="411"/>
      <c r="R17" s="411"/>
      <c r="S17" s="411"/>
      <c r="T17" s="417"/>
    </row>
    <row r="18" spans="1:20" s="410" customFormat="1" ht="13.5" x14ac:dyDescent="0.2">
      <c r="A18" s="283" t="s">
        <v>309</v>
      </c>
      <c r="B18" s="411" t="s">
        <v>98</v>
      </c>
      <c r="C18" s="411">
        <v>21431545</v>
      </c>
      <c r="D18" s="411"/>
      <c r="E18" s="411"/>
      <c r="F18" s="411"/>
      <c r="G18" s="411"/>
      <c r="H18" s="411"/>
      <c r="I18" s="411"/>
      <c r="J18" s="411"/>
      <c r="K18" s="411"/>
      <c r="L18" s="411"/>
      <c r="M18" s="411"/>
      <c r="N18" s="411"/>
      <c r="O18" s="411"/>
      <c r="P18" s="411"/>
      <c r="Q18" s="411"/>
      <c r="R18" s="411"/>
      <c r="S18" s="411"/>
      <c r="T18" s="417"/>
    </row>
    <row r="19" spans="1:20" s="410" customFormat="1" ht="13.5" x14ac:dyDescent="0.2">
      <c r="A19" s="416"/>
      <c r="B19" s="411" t="s">
        <v>268</v>
      </c>
      <c r="C19" s="411">
        <v>24381214</v>
      </c>
      <c r="D19" s="411"/>
      <c r="E19" s="411"/>
      <c r="F19" s="411"/>
      <c r="G19" s="411"/>
      <c r="H19" s="411"/>
      <c r="I19" s="411"/>
      <c r="J19" s="411"/>
      <c r="K19" s="411"/>
      <c r="L19" s="411"/>
      <c r="M19" s="411"/>
      <c r="N19" s="411"/>
      <c r="O19" s="411"/>
      <c r="P19" s="411"/>
      <c r="Q19" s="411"/>
      <c r="R19" s="411"/>
      <c r="S19" s="411"/>
      <c r="T19" s="417"/>
    </row>
    <row r="20" spans="1:20" s="410" customFormat="1" ht="27" x14ac:dyDescent="0.2">
      <c r="A20" s="416" t="s">
        <v>310</v>
      </c>
      <c r="B20" s="411"/>
      <c r="C20" s="411">
        <v>5</v>
      </c>
      <c r="D20" s="411">
        <v>3</v>
      </c>
      <c r="E20" s="411">
        <v>0</v>
      </c>
      <c r="F20" s="411">
        <v>0</v>
      </c>
      <c r="G20" s="411">
        <v>0</v>
      </c>
      <c r="H20" s="411">
        <v>0</v>
      </c>
      <c r="I20" s="411">
        <v>1</v>
      </c>
      <c r="J20" s="411">
        <v>0</v>
      </c>
      <c r="K20" s="411">
        <v>0</v>
      </c>
      <c r="L20" s="411">
        <v>0</v>
      </c>
      <c r="M20" s="411">
        <v>0</v>
      </c>
      <c r="N20" s="411">
        <v>0</v>
      </c>
      <c r="O20" s="411">
        <v>0</v>
      </c>
      <c r="P20" s="411">
        <v>0</v>
      </c>
      <c r="Q20" s="411">
        <v>0</v>
      </c>
      <c r="R20" s="411">
        <v>0</v>
      </c>
      <c r="S20" s="411">
        <v>1</v>
      </c>
      <c r="T20" s="417">
        <v>0</v>
      </c>
    </row>
  </sheetData>
  <phoneticPr fontId="17" type="noConversion"/>
  <pageMargins left="0.7" right="0.7" top="0.75" bottom="0.75" header="0.3" footer="0.3"/>
  <pageSetup paperSize="9" scale="61" orientation="landscape" r:id="rId1"/>
  <headerFooter>
    <oddHeader>&amp;L8.melléklet a 3/2019. (V. 30.) önkormányzati rendelethez&amp;C&amp;"Book Antiqua,Félkövér"&amp;11Vindornyalak Község Önkormányzata
2018. évi főbb kiadásai jogcím-csoportonként és feladatonként&amp;R&amp;"Book Antiqua,Félkövér"8.melléklet
Ft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5"/>
  <sheetViews>
    <sheetView view="pageLayout" zoomScaleNormal="100" workbookViewId="0">
      <selection activeCell="D11" sqref="D11"/>
    </sheetView>
  </sheetViews>
  <sheetFormatPr defaultRowHeight="16.5" x14ac:dyDescent="0.3"/>
  <cols>
    <col min="1" max="1" width="34.85546875" style="3" customWidth="1"/>
    <col min="2" max="2" width="10.28515625" style="1" customWidth="1"/>
    <col min="3" max="3" width="10.140625" style="1" customWidth="1"/>
    <col min="4" max="4" width="9.140625" style="1" customWidth="1"/>
    <col min="5" max="5" width="9.42578125" style="1" customWidth="1"/>
    <col min="6" max="6" width="10.140625" style="1" customWidth="1"/>
    <col min="7" max="7" width="8.7109375" style="13" customWidth="1"/>
    <col min="8" max="8" width="11.85546875" style="1" customWidth="1"/>
    <col min="9" max="9" width="8.7109375" style="1" customWidth="1"/>
    <col min="10" max="10" width="10.140625" style="1" customWidth="1"/>
    <col min="11" max="11" width="10" style="2" customWidth="1"/>
    <col min="12" max="12" width="6.85546875" style="1" customWidth="1"/>
    <col min="13" max="13" width="7.140625" style="1" customWidth="1"/>
    <col min="14" max="16384" width="9.140625" style="1"/>
  </cols>
  <sheetData>
    <row r="1" spans="1:14" ht="16.5" customHeight="1" x14ac:dyDescent="0.25">
      <c r="A1" s="449" t="s">
        <v>4</v>
      </c>
      <c r="B1" s="460" t="s">
        <v>8</v>
      </c>
      <c r="C1" s="460"/>
      <c r="D1" s="460"/>
      <c r="E1" s="460"/>
      <c r="F1" s="460"/>
      <c r="G1" s="460"/>
      <c r="H1" s="460" t="s">
        <v>13</v>
      </c>
      <c r="I1" s="460"/>
      <c r="J1" s="460"/>
      <c r="K1" s="455" t="s">
        <v>9</v>
      </c>
      <c r="L1" s="455" t="s">
        <v>5</v>
      </c>
      <c r="M1" s="452" t="s">
        <v>155</v>
      </c>
    </row>
    <row r="2" spans="1:14" ht="31.5" customHeight="1" x14ac:dyDescent="0.25">
      <c r="A2" s="450"/>
      <c r="B2" s="456" t="s">
        <v>0</v>
      </c>
      <c r="C2" s="456" t="s">
        <v>148</v>
      </c>
      <c r="D2" s="456" t="s">
        <v>10</v>
      </c>
      <c r="E2" s="456" t="s">
        <v>107</v>
      </c>
      <c r="F2" s="458" t="s">
        <v>7</v>
      </c>
      <c r="G2" s="459"/>
      <c r="H2" s="456" t="s">
        <v>60</v>
      </c>
      <c r="I2" s="456" t="s">
        <v>11</v>
      </c>
      <c r="J2" s="456" t="s">
        <v>147</v>
      </c>
      <c r="K2" s="456"/>
      <c r="L2" s="456"/>
      <c r="M2" s="453"/>
    </row>
    <row r="3" spans="1:14" ht="51.75" customHeight="1" thickBot="1" x14ac:dyDescent="0.3">
      <c r="A3" s="451"/>
      <c r="B3" s="461"/>
      <c r="C3" s="461"/>
      <c r="D3" s="461"/>
      <c r="E3" s="461"/>
      <c r="F3" s="27" t="s">
        <v>149</v>
      </c>
      <c r="G3" s="27" t="s">
        <v>150</v>
      </c>
      <c r="H3" s="461"/>
      <c r="I3" s="461"/>
      <c r="J3" s="461"/>
      <c r="K3" s="461"/>
      <c r="L3" s="457"/>
      <c r="M3" s="454"/>
    </row>
    <row r="4" spans="1:14" ht="17.25" thickBot="1" x14ac:dyDescent="0.35">
      <c r="A4" s="20">
        <v>1</v>
      </c>
      <c r="B4" s="25">
        <v>2</v>
      </c>
      <c r="C4" s="25">
        <v>3</v>
      </c>
      <c r="D4" s="25">
        <v>4</v>
      </c>
      <c r="E4" s="25">
        <v>5</v>
      </c>
      <c r="F4" s="25">
        <v>6</v>
      </c>
      <c r="G4" s="25">
        <v>7</v>
      </c>
      <c r="H4" s="25">
        <v>8</v>
      </c>
      <c r="I4" s="25">
        <v>9</v>
      </c>
      <c r="J4" s="21">
        <v>10</v>
      </c>
      <c r="K4" s="129">
        <v>11</v>
      </c>
      <c r="L4" s="143">
        <v>12</v>
      </c>
      <c r="M4" s="144">
        <v>13</v>
      </c>
    </row>
    <row r="5" spans="1:14" s="8" customFormat="1" ht="15" x14ac:dyDescent="0.3">
      <c r="A5" s="11"/>
      <c r="B5" s="241">
        <v>0</v>
      </c>
      <c r="C5" s="241">
        <v>0</v>
      </c>
      <c r="D5" s="241">
        <v>0</v>
      </c>
      <c r="E5" s="241">
        <v>0</v>
      </c>
      <c r="F5" s="241">
        <v>0</v>
      </c>
      <c r="G5" s="241">
        <v>0</v>
      </c>
      <c r="H5" s="241">
        <v>0</v>
      </c>
      <c r="I5" s="241">
        <v>0</v>
      </c>
      <c r="J5" s="202">
        <v>0</v>
      </c>
      <c r="K5" s="199">
        <f>SUM(B5:J5)</f>
        <v>0</v>
      </c>
      <c r="L5" s="241">
        <v>9</v>
      </c>
      <c r="M5" s="246">
        <v>0</v>
      </c>
    </row>
    <row r="6" spans="1:14" s="8" customFormat="1" ht="13.5" x14ac:dyDescent="0.25">
      <c r="A6" s="12"/>
      <c r="B6" s="241">
        <f>B5</f>
        <v>0</v>
      </c>
      <c r="C6" s="241">
        <v>0</v>
      </c>
      <c r="D6" s="241">
        <v>0</v>
      </c>
      <c r="E6" s="241">
        <f t="shared" ref="E6:K6" si="0">E5</f>
        <v>0</v>
      </c>
      <c r="F6" s="241">
        <f t="shared" si="0"/>
        <v>0</v>
      </c>
      <c r="G6" s="241">
        <f t="shared" si="0"/>
        <v>0</v>
      </c>
      <c r="H6" s="241">
        <f t="shared" si="0"/>
        <v>0</v>
      </c>
      <c r="I6" s="241">
        <f t="shared" si="0"/>
        <v>0</v>
      </c>
      <c r="J6" s="241">
        <f t="shared" si="0"/>
        <v>0</v>
      </c>
      <c r="K6" s="241">
        <f t="shared" si="0"/>
        <v>0</v>
      </c>
      <c r="L6" s="202">
        <v>0</v>
      </c>
      <c r="M6" s="247">
        <v>0</v>
      </c>
    </row>
    <row r="7" spans="1:14" s="8" customFormat="1" ht="14.25" x14ac:dyDescent="0.3">
      <c r="A7" s="44"/>
      <c r="B7" s="202">
        <v>0</v>
      </c>
      <c r="C7" s="202">
        <v>0</v>
      </c>
      <c r="D7" s="202">
        <v>0</v>
      </c>
      <c r="E7" s="202"/>
      <c r="F7" s="202"/>
      <c r="G7" s="202"/>
      <c r="H7" s="202">
        <v>0</v>
      </c>
      <c r="I7" s="202">
        <v>0</v>
      </c>
      <c r="J7" s="202"/>
      <c r="K7" s="199">
        <f>B7+C7+D7</f>
        <v>0</v>
      </c>
      <c r="L7" s="202">
        <v>4</v>
      </c>
      <c r="M7" s="247">
        <v>0</v>
      </c>
    </row>
    <row r="8" spans="1:14" s="8" customFormat="1" ht="13.5" x14ac:dyDescent="0.25">
      <c r="A8" s="12"/>
      <c r="B8" s="202">
        <f>B7</f>
        <v>0</v>
      </c>
      <c r="C8" s="202">
        <f t="shared" ref="C8:J8" si="1">C7</f>
        <v>0</v>
      </c>
      <c r="D8" s="202">
        <v>0</v>
      </c>
      <c r="E8" s="202">
        <f t="shared" si="1"/>
        <v>0</v>
      </c>
      <c r="F8" s="202">
        <f t="shared" si="1"/>
        <v>0</v>
      </c>
      <c r="G8" s="202">
        <f t="shared" si="1"/>
        <v>0</v>
      </c>
      <c r="H8" s="202">
        <f t="shared" si="1"/>
        <v>0</v>
      </c>
      <c r="I8" s="202">
        <f t="shared" si="1"/>
        <v>0</v>
      </c>
      <c r="J8" s="202">
        <f t="shared" si="1"/>
        <v>0</v>
      </c>
      <c r="K8" s="202">
        <f>B8+C8+D8</f>
        <v>0</v>
      </c>
      <c r="L8" s="202">
        <v>0</v>
      </c>
      <c r="M8" s="247">
        <v>0</v>
      </c>
      <c r="N8" s="262"/>
    </row>
    <row r="9" spans="1:14" s="8" customFormat="1" ht="14.25" x14ac:dyDescent="0.3">
      <c r="A9" s="45"/>
      <c r="B9" s="202">
        <v>0</v>
      </c>
      <c r="C9" s="202">
        <v>0</v>
      </c>
      <c r="D9" s="202">
        <v>0</v>
      </c>
      <c r="E9" s="202">
        <v>0</v>
      </c>
      <c r="F9" s="202">
        <v>0</v>
      </c>
      <c r="G9" s="202"/>
      <c r="H9" s="202">
        <v>0</v>
      </c>
      <c r="I9" s="202">
        <v>0</v>
      </c>
      <c r="J9" s="202"/>
      <c r="K9" s="199">
        <f t="shared" ref="K9:K21" si="2">SUM(B9:I9)</f>
        <v>0</v>
      </c>
      <c r="L9" s="202">
        <v>0</v>
      </c>
      <c r="M9" s="247">
        <v>0</v>
      </c>
    </row>
    <row r="10" spans="1:14" s="8" customFormat="1" ht="14.25" x14ac:dyDescent="0.3">
      <c r="A10" s="12"/>
      <c r="B10" s="242">
        <v>0</v>
      </c>
      <c r="C10" s="242">
        <v>0</v>
      </c>
      <c r="D10" s="242">
        <v>0</v>
      </c>
      <c r="E10" s="242">
        <v>0</v>
      </c>
      <c r="F10" s="242"/>
      <c r="G10" s="242"/>
      <c r="H10" s="242">
        <v>0</v>
      </c>
      <c r="I10" s="242">
        <v>0</v>
      </c>
      <c r="J10" s="242"/>
      <c r="K10" s="199">
        <f t="shared" si="2"/>
        <v>0</v>
      </c>
      <c r="L10" s="202">
        <v>0</v>
      </c>
      <c r="M10" s="247">
        <v>0</v>
      </c>
    </row>
    <row r="11" spans="1:14" s="8" customFormat="1" ht="14.25" x14ac:dyDescent="0.3">
      <c r="A11" s="44"/>
      <c r="B11" s="242">
        <v>0</v>
      </c>
      <c r="C11" s="242">
        <v>0</v>
      </c>
      <c r="D11" s="242">
        <v>0</v>
      </c>
      <c r="E11" s="242">
        <v>0</v>
      </c>
      <c r="F11" s="242">
        <v>0</v>
      </c>
      <c r="G11" s="242">
        <v>0</v>
      </c>
      <c r="H11" s="242">
        <v>0</v>
      </c>
      <c r="I11" s="242">
        <v>0</v>
      </c>
      <c r="J11" s="242"/>
      <c r="K11" s="199">
        <v>0</v>
      </c>
      <c r="L11" s="202">
        <v>0</v>
      </c>
      <c r="M11" s="247">
        <v>0</v>
      </c>
    </row>
    <row r="12" spans="1:14" s="8" customFormat="1" ht="14.25" x14ac:dyDescent="0.3">
      <c r="A12" s="12"/>
      <c r="B12" s="242">
        <v>0</v>
      </c>
      <c r="C12" s="242">
        <v>0</v>
      </c>
      <c r="D12" s="242">
        <v>0</v>
      </c>
      <c r="E12" s="242">
        <v>0</v>
      </c>
      <c r="F12" s="242">
        <v>0</v>
      </c>
      <c r="G12" s="242"/>
      <c r="H12" s="242">
        <v>0</v>
      </c>
      <c r="I12" s="242">
        <v>0</v>
      </c>
      <c r="J12" s="242"/>
      <c r="K12" s="199">
        <f t="shared" si="2"/>
        <v>0</v>
      </c>
      <c r="L12" s="202">
        <v>0</v>
      </c>
      <c r="M12" s="247">
        <v>0</v>
      </c>
    </row>
    <row r="13" spans="1:14" s="8" customFormat="1" ht="14.25" x14ac:dyDescent="0.3">
      <c r="A13" s="44"/>
      <c r="B13" s="202">
        <v>0</v>
      </c>
      <c r="C13" s="202">
        <v>0</v>
      </c>
      <c r="D13" s="202">
        <v>0</v>
      </c>
      <c r="E13" s="202"/>
      <c r="F13" s="202"/>
      <c r="G13" s="202"/>
      <c r="H13" s="202"/>
      <c r="I13" s="202"/>
      <c r="J13" s="202"/>
      <c r="K13" s="199">
        <f t="shared" si="2"/>
        <v>0</v>
      </c>
      <c r="L13" s="202">
        <v>0</v>
      </c>
      <c r="M13" s="247">
        <v>0</v>
      </c>
    </row>
    <row r="14" spans="1:14" s="8" customFormat="1" ht="14.25" x14ac:dyDescent="0.3">
      <c r="A14" s="12"/>
      <c r="B14" s="202">
        <v>0</v>
      </c>
      <c r="C14" s="202">
        <v>0</v>
      </c>
      <c r="D14" s="202">
        <v>0</v>
      </c>
      <c r="E14" s="202"/>
      <c r="F14" s="202"/>
      <c r="G14" s="202"/>
      <c r="H14" s="202"/>
      <c r="I14" s="202"/>
      <c r="J14" s="202"/>
      <c r="K14" s="199">
        <f t="shared" si="2"/>
        <v>0</v>
      </c>
      <c r="L14" s="202">
        <v>0</v>
      </c>
      <c r="M14" s="247">
        <v>0</v>
      </c>
    </row>
    <row r="15" spans="1:14" s="8" customFormat="1" ht="14.25" x14ac:dyDescent="0.3">
      <c r="A15" s="44"/>
      <c r="B15" s="202">
        <v>0</v>
      </c>
      <c r="C15" s="202">
        <v>0</v>
      </c>
      <c r="D15" s="202">
        <v>0</v>
      </c>
      <c r="E15" s="202">
        <v>0</v>
      </c>
      <c r="F15" s="202">
        <v>0</v>
      </c>
      <c r="G15" s="202"/>
      <c r="H15" s="202">
        <v>0</v>
      </c>
      <c r="I15" s="202"/>
      <c r="J15" s="202"/>
      <c r="K15" s="199">
        <f t="shared" si="2"/>
        <v>0</v>
      </c>
      <c r="L15" s="202">
        <v>0</v>
      </c>
      <c r="M15" s="247">
        <v>6</v>
      </c>
    </row>
    <row r="16" spans="1:14" s="8" customFormat="1" ht="14.25" x14ac:dyDescent="0.3">
      <c r="A16" s="12"/>
      <c r="B16" s="202">
        <v>0</v>
      </c>
      <c r="C16" s="202">
        <v>0</v>
      </c>
      <c r="D16" s="202">
        <v>0</v>
      </c>
      <c r="E16" s="202">
        <v>0</v>
      </c>
      <c r="F16" s="202"/>
      <c r="G16" s="202"/>
      <c r="H16" s="202">
        <v>0</v>
      </c>
      <c r="I16" s="202"/>
      <c r="J16" s="242"/>
      <c r="K16" s="199">
        <f t="shared" si="2"/>
        <v>0</v>
      </c>
      <c r="L16" s="202">
        <v>0</v>
      </c>
      <c r="M16" s="247">
        <v>0</v>
      </c>
    </row>
    <row r="17" spans="1:13" s="8" customFormat="1" ht="14.25" x14ac:dyDescent="0.3">
      <c r="A17" s="44"/>
      <c r="B17" s="202">
        <v>0</v>
      </c>
      <c r="C17" s="202">
        <v>0</v>
      </c>
      <c r="D17" s="202">
        <v>0</v>
      </c>
      <c r="E17" s="202"/>
      <c r="F17" s="202"/>
      <c r="G17" s="202"/>
      <c r="H17" s="202">
        <v>0</v>
      </c>
      <c r="I17" s="202">
        <v>0</v>
      </c>
      <c r="J17" s="242"/>
      <c r="K17" s="199">
        <f t="shared" si="2"/>
        <v>0</v>
      </c>
      <c r="L17" s="202">
        <v>0</v>
      </c>
      <c r="M17" s="247">
        <v>0</v>
      </c>
    </row>
    <row r="18" spans="1:13" s="8" customFormat="1" ht="14.25" x14ac:dyDescent="0.3">
      <c r="A18" s="44"/>
      <c r="B18" s="202">
        <v>0</v>
      </c>
      <c r="C18" s="202">
        <v>0</v>
      </c>
      <c r="D18" s="202">
        <v>0</v>
      </c>
      <c r="E18" s="202"/>
      <c r="F18" s="202"/>
      <c r="G18" s="202"/>
      <c r="H18" s="202"/>
      <c r="I18" s="202"/>
      <c r="J18" s="242"/>
      <c r="K18" s="199">
        <f t="shared" si="2"/>
        <v>0</v>
      </c>
      <c r="L18" s="202">
        <v>0</v>
      </c>
      <c r="M18" s="247">
        <v>0</v>
      </c>
    </row>
    <row r="19" spans="1:13" s="8" customFormat="1" ht="14.25" x14ac:dyDescent="0.3">
      <c r="A19" s="12"/>
      <c r="B19" s="202">
        <v>0</v>
      </c>
      <c r="C19" s="202">
        <v>0</v>
      </c>
      <c r="D19" s="202">
        <v>0</v>
      </c>
      <c r="E19" s="202"/>
      <c r="F19" s="202"/>
      <c r="G19" s="202"/>
      <c r="H19" s="202"/>
      <c r="I19" s="202"/>
      <c r="J19" s="242"/>
      <c r="K19" s="199">
        <f t="shared" si="2"/>
        <v>0</v>
      </c>
      <c r="L19" s="202">
        <v>0</v>
      </c>
      <c r="M19" s="247"/>
    </row>
    <row r="20" spans="1:13" s="8" customFormat="1" ht="14.25" x14ac:dyDescent="0.3">
      <c r="A20" s="44"/>
      <c r="B20" s="202">
        <v>0</v>
      </c>
      <c r="C20" s="202">
        <v>0</v>
      </c>
      <c r="D20" s="202">
        <v>0</v>
      </c>
      <c r="E20" s="202"/>
      <c r="F20" s="202"/>
      <c r="G20" s="202"/>
      <c r="H20" s="202">
        <v>0</v>
      </c>
      <c r="I20" s="202">
        <v>0</v>
      </c>
      <c r="J20" s="202">
        <v>0</v>
      </c>
      <c r="K20" s="199">
        <f>SUM(B20:J20)</f>
        <v>0</v>
      </c>
      <c r="L20" s="202">
        <v>0</v>
      </c>
      <c r="M20" s="247">
        <v>0</v>
      </c>
    </row>
    <row r="21" spans="1:13" s="8" customFormat="1" ht="15" thickBot="1" x14ac:dyDescent="0.35">
      <c r="A21" s="126"/>
      <c r="B21" s="203">
        <v>0</v>
      </c>
      <c r="C21" s="203">
        <v>0</v>
      </c>
      <c r="D21" s="203">
        <v>0</v>
      </c>
      <c r="E21" s="203"/>
      <c r="F21" s="203"/>
      <c r="G21" s="203"/>
      <c r="H21" s="203">
        <v>0</v>
      </c>
      <c r="I21" s="203">
        <v>0</v>
      </c>
      <c r="J21" s="203"/>
      <c r="K21" s="243">
        <f t="shared" si="2"/>
        <v>0</v>
      </c>
      <c r="L21" s="244">
        <v>0</v>
      </c>
      <c r="M21" s="248">
        <v>0</v>
      </c>
    </row>
    <row r="22" spans="1:13" s="183" customFormat="1" ht="30" x14ac:dyDescent="0.3">
      <c r="A22" s="48" t="s">
        <v>45</v>
      </c>
      <c r="B22" s="205">
        <f>SUM(B5+B7+B9+B11+B13+B15+B17+B20+B18)</f>
        <v>0</v>
      </c>
      <c r="C22" s="205">
        <f t="shared" ref="C22:L22" si="3">SUM(C5+C7+C9+C11+C13+C15+C17+C20+C18)</f>
        <v>0</v>
      </c>
      <c r="D22" s="205">
        <f t="shared" si="3"/>
        <v>0</v>
      </c>
      <c r="E22" s="205">
        <f t="shared" si="3"/>
        <v>0</v>
      </c>
      <c r="F22" s="205">
        <f t="shared" si="3"/>
        <v>0</v>
      </c>
      <c r="G22" s="205">
        <f t="shared" si="3"/>
        <v>0</v>
      </c>
      <c r="H22" s="205">
        <f t="shared" si="3"/>
        <v>0</v>
      </c>
      <c r="I22" s="205">
        <f t="shared" si="3"/>
        <v>0</v>
      </c>
      <c r="J22" s="205">
        <f t="shared" si="3"/>
        <v>0</v>
      </c>
      <c r="K22" s="205">
        <f t="shared" si="3"/>
        <v>0</v>
      </c>
      <c r="L22" s="205">
        <f t="shared" si="3"/>
        <v>13</v>
      </c>
      <c r="M22" s="206">
        <v>0</v>
      </c>
    </row>
    <row r="23" spans="1:13" s="180" customFormat="1" ht="15.75" thickBot="1" x14ac:dyDescent="0.35">
      <c r="A23" s="128" t="s">
        <v>48</v>
      </c>
      <c r="B23" s="200">
        <f>SUM(B6+B8+B10+B12+B14+B16+B21+B19)</f>
        <v>0</v>
      </c>
      <c r="C23" s="200">
        <f t="shared" ref="C23:K23" si="4">SUM(C6+C8+C10+C12+C14+C16+C21+C19)</f>
        <v>0</v>
      </c>
      <c r="D23" s="200">
        <f t="shared" si="4"/>
        <v>0</v>
      </c>
      <c r="E23" s="200">
        <f t="shared" si="4"/>
        <v>0</v>
      </c>
      <c r="F23" s="200">
        <f t="shared" si="4"/>
        <v>0</v>
      </c>
      <c r="G23" s="200">
        <f t="shared" si="4"/>
        <v>0</v>
      </c>
      <c r="H23" s="200">
        <f t="shared" si="4"/>
        <v>0</v>
      </c>
      <c r="I23" s="200">
        <f t="shared" si="4"/>
        <v>0</v>
      </c>
      <c r="J23" s="200">
        <f t="shared" si="4"/>
        <v>0</v>
      </c>
      <c r="K23" s="200">
        <f t="shared" si="4"/>
        <v>0</v>
      </c>
      <c r="L23" s="200">
        <f>SUM(L6+L8+L10+L12+L14+L16+L21)</f>
        <v>0</v>
      </c>
      <c r="M23" s="201">
        <f>SUM(M6+M8+M10+M12+M14+M16+M21)</f>
        <v>0</v>
      </c>
    </row>
    <row r="24" spans="1:13" s="180" customFormat="1" ht="15.75" thickBot="1" x14ac:dyDescent="0.35">
      <c r="A24" s="127" t="s">
        <v>49</v>
      </c>
      <c r="B24" s="243">
        <f>B22-B23</f>
        <v>0</v>
      </c>
      <c r="C24" s="243">
        <f t="shared" ref="C24:M24" si="5">C22-C23</f>
        <v>0</v>
      </c>
      <c r="D24" s="243">
        <f t="shared" si="5"/>
        <v>0</v>
      </c>
      <c r="E24" s="243">
        <f t="shared" si="5"/>
        <v>0</v>
      </c>
      <c r="F24" s="243">
        <f t="shared" si="5"/>
        <v>0</v>
      </c>
      <c r="G24" s="243">
        <f t="shared" si="5"/>
        <v>0</v>
      </c>
      <c r="H24" s="243">
        <f t="shared" si="5"/>
        <v>0</v>
      </c>
      <c r="I24" s="243">
        <f t="shared" si="5"/>
        <v>0</v>
      </c>
      <c r="J24" s="243">
        <f t="shared" si="5"/>
        <v>0</v>
      </c>
      <c r="K24" s="243">
        <f t="shared" si="5"/>
        <v>0</v>
      </c>
      <c r="L24" s="245">
        <f t="shared" si="5"/>
        <v>13</v>
      </c>
      <c r="M24" s="204">
        <f t="shared" si="5"/>
        <v>0</v>
      </c>
    </row>
    <row r="25" spans="1:13" x14ac:dyDescent="0.3">
      <c r="B25" s="249"/>
      <c r="C25" s="249"/>
      <c r="D25" s="249"/>
      <c r="E25" s="249"/>
      <c r="F25" s="249"/>
      <c r="G25" s="250"/>
      <c r="H25" s="249"/>
      <c r="I25" s="249"/>
      <c r="J25" s="249"/>
      <c r="K25" s="251"/>
      <c r="L25" s="249"/>
      <c r="M25" s="249"/>
    </row>
  </sheetData>
  <mergeCells count="14">
    <mergeCell ref="A1:A3"/>
    <mergeCell ref="M1:M3"/>
    <mergeCell ref="L1:L3"/>
    <mergeCell ref="F2:G2"/>
    <mergeCell ref="B1:G1"/>
    <mergeCell ref="H1:J1"/>
    <mergeCell ref="B2:B3"/>
    <mergeCell ref="C2:C3"/>
    <mergeCell ref="D2:D3"/>
    <mergeCell ref="E2:E3"/>
    <mergeCell ref="H2:H3"/>
    <mergeCell ref="I2:I3"/>
    <mergeCell ref="J2:J3"/>
    <mergeCell ref="K1:K3"/>
  </mergeCells>
  <phoneticPr fontId="17" type="noConversion"/>
  <pageMargins left="0.51181102362204722" right="0.15748031496062992" top="0.78740157480314965" bottom="0.23622047244094491" header="0.19685039370078741" footer="0.19685039370078741"/>
  <pageSetup paperSize="9" scale="95" orientation="landscape" r:id="rId1"/>
  <headerFooter>
    <oddHeader>&amp;L9.melléklet a 3/2019. (V. 30.) önkormányzati rendelethez&amp;C&amp;"Book Antiqua,Félkövér"&amp;11Önkormányzati költségvetési szervek 
2018. évi főbb kiadásai jogcím-csoportonként&amp;R&amp;"Book Antiqua,Félkövér"&amp;11 9.  melléklet
Ft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9</vt:i4>
      </vt:variant>
    </vt:vector>
  </HeadingPairs>
  <TitlesOfParts>
    <vt:vector size="27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14.</vt:lpstr>
      <vt:lpstr>16</vt:lpstr>
      <vt:lpstr>15.</vt:lpstr>
      <vt:lpstr>16.</vt:lpstr>
      <vt:lpstr>'10'!Nyomtatási_cím</vt:lpstr>
      <vt:lpstr>'11'!Nyomtatási_cím</vt:lpstr>
      <vt:lpstr>'12'!Nyomtatási_cím</vt:lpstr>
      <vt:lpstr>'2'!Nyomtatási_cím</vt:lpstr>
      <vt:lpstr>'12'!Nyomtatási_terület</vt:lpstr>
      <vt:lpstr>'15.'!Nyomtatási_terület</vt:lpstr>
      <vt:lpstr>'4'!Nyomtatási_terület</vt:lpstr>
      <vt:lpstr>'6'!Nyomtatási_terület</vt:lpstr>
      <vt:lpstr>'9'!Nyomtatási_terület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Eszter</dc:creator>
  <cp:lastModifiedBy>Felhasználó</cp:lastModifiedBy>
  <cp:lastPrinted>2019-05-30T07:34:40Z</cp:lastPrinted>
  <dcterms:created xsi:type="dcterms:W3CDTF">2011-12-13T08:40:14Z</dcterms:created>
  <dcterms:modified xsi:type="dcterms:W3CDTF">2019-05-31T12:20:50Z</dcterms:modified>
</cp:coreProperties>
</file>