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7755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F37" i="1" l="1"/>
  <c r="O14" i="1" l="1"/>
  <c r="F7" i="1" l="1"/>
  <c r="I37" i="1" l="1"/>
  <c r="R38" i="1"/>
  <c r="R37" i="1"/>
  <c r="R30" i="1"/>
  <c r="R31" i="1"/>
  <c r="R32" i="1"/>
  <c r="R29" i="1"/>
  <c r="I19" i="1"/>
  <c r="R7" i="1"/>
  <c r="R8" i="1"/>
  <c r="R9" i="1"/>
  <c r="R10" i="1"/>
  <c r="R11" i="1"/>
  <c r="R12" i="1"/>
  <c r="R13" i="1"/>
  <c r="R14" i="1"/>
  <c r="R6" i="1"/>
  <c r="I30" i="1"/>
  <c r="I31" i="1"/>
  <c r="I29" i="1"/>
  <c r="I8" i="1"/>
  <c r="I9" i="1"/>
  <c r="I10" i="1"/>
  <c r="I7" i="1"/>
  <c r="Q40" i="1" l="1"/>
  <c r="Q42" i="1" s="1"/>
  <c r="Q39" i="1"/>
  <c r="Q43" i="1" s="1"/>
  <c r="P39" i="1"/>
  <c r="P43" i="1" s="1"/>
  <c r="O39" i="1"/>
  <c r="O43" i="1" s="1"/>
  <c r="R39" i="1"/>
  <c r="R43" i="1" s="1"/>
  <c r="Q34" i="1"/>
  <c r="H36" i="1" s="1"/>
  <c r="P34" i="1"/>
  <c r="O34" i="1"/>
  <c r="R34" i="1"/>
  <c r="H45" i="1"/>
  <c r="H43" i="1"/>
  <c r="G42" i="1"/>
  <c r="H42" i="1"/>
  <c r="F39" i="1"/>
  <c r="C40" i="1"/>
  <c r="D40" i="1"/>
  <c r="E40" i="1"/>
  <c r="F40" i="1"/>
  <c r="G40" i="1"/>
  <c r="H40" i="1"/>
  <c r="G39" i="1"/>
  <c r="H39" i="1"/>
  <c r="I39" i="1"/>
  <c r="I40" i="1" s="1"/>
  <c r="E39" i="1"/>
  <c r="C39" i="1"/>
  <c r="D39" i="1"/>
  <c r="G36" i="1"/>
  <c r="C34" i="1"/>
  <c r="D34" i="1"/>
  <c r="E34" i="1"/>
  <c r="F34" i="1"/>
  <c r="G34" i="1"/>
  <c r="H34" i="1"/>
  <c r="I34" i="1"/>
  <c r="L22" i="1"/>
  <c r="M22" i="1"/>
  <c r="N22" i="1"/>
  <c r="P22" i="1"/>
  <c r="Q22" i="1"/>
  <c r="L16" i="1"/>
  <c r="M16" i="1"/>
  <c r="N16" i="1"/>
  <c r="O16" i="1"/>
  <c r="O22" i="1" s="1"/>
  <c r="P16" i="1"/>
  <c r="G18" i="1" s="1"/>
  <c r="Q16" i="1"/>
  <c r="H18" i="1" s="1"/>
  <c r="R16" i="1"/>
  <c r="R22" i="1" s="1"/>
  <c r="C22" i="1"/>
  <c r="D22" i="1"/>
  <c r="E22" i="1"/>
  <c r="F22" i="1"/>
  <c r="G22" i="1"/>
  <c r="H22" i="1"/>
  <c r="C20" i="1"/>
  <c r="D20" i="1"/>
  <c r="E20" i="1"/>
  <c r="F20" i="1"/>
  <c r="G20" i="1"/>
  <c r="G43" i="1" s="1"/>
  <c r="G45" i="1" s="1"/>
  <c r="H20" i="1"/>
  <c r="I20" i="1"/>
  <c r="C16" i="1"/>
  <c r="D16" i="1"/>
  <c r="E16" i="1"/>
  <c r="F16" i="1"/>
  <c r="G16" i="1"/>
  <c r="H16" i="1"/>
  <c r="I16" i="1"/>
  <c r="I22" i="1" l="1"/>
  <c r="I36" i="1"/>
  <c r="I43" i="1"/>
  <c r="F43" i="1"/>
  <c r="F36" i="1"/>
  <c r="F42" i="1"/>
  <c r="I18" i="1"/>
  <c r="I42" i="1"/>
  <c r="F18" i="1"/>
  <c r="R42" i="1"/>
  <c r="R45" i="1" s="1"/>
  <c r="R40" i="1"/>
  <c r="Q45" i="1"/>
  <c r="O40" i="1"/>
  <c r="O42" i="1" s="1"/>
  <c r="O45" i="1" s="1"/>
  <c r="P40" i="1"/>
  <c r="P42" i="1" s="1"/>
  <c r="P45" i="1" s="1"/>
  <c r="K43" i="1"/>
  <c r="I45" i="1" l="1"/>
  <c r="F45" i="1"/>
  <c r="B43" i="1"/>
  <c r="N39" i="1"/>
  <c r="N37" i="1"/>
  <c r="K39" i="1"/>
  <c r="B19" i="1"/>
  <c r="K12" i="1" l="1"/>
  <c r="K14" i="1" l="1"/>
  <c r="N32" i="1" l="1"/>
  <c r="N31" i="1"/>
  <c r="E37" i="1"/>
  <c r="L34" i="1"/>
  <c r="M34" i="1"/>
  <c r="K34" i="1"/>
  <c r="K40" i="1" l="1"/>
  <c r="E19" i="1"/>
  <c r="N14" i="1"/>
  <c r="E38" i="1" l="1"/>
  <c r="N30" i="1"/>
  <c r="N29" i="1"/>
  <c r="B34" i="1"/>
  <c r="E30" i="1"/>
  <c r="E31" i="1"/>
  <c r="E29" i="1"/>
  <c r="M39" i="1"/>
  <c r="M43" i="1" s="1"/>
  <c r="L39" i="1"/>
  <c r="L40" i="1" s="1"/>
  <c r="B39" i="1"/>
  <c r="N38" i="1"/>
  <c r="B20" i="1"/>
  <c r="E43" i="1" l="1"/>
  <c r="N34" i="1"/>
  <c r="D43" i="1"/>
  <c r="L43" i="1"/>
  <c r="C43" i="1"/>
  <c r="N43" i="1"/>
  <c r="B40" i="1"/>
  <c r="M40" i="1"/>
  <c r="E36" i="1" l="1"/>
  <c r="N40" i="1"/>
  <c r="K16" i="1"/>
  <c r="K42" i="1" s="1"/>
  <c r="K45" i="1" s="1"/>
  <c r="N7" i="1"/>
  <c r="N8" i="1"/>
  <c r="N9" i="1"/>
  <c r="N10" i="1"/>
  <c r="N11" i="1"/>
  <c r="N12" i="1"/>
  <c r="N13" i="1"/>
  <c r="N6" i="1"/>
  <c r="B16" i="1"/>
  <c r="B42" i="1" s="1"/>
  <c r="E7" i="1"/>
  <c r="E8" i="1"/>
  <c r="E9" i="1"/>
  <c r="E10" i="1"/>
  <c r="E6" i="1"/>
  <c r="E42" i="1" l="1"/>
  <c r="E45" i="1" s="1"/>
  <c r="M42" i="1"/>
  <c r="M45" i="1" s="1"/>
  <c r="D42" i="1"/>
  <c r="D45" i="1" s="1"/>
  <c r="K22" i="1"/>
  <c r="L42" i="1"/>
  <c r="L45" i="1" s="1"/>
  <c r="B22" i="1"/>
  <c r="B45" i="1"/>
  <c r="C42" i="1"/>
  <c r="C45" i="1" s="1"/>
  <c r="E18" i="1" l="1"/>
  <c r="N42" i="1"/>
  <c r="N45" i="1" l="1"/>
</calcChain>
</file>

<file path=xl/sharedStrings.xml><?xml version="1.0" encoding="utf-8"?>
<sst xmlns="http://schemas.openxmlformats.org/spreadsheetml/2006/main" count="93" uniqueCount="59">
  <si>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</si>
  <si>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</si>
  <si>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</si>
  <si>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</si>
  <si>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</si>
  <si>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</si>
  <si>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</si>
  <si>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</si>
  <si>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</si>
  <si>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</si>
  <si>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</si>
  <si>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</si>
  <si>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</si>
  <si>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</si>
  <si>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</si>
  <si>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</si>
  <si>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</si>
  <si>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</si>
  <si>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</si>
  <si>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</si>
  <si>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</si>
  <si>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</si>
  <si>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</si>
  <si>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</si>
  <si>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</si>
  <si>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</si>
  <si>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</si>
  <si>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</si>
  <si>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</si>
  <si>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</si>
  <si>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</si>
  <si>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</si>
  <si>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</si>
  <si>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</si>
  <si>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</si>
  <si>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</si>
  <si>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</si>
  <si>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</si>
  <si>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</si>
  <si>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</si>
  <si>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</si>
  <si>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</si>
  <si>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</si>
  <si>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</si>
  <si>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</si>
  <si>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</si>
  <si>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</si>
  <si>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</si>
  <si>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</si>
  <si>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</si>
  <si>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</si>
  <si>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</si>
  <si>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</si>
  <si>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2016. évi eredeti előirányzat</t>
  </si>
  <si>
    <t>Mezőtúr Város Önkormányzata (önkormányzat és intézményei)  2016. évi működési célú bevételek és kiadások mérlege</t>
  </si>
  <si>
    <t>Mezőtúr Város Önkormányzata (önkormányzat és intézményei) 2016. évi felhalmozási és tőkejellegű  bevételek és kiadások mérlege</t>
  </si>
  <si>
    <t>Előző évi államháztartáson belüli megelőlegzés</t>
  </si>
  <si>
    <t>2016. évi módosított előirányzat</t>
  </si>
  <si>
    <t>Adatok ezer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</si>
</sst>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/>
    <xf numFmtId="3" fontId="5" fillId="0" borderId="2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4" xfId="1" applyFont="1" applyBorder="1"/>
    <xf numFmtId="3" fontId="5" fillId="0" borderId="4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6" fillId="0" borderId="5" xfId="1" applyFont="1" applyBorder="1"/>
    <xf numFmtId="3" fontId="6" fillId="0" borderId="5" xfId="1" applyNumberFormat="1" applyFont="1" applyBorder="1" applyAlignment="1">
      <alignment horizontal="right"/>
    </xf>
    <xf numFmtId="0" fontId="4" fillId="0" borderId="0" xfId="1" applyFont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5" xfId="1" applyFont="1" applyBorder="1" applyAlignment="1">
      <alignment vertical="center"/>
    </xf>
    <xf numFmtId="3" fontId="5" fillId="0" borderId="7" xfId="1" applyNumberFormat="1" applyFont="1" applyBorder="1" applyAlignment="1">
      <alignment horizontal="right"/>
    </xf>
    <xf numFmtId="3" fontId="4" fillId="0" borderId="0" xfId="1" applyNumberFormat="1" applyFont="1"/>
    <xf numFmtId="0" fontId="6" fillId="0" borderId="13" xfId="1" applyFont="1" applyBorder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6" xfId="0" applyFont="1" applyBorder="1"/>
    <xf numFmtId="3" fontId="4" fillId="0" borderId="6" xfId="0" applyNumberFormat="1" applyFont="1" applyBorder="1"/>
    <xf numFmtId="0" fontId="3" fillId="0" borderId="5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9" xfId="0" applyFont="1" applyBorder="1" applyAlignment="1">
      <alignment wrapText="1"/>
    </xf>
    <xf numFmtId="3" fontId="3" fillId="0" borderId="1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5" fillId="0" borderId="3" xfId="1" applyFont="1" applyFill="1" applyBorder="1"/>
    <xf numFmtId="3" fontId="5" fillId="0" borderId="7" xfId="1" applyNumberFormat="1" applyFont="1" applyBorder="1"/>
    <xf numFmtId="3" fontId="5" fillId="0" borderId="1" xfId="1" applyNumberFormat="1" applyFont="1" applyBorder="1"/>
    <xf numFmtId="3" fontId="5" fillId="0" borderId="8" xfId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1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 applyAlignment="1">
      <alignment horizontal="right"/>
    </xf>
    <xf numFmtId="3" fontId="4" fillId="2" borderId="0" xfId="1" applyNumberFormat="1" applyFont="1" applyFill="1"/>
    <xf numFmtId="3" fontId="6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3" fillId="2" borderId="5" xfId="0" applyNumberFormat="1" applyFont="1" applyFill="1" applyBorder="1" applyAlignment="1">
      <alignment horizontal="right"/>
    </xf>
    <xf numFmtId="0" fontId="6" fillId="0" borderId="7" xfId="0" applyFont="1" applyBorder="1" applyAlignment="1">
      <alignment vertical="center"/>
    </xf>
    <xf numFmtId="3" fontId="6" fillId="0" borderId="14" xfId="1" applyNumberFormat="1" applyFont="1" applyBorder="1" applyAlignment="1">
      <alignment horizontal="right"/>
    </xf>
    <xf numFmtId="0" fontId="4" fillId="0" borderId="1" xfId="1" applyFont="1" applyBorder="1"/>
    <xf numFmtId="3" fontId="4" fillId="0" borderId="1" xfId="1" applyNumberFormat="1" applyFont="1" applyBorder="1"/>
    <xf numFmtId="0" fontId="0" fillId="2" borderId="1" xfId="0" applyFill="1" applyBorder="1"/>
    <xf numFmtId="3" fontId="6" fillId="2" borderId="3" xfId="1" applyNumberFormat="1" applyFont="1" applyFill="1" applyBorder="1" applyAlignment="1">
      <alignment horizontal="right"/>
    </xf>
    <xf numFmtId="0" fontId="0" fillId="2" borderId="0" xfId="0" applyFill="1"/>
    <xf numFmtId="3" fontId="3" fillId="2" borderId="1" xfId="0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2" fillId="2" borderId="5" xfId="0" applyNumberFormat="1" applyFont="1" applyFill="1" applyBorder="1"/>
    <xf numFmtId="3" fontId="7" fillId="2" borderId="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5"/>
  <sheetViews>
    <sheetView tabSelected="1" showWhiteSpace="0" topLeftCell="B31" zoomScaleNormal="100" workbookViewId="0">
      <selection activeCell="J51" sqref="J51"/>
    </sheetView>
  </sheetViews>
  <sheetFormatPr defaultRowHeight="15" x14ac:dyDescent="0.25"/>
  <cols>
    <col min="1" max="1" width="34" bestFit="1" customWidth="1"/>
    <col min="5" max="5" width="9" bestFit="1" customWidth="1"/>
    <col min="6" max="9" width="9" customWidth="1"/>
    <col min="10" max="10" width="36.42578125" customWidth="1"/>
  </cols>
  <sheetData>
    <row r="2" spans="1:18" x14ac:dyDescent="0.25">
      <c r="A2" s="96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x14ac:dyDescent="0.25">
      <c r="A3" s="95" t="s">
        <v>34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x14ac:dyDescent="0.25">
      <c r="A4" s="101" t="s">
        <v>0</v>
      </c>
      <c r="B4" s="97" t="s">
        <v>53</v>
      </c>
      <c r="C4" s="98"/>
      <c r="D4" s="98"/>
      <c r="E4" s="99"/>
      <c r="F4" s="91" t="s">
        <v>57</v>
      </c>
      <c r="G4" s="93"/>
      <c r="H4" s="93"/>
      <c r="I4" s="94"/>
      <c r="J4" s="103" t="s">
        <v>1</v>
      </c>
      <c r="K4" s="97" t="s">
        <v>33</v>
      </c>
      <c r="L4" s="100"/>
      <c r="M4" s="98"/>
      <c r="N4" s="99"/>
      <c r="O4" s="91" t="s">
        <v>53</v>
      </c>
      <c r="P4" s="92"/>
      <c r="Q4" s="93"/>
      <c r="R4" s="94"/>
    </row>
    <row r="5" spans="1:18" ht="36" x14ac:dyDescent="0.25">
      <c r="A5" s="102"/>
      <c r="B5" s="1" t="s">
        <v>2</v>
      </c>
      <c r="C5" s="1" t="s">
        <v>3</v>
      </c>
      <c r="D5" s="1" t="s">
        <v>4</v>
      </c>
      <c r="E5" s="1" t="s">
        <v>5</v>
      </c>
      <c r="F5" s="63" t="s">
        <v>2</v>
      </c>
      <c r="G5" s="63" t="s">
        <v>3</v>
      </c>
      <c r="H5" s="63" t="s">
        <v>4</v>
      </c>
      <c r="I5" s="63" t="s">
        <v>5</v>
      </c>
      <c r="J5" s="104"/>
      <c r="K5" s="1" t="s">
        <v>2</v>
      </c>
      <c r="L5" s="1" t="s">
        <v>3</v>
      </c>
      <c r="M5" s="1" t="s">
        <v>4</v>
      </c>
      <c r="N5" s="1" t="s">
        <v>5</v>
      </c>
      <c r="O5" s="63" t="s">
        <v>2</v>
      </c>
      <c r="P5" s="63" t="s">
        <v>3</v>
      </c>
      <c r="Q5" s="63" t="s">
        <v>4</v>
      </c>
      <c r="R5" s="63" t="s">
        <v>5</v>
      </c>
    </row>
    <row r="6" spans="1:18" x14ac:dyDescent="0.25">
      <c r="A6" s="5" t="s">
        <v>35</v>
      </c>
      <c r="B6" s="3"/>
      <c r="C6" s="3"/>
      <c r="D6" s="3"/>
      <c r="E6" s="3">
        <f>SUM(B6:D6)</f>
        <v>0</v>
      </c>
      <c r="F6" s="64"/>
      <c r="G6" s="64"/>
      <c r="H6" s="64"/>
      <c r="I6" s="64"/>
      <c r="J6" s="2" t="s">
        <v>6</v>
      </c>
      <c r="K6" s="20">
        <v>473600</v>
      </c>
      <c r="L6" s="4"/>
      <c r="M6" s="4"/>
      <c r="N6" s="4">
        <f>SUM(K6:M6)</f>
        <v>473600</v>
      </c>
      <c r="O6" s="77">
        <v>532502</v>
      </c>
      <c r="P6" s="77"/>
      <c r="Q6" s="77"/>
      <c r="R6" s="77">
        <f>SUM(O6:Q6)</f>
        <v>532502</v>
      </c>
    </row>
    <row r="7" spans="1:18" x14ac:dyDescent="0.25">
      <c r="A7" s="5" t="s">
        <v>7</v>
      </c>
      <c r="B7" s="3">
        <v>1215438</v>
      </c>
      <c r="C7" s="3"/>
      <c r="D7" s="3"/>
      <c r="E7" s="3">
        <f t="shared" ref="E7:E10" si="0">SUM(B7:D7)</f>
        <v>1215438</v>
      </c>
      <c r="F7" s="64">
        <f>869552+412979</f>
        <v>1282531</v>
      </c>
      <c r="G7" s="64"/>
      <c r="H7" s="64"/>
      <c r="I7" s="64">
        <f>SUM(F7:H7)</f>
        <v>1282531</v>
      </c>
      <c r="J7" s="5" t="s">
        <v>8</v>
      </c>
      <c r="K7" s="20">
        <v>99500</v>
      </c>
      <c r="L7" s="4"/>
      <c r="M7" s="4"/>
      <c r="N7" s="4">
        <f t="shared" ref="N7:N14" si="1">SUM(K7:M7)</f>
        <v>99500</v>
      </c>
      <c r="O7" s="77">
        <v>106908</v>
      </c>
      <c r="P7" s="77"/>
      <c r="Q7" s="77"/>
      <c r="R7" s="77">
        <f t="shared" ref="R7:R14" si="2">SUM(O7:Q7)</f>
        <v>106908</v>
      </c>
    </row>
    <row r="8" spans="1:18" x14ac:dyDescent="0.25">
      <c r="A8" s="5" t="s">
        <v>9</v>
      </c>
      <c r="B8" s="3">
        <v>681130</v>
      </c>
      <c r="C8" s="3"/>
      <c r="D8" s="3"/>
      <c r="E8" s="3">
        <f t="shared" si="0"/>
        <v>681130</v>
      </c>
      <c r="F8" s="64">
        <v>681136</v>
      </c>
      <c r="G8" s="64"/>
      <c r="H8" s="64"/>
      <c r="I8" s="64">
        <f t="shared" ref="I8:I10" si="3">SUM(F8:H8)</f>
        <v>681136</v>
      </c>
      <c r="J8" s="5" t="s">
        <v>10</v>
      </c>
      <c r="K8" s="20">
        <v>744561</v>
      </c>
      <c r="L8" s="4"/>
      <c r="M8" s="4"/>
      <c r="N8" s="4">
        <f t="shared" si="1"/>
        <v>744561</v>
      </c>
      <c r="O8" s="77">
        <v>713640</v>
      </c>
      <c r="P8" s="77"/>
      <c r="Q8" s="77"/>
      <c r="R8" s="77">
        <f t="shared" si="2"/>
        <v>713640</v>
      </c>
    </row>
    <row r="9" spans="1:18" x14ac:dyDescent="0.25">
      <c r="A9" s="2" t="s">
        <v>11</v>
      </c>
      <c r="B9" s="3">
        <v>170500</v>
      </c>
      <c r="C9" s="3"/>
      <c r="D9" s="3"/>
      <c r="E9" s="3">
        <f t="shared" si="0"/>
        <v>170500</v>
      </c>
      <c r="F9" s="64">
        <v>175949</v>
      </c>
      <c r="G9" s="64"/>
      <c r="H9" s="64"/>
      <c r="I9" s="64">
        <f t="shared" si="3"/>
        <v>175949</v>
      </c>
      <c r="J9" s="5" t="s">
        <v>12</v>
      </c>
      <c r="K9" s="20"/>
      <c r="L9" s="4">
        <v>41300</v>
      </c>
      <c r="M9" s="4"/>
      <c r="N9" s="4">
        <f t="shared" si="1"/>
        <v>41300</v>
      </c>
      <c r="O9" s="77"/>
      <c r="P9" s="77">
        <v>49800</v>
      </c>
      <c r="Q9" s="77"/>
      <c r="R9" s="77">
        <f t="shared" si="2"/>
        <v>49800</v>
      </c>
    </row>
    <row r="10" spans="1:18" x14ac:dyDescent="0.25">
      <c r="A10" s="5" t="s">
        <v>13</v>
      </c>
      <c r="B10" s="3">
        <v>10000</v>
      </c>
      <c r="C10" s="3"/>
      <c r="D10" s="3"/>
      <c r="E10" s="3">
        <f t="shared" si="0"/>
        <v>10000</v>
      </c>
      <c r="F10" s="64">
        <v>37245</v>
      </c>
      <c r="G10" s="64"/>
      <c r="H10" s="64"/>
      <c r="I10" s="64">
        <f t="shared" si="3"/>
        <v>37245</v>
      </c>
      <c r="J10" s="5" t="s">
        <v>36</v>
      </c>
      <c r="K10" s="20"/>
      <c r="L10" s="4"/>
      <c r="M10" s="4"/>
      <c r="N10" s="4">
        <f t="shared" si="1"/>
        <v>0</v>
      </c>
      <c r="O10" s="77"/>
      <c r="P10" s="77"/>
      <c r="Q10" s="77"/>
      <c r="R10" s="77">
        <f t="shared" si="2"/>
        <v>0</v>
      </c>
    </row>
    <row r="11" spans="1:18" x14ac:dyDescent="0.25">
      <c r="A11" s="5"/>
      <c r="B11" s="3"/>
      <c r="C11" s="3"/>
      <c r="D11" s="3"/>
      <c r="E11" s="3"/>
      <c r="F11" s="64"/>
      <c r="G11" s="64"/>
      <c r="H11" s="64"/>
      <c r="I11" s="64"/>
      <c r="J11" s="5" t="s">
        <v>39</v>
      </c>
      <c r="K11" s="20"/>
      <c r="L11" s="4"/>
      <c r="M11" s="4"/>
      <c r="N11" s="4">
        <f t="shared" si="1"/>
        <v>0</v>
      </c>
      <c r="O11" s="77"/>
      <c r="P11" s="77"/>
      <c r="Q11" s="77"/>
      <c r="R11" s="77">
        <f t="shared" si="2"/>
        <v>0</v>
      </c>
    </row>
    <row r="12" spans="1:18" x14ac:dyDescent="0.25">
      <c r="A12" s="5"/>
      <c r="B12" s="3"/>
      <c r="C12" s="3"/>
      <c r="D12" s="3"/>
      <c r="E12" s="3"/>
      <c r="F12" s="65"/>
      <c r="G12" s="65"/>
      <c r="H12" s="65"/>
      <c r="I12" s="65"/>
      <c r="J12" s="59" t="s">
        <v>37</v>
      </c>
      <c r="K12" s="60">
        <f>363166</f>
        <v>363166</v>
      </c>
      <c r="L12" s="61"/>
      <c r="M12" s="61"/>
      <c r="N12" s="4">
        <f t="shared" si="1"/>
        <v>363166</v>
      </c>
      <c r="O12" s="77">
        <v>384566</v>
      </c>
      <c r="P12" s="77"/>
      <c r="Q12" s="77"/>
      <c r="R12" s="77">
        <f t="shared" si="2"/>
        <v>384566</v>
      </c>
    </row>
    <row r="13" spans="1:18" x14ac:dyDescent="0.25">
      <c r="A13" s="5"/>
      <c r="B13" s="3"/>
      <c r="C13" s="3"/>
      <c r="D13" s="3"/>
      <c r="E13" s="8"/>
      <c r="F13" s="65"/>
      <c r="G13" s="65"/>
      <c r="H13" s="65"/>
      <c r="I13" s="65"/>
      <c r="J13" s="6" t="s">
        <v>38</v>
      </c>
      <c r="K13" s="62">
        <v>421000</v>
      </c>
      <c r="L13" s="7"/>
      <c r="M13" s="7"/>
      <c r="N13" s="4">
        <f t="shared" si="1"/>
        <v>421000</v>
      </c>
      <c r="O13" s="77">
        <v>538845</v>
      </c>
      <c r="P13" s="77"/>
      <c r="Q13" s="77"/>
      <c r="R13" s="77">
        <f t="shared" si="2"/>
        <v>538845</v>
      </c>
    </row>
    <row r="14" spans="1:18" x14ac:dyDescent="0.25">
      <c r="A14" s="5"/>
      <c r="B14" s="4"/>
      <c r="C14" s="4"/>
      <c r="D14" s="4"/>
      <c r="E14" s="4"/>
      <c r="F14" s="66"/>
      <c r="G14" s="66"/>
      <c r="H14" s="66"/>
      <c r="I14" s="66"/>
      <c r="J14" s="5" t="s">
        <v>43</v>
      </c>
      <c r="K14" s="4">
        <f>119954-1500</f>
        <v>118454</v>
      </c>
      <c r="L14" s="4"/>
      <c r="M14" s="4"/>
      <c r="N14" s="4">
        <f t="shared" si="1"/>
        <v>118454</v>
      </c>
      <c r="O14" s="77">
        <f>72196-5000</f>
        <v>67196</v>
      </c>
      <c r="P14" s="77"/>
      <c r="Q14" s="77"/>
      <c r="R14" s="77">
        <f t="shared" si="2"/>
        <v>67196</v>
      </c>
    </row>
    <row r="15" spans="1:18" ht="15.75" thickBot="1" x14ac:dyDescent="0.3">
      <c r="A15" s="6"/>
      <c r="B15" s="7"/>
      <c r="C15" s="7"/>
      <c r="D15" s="7"/>
      <c r="E15" s="7"/>
      <c r="F15" s="67"/>
      <c r="G15" s="67"/>
      <c r="H15" s="67"/>
      <c r="I15" s="67"/>
      <c r="J15" s="6"/>
      <c r="K15" s="7"/>
      <c r="L15" s="7"/>
      <c r="M15" s="7"/>
      <c r="N15" s="7"/>
      <c r="O15" s="77"/>
      <c r="P15" s="77"/>
      <c r="Q15" s="77"/>
      <c r="R15" s="77"/>
    </row>
    <row r="16" spans="1:18" ht="15.75" thickBot="1" x14ac:dyDescent="0.3">
      <c r="A16" s="22" t="s">
        <v>14</v>
      </c>
      <c r="B16" s="10">
        <f>SUM(B6:B15)</f>
        <v>2077068</v>
      </c>
      <c r="C16" s="10">
        <f t="shared" ref="C16:I16" si="4">SUM(C6:C15)</f>
        <v>0</v>
      </c>
      <c r="D16" s="10">
        <f t="shared" si="4"/>
        <v>0</v>
      </c>
      <c r="E16" s="10">
        <f t="shared" si="4"/>
        <v>2077068</v>
      </c>
      <c r="F16" s="68">
        <f t="shared" si="4"/>
        <v>2176861</v>
      </c>
      <c r="G16" s="68">
        <f t="shared" si="4"/>
        <v>0</v>
      </c>
      <c r="H16" s="68">
        <f t="shared" si="4"/>
        <v>0</v>
      </c>
      <c r="I16" s="68">
        <f t="shared" si="4"/>
        <v>2176861</v>
      </c>
      <c r="J16" s="9" t="s">
        <v>15</v>
      </c>
      <c r="K16" s="74">
        <f>SUM(K6:K15)</f>
        <v>2220281</v>
      </c>
      <c r="L16" s="74">
        <f t="shared" ref="L16:R16" si="5">SUM(L6:L15)</f>
        <v>41300</v>
      </c>
      <c r="M16" s="74">
        <f t="shared" si="5"/>
        <v>0</v>
      </c>
      <c r="N16" s="74">
        <f t="shared" si="5"/>
        <v>2261581</v>
      </c>
      <c r="O16" s="78">
        <f t="shared" si="5"/>
        <v>2343657</v>
      </c>
      <c r="P16" s="78">
        <f t="shared" si="5"/>
        <v>49800</v>
      </c>
      <c r="Q16" s="78">
        <f t="shared" si="5"/>
        <v>0</v>
      </c>
      <c r="R16" s="78">
        <f t="shared" si="5"/>
        <v>2393457</v>
      </c>
    </row>
    <row r="17" spans="1:18" x14ac:dyDescent="0.25">
      <c r="A17" s="11"/>
      <c r="B17" s="11"/>
      <c r="C17" s="11"/>
      <c r="D17" s="11"/>
      <c r="E17" s="21"/>
      <c r="F17" s="69"/>
      <c r="G17" s="69"/>
      <c r="H17" s="69"/>
      <c r="I17" s="69"/>
      <c r="J17" s="11"/>
      <c r="K17" s="75"/>
      <c r="L17" s="75"/>
      <c r="M17" s="75"/>
      <c r="N17" s="76"/>
      <c r="O17" s="77"/>
      <c r="P17" s="77"/>
      <c r="Q17" s="77"/>
      <c r="R17" s="77"/>
    </row>
    <row r="18" spans="1:18" x14ac:dyDescent="0.25">
      <c r="A18" s="23" t="s">
        <v>44</v>
      </c>
      <c r="B18" s="24"/>
      <c r="C18" s="24"/>
      <c r="D18" s="24"/>
      <c r="E18" s="24">
        <f>E16-N16</f>
        <v>-184513</v>
      </c>
      <c r="F18" s="70">
        <f t="shared" ref="F18:I18" si="6">F16-O16</f>
        <v>-166796</v>
      </c>
      <c r="G18" s="70">
        <f t="shared" si="6"/>
        <v>-49800</v>
      </c>
      <c r="H18" s="70">
        <f t="shared" si="6"/>
        <v>0</v>
      </c>
      <c r="I18" s="70">
        <f t="shared" si="6"/>
        <v>-216596</v>
      </c>
      <c r="J18" s="73"/>
      <c r="K18" s="24"/>
      <c r="L18" s="24"/>
      <c r="M18" s="24"/>
      <c r="N18" s="24"/>
      <c r="O18" s="77"/>
      <c r="P18" s="77"/>
      <c r="Q18" s="77"/>
      <c r="R18" s="77"/>
    </row>
    <row r="19" spans="1:18" x14ac:dyDescent="0.25">
      <c r="A19" s="25" t="s">
        <v>45</v>
      </c>
      <c r="B19" s="26">
        <f>184513-41300</f>
        <v>143213</v>
      </c>
      <c r="C19" s="26">
        <v>41300</v>
      </c>
      <c r="D19" s="27"/>
      <c r="E19" s="27">
        <f>SUM(B19:D19)</f>
        <v>184513</v>
      </c>
      <c r="F19" s="90">
        <v>166796</v>
      </c>
      <c r="G19" s="90">
        <v>49800</v>
      </c>
      <c r="H19" s="90"/>
      <c r="I19" s="90">
        <f>SUM(F19:H19)</f>
        <v>216596</v>
      </c>
      <c r="J19" s="28"/>
      <c r="K19" s="24"/>
      <c r="L19" s="24"/>
      <c r="M19" s="24"/>
      <c r="N19" s="24"/>
      <c r="O19" s="77"/>
      <c r="P19" s="77"/>
      <c r="Q19" s="77"/>
      <c r="R19" s="77"/>
    </row>
    <row r="20" spans="1:18" x14ac:dyDescent="0.25">
      <c r="A20" s="29" t="s">
        <v>46</v>
      </c>
      <c r="B20" s="24">
        <f>SUM(B19)</f>
        <v>143213</v>
      </c>
      <c r="C20" s="24">
        <f t="shared" ref="C20:I20" si="7">SUM(C19)</f>
        <v>41300</v>
      </c>
      <c r="D20" s="24">
        <f t="shared" si="7"/>
        <v>0</v>
      </c>
      <c r="E20" s="24">
        <f t="shared" si="7"/>
        <v>184513</v>
      </c>
      <c r="F20" s="70">
        <f t="shared" si="7"/>
        <v>166796</v>
      </c>
      <c r="G20" s="70">
        <f t="shared" si="7"/>
        <v>49800</v>
      </c>
      <c r="H20" s="70">
        <f t="shared" si="7"/>
        <v>0</v>
      </c>
      <c r="I20" s="70">
        <f t="shared" si="7"/>
        <v>216596</v>
      </c>
      <c r="J20" s="73"/>
      <c r="K20" s="24"/>
      <c r="L20" s="24"/>
      <c r="M20" s="24"/>
      <c r="N20" s="24"/>
      <c r="O20" s="77"/>
      <c r="P20" s="77"/>
      <c r="Q20" s="77"/>
      <c r="R20" s="77"/>
    </row>
    <row r="21" spans="1:18" ht="15.75" thickBot="1" x14ac:dyDescent="0.3">
      <c r="A21" s="30"/>
      <c r="B21" s="30"/>
      <c r="C21" s="30"/>
      <c r="D21" s="30"/>
      <c r="E21" s="31"/>
      <c r="F21" s="71"/>
      <c r="G21" s="71"/>
      <c r="H21" s="71"/>
      <c r="I21" s="71"/>
      <c r="J21" s="32"/>
      <c r="K21" s="32"/>
      <c r="L21" s="32"/>
      <c r="M21" s="32"/>
      <c r="N21" s="33"/>
      <c r="O21" s="79"/>
      <c r="P21" s="79"/>
      <c r="Q21" s="79"/>
      <c r="R21" s="79"/>
    </row>
    <row r="22" spans="1:18" ht="15.75" thickBot="1" x14ac:dyDescent="0.3">
      <c r="A22" s="34" t="s">
        <v>16</v>
      </c>
      <c r="B22" s="35">
        <f>SUM(B20,B16)</f>
        <v>2220281</v>
      </c>
      <c r="C22" s="35">
        <f t="shared" ref="C22:I22" si="8">SUM(C20,C16)</f>
        <v>41300</v>
      </c>
      <c r="D22" s="35">
        <f t="shared" si="8"/>
        <v>0</v>
      </c>
      <c r="E22" s="35">
        <f t="shared" si="8"/>
        <v>2261581</v>
      </c>
      <c r="F22" s="72">
        <f t="shared" si="8"/>
        <v>2343657</v>
      </c>
      <c r="G22" s="72">
        <f t="shared" si="8"/>
        <v>49800</v>
      </c>
      <c r="H22" s="72">
        <f t="shared" si="8"/>
        <v>0</v>
      </c>
      <c r="I22" s="72">
        <f t="shared" si="8"/>
        <v>2393457</v>
      </c>
      <c r="J22" s="36" t="s">
        <v>17</v>
      </c>
      <c r="K22" s="37">
        <f>SUM(K16)</f>
        <v>2220281</v>
      </c>
      <c r="L22" s="37">
        <f t="shared" ref="L22:R22" si="9">SUM(L16)</f>
        <v>41300</v>
      </c>
      <c r="M22" s="37">
        <f t="shared" si="9"/>
        <v>0</v>
      </c>
      <c r="N22" s="37">
        <f t="shared" si="9"/>
        <v>2261581</v>
      </c>
      <c r="O22" s="80">
        <f t="shared" si="9"/>
        <v>2343657</v>
      </c>
      <c r="P22" s="80">
        <f t="shared" si="9"/>
        <v>49800</v>
      </c>
      <c r="Q22" s="80">
        <f t="shared" si="9"/>
        <v>0</v>
      </c>
      <c r="R22" s="80">
        <f t="shared" si="9"/>
        <v>2393457</v>
      </c>
    </row>
    <row r="23" spans="1:18" x14ac:dyDescent="0.25">
      <c r="A23" s="12"/>
      <c r="B23" s="13"/>
      <c r="C23" s="13"/>
      <c r="D23" s="13"/>
      <c r="E23" s="14"/>
      <c r="F23" s="14"/>
      <c r="G23" s="14"/>
      <c r="H23" s="14"/>
      <c r="I23" s="14"/>
      <c r="J23" s="15"/>
      <c r="K23" s="13"/>
      <c r="L23" s="13"/>
      <c r="M23" s="13"/>
      <c r="N23" s="13"/>
    </row>
    <row r="24" spans="1:18" x14ac:dyDescent="0.25">
      <c r="A24" s="96" t="s">
        <v>55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x14ac:dyDescent="0.25">
      <c r="A26" s="95" t="s">
        <v>58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1:18" ht="15" customHeight="1" x14ac:dyDescent="0.25">
      <c r="A27" s="103" t="s">
        <v>18</v>
      </c>
      <c r="B27" s="97" t="s">
        <v>53</v>
      </c>
      <c r="C27" s="98"/>
      <c r="D27" s="98"/>
      <c r="E27" s="99"/>
      <c r="F27" s="91" t="s">
        <v>57</v>
      </c>
      <c r="G27" s="93"/>
      <c r="H27" s="93"/>
      <c r="I27" s="94"/>
      <c r="J27" s="103" t="s">
        <v>19</v>
      </c>
      <c r="K27" s="97" t="s">
        <v>53</v>
      </c>
      <c r="L27" s="100"/>
      <c r="M27" s="98"/>
      <c r="N27" s="99"/>
      <c r="O27" s="91" t="s">
        <v>57</v>
      </c>
      <c r="P27" s="93"/>
      <c r="Q27" s="93"/>
      <c r="R27" s="94"/>
    </row>
    <row r="28" spans="1:18" ht="36" x14ac:dyDescent="0.25">
      <c r="A28" s="104"/>
      <c r="B28" s="1" t="s">
        <v>2</v>
      </c>
      <c r="C28" s="1" t="s">
        <v>3</v>
      </c>
      <c r="D28" s="1" t="s">
        <v>4</v>
      </c>
      <c r="E28" s="1" t="s">
        <v>5</v>
      </c>
      <c r="F28" s="63" t="s">
        <v>2</v>
      </c>
      <c r="G28" s="63" t="s">
        <v>3</v>
      </c>
      <c r="H28" s="63" t="s">
        <v>4</v>
      </c>
      <c r="I28" s="63" t="s">
        <v>5</v>
      </c>
      <c r="J28" s="104"/>
      <c r="K28" s="1" t="s">
        <v>2</v>
      </c>
      <c r="L28" s="1" t="s">
        <v>3</v>
      </c>
      <c r="M28" s="1" t="s">
        <v>4</v>
      </c>
      <c r="N28" s="1" t="s">
        <v>5</v>
      </c>
      <c r="O28" s="63" t="s">
        <v>2</v>
      </c>
      <c r="P28" s="63" t="s">
        <v>3</v>
      </c>
      <c r="Q28" s="63" t="s">
        <v>4</v>
      </c>
      <c r="R28" s="63" t="s">
        <v>5</v>
      </c>
    </row>
    <row r="29" spans="1:18" x14ac:dyDescent="0.25">
      <c r="A29" s="16" t="s">
        <v>20</v>
      </c>
      <c r="B29" s="3"/>
      <c r="C29" s="3">
        <v>42863</v>
      </c>
      <c r="D29" s="3"/>
      <c r="E29" s="3">
        <f>SUM(B29:D29)</f>
        <v>42863</v>
      </c>
      <c r="F29" s="64">
        <v>78263</v>
      </c>
      <c r="G29" s="64"/>
      <c r="H29" s="64"/>
      <c r="I29" s="64">
        <f>SUM(F29:H29)</f>
        <v>78263</v>
      </c>
      <c r="J29" s="16" t="s">
        <v>40</v>
      </c>
      <c r="K29" s="3">
        <v>162229</v>
      </c>
      <c r="L29" s="3"/>
      <c r="M29" s="3"/>
      <c r="N29" s="4">
        <f>SUM(K29:M29)</f>
        <v>162229</v>
      </c>
      <c r="O29" s="64">
        <v>179272</v>
      </c>
      <c r="P29" s="64"/>
      <c r="Q29" s="64"/>
      <c r="R29" s="66">
        <f>SUM(O29:Q29)</f>
        <v>179272</v>
      </c>
    </row>
    <row r="30" spans="1:18" x14ac:dyDescent="0.25">
      <c r="A30" s="5" t="s">
        <v>21</v>
      </c>
      <c r="B30" s="3">
        <v>10000</v>
      </c>
      <c r="C30" s="3"/>
      <c r="D30" s="3"/>
      <c r="E30" s="3">
        <f t="shared" ref="E30:E31" si="10">SUM(B30:D30)</f>
        <v>10000</v>
      </c>
      <c r="F30" s="64">
        <v>10000</v>
      </c>
      <c r="G30" s="64"/>
      <c r="H30" s="64"/>
      <c r="I30" s="64">
        <f t="shared" ref="I30:I31" si="11">SUM(F30:H30)</f>
        <v>10000</v>
      </c>
      <c r="J30" s="2" t="s">
        <v>41</v>
      </c>
      <c r="K30" s="3">
        <v>69000</v>
      </c>
      <c r="L30" s="3"/>
      <c r="M30" s="3"/>
      <c r="N30" s="4">
        <f t="shared" ref="N30" si="12">SUM(K30:M30)</f>
        <v>69000</v>
      </c>
      <c r="O30" s="64">
        <v>69000</v>
      </c>
      <c r="P30" s="64"/>
      <c r="Q30" s="64"/>
      <c r="R30" s="66">
        <f t="shared" ref="R30:R32" si="13">SUM(O30:Q30)</f>
        <v>69000</v>
      </c>
    </row>
    <row r="31" spans="1:18" x14ac:dyDescent="0.25">
      <c r="A31" s="17" t="s">
        <v>22</v>
      </c>
      <c r="B31" s="3">
        <v>800</v>
      </c>
      <c r="C31" s="3"/>
      <c r="D31" s="3"/>
      <c r="E31" s="3">
        <f t="shared" si="10"/>
        <v>800</v>
      </c>
      <c r="F31" s="64">
        <v>1800</v>
      </c>
      <c r="G31" s="64"/>
      <c r="H31" s="64"/>
      <c r="I31" s="64">
        <f t="shared" si="11"/>
        <v>1800</v>
      </c>
      <c r="J31" s="18" t="s">
        <v>42</v>
      </c>
      <c r="K31" s="3">
        <v>5000</v>
      </c>
      <c r="L31" s="3"/>
      <c r="M31" s="3"/>
      <c r="N31" s="4">
        <f>SUM(K31:M31)</f>
        <v>5000</v>
      </c>
      <c r="O31" s="64">
        <v>10000</v>
      </c>
      <c r="P31" s="64"/>
      <c r="Q31" s="64"/>
      <c r="R31" s="66">
        <f t="shared" si="13"/>
        <v>10000</v>
      </c>
    </row>
    <row r="32" spans="1:18" x14ac:dyDescent="0.25">
      <c r="A32" s="17"/>
      <c r="B32" s="3"/>
      <c r="C32" s="3"/>
      <c r="D32" s="3"/>
      <c r="E32" s="3"/>
      <c r="F32" s="64"/>
      <c r="G32" s="64"/>
      <c r="H32" s="64"/>
      <c r="I32" s="64"/>
      <c r="J32" s="18" t="s">
        <v>23</v>
      </c>
      <c r="K32" s="3"/>
      <c r="L32" s="3">
        <v>20000</v>
      </c>
      <c r="M32" s="3"/>
      <c r="N32" s="4">
        <f>SUM(K32:M32)</f>
        <v>20000</v>
      </c>
      <c r="O32" s="64"/>
      <c r="P32" s="64"/>
      <c r="Q32" s="64"/>
      <c r="R32" s="66">
        <f t="shared" si="13"/>
        <v>0</v>
      </c>
    </row>
    <row r="33" spans="1:18" ht="15.75" thickBot="1" x14ac:dyDescent="0.3">
      <c r="A33" s="17"/>
      <c r="B33" s="3"/>
      <c r="C33" s="3"/>
      <c r="D33" s="3"/>
      <c r="E33" s="3"/>
      <c r="F33" s="64"/>
      <c r="G33" s="64"/>
      <c r="H33" s="64"/>
      <c r="I33" s="64"/>
      <c r="J33" s="18"/>
      <c r="K33" s="3"/>
      <c r="L33" s="3"/>
      <c r="M33" s="3"/>
      <c r="N33" s="4"/>
      <c r="O33" s="64"/>
      <c r="P33" s="64"/>
      <c r="Q33" s="64"/>
      <c r="R33" s="66"/>
    </row>
    <row r="34" spans="1:18" ht="15.75" thickBot="1" x14ac:dyDescent="0.3">
      <c r="A34" s="19" t="s">
        <v>24</v>
      </c>
      <c r="B34" s="10">
        <f>SUM(B29:B33)</f>
        <v>10800</v>
      </c>
      <c r="C34" s="10">
        <f t="shared" ref="C34:I34" si="14">SUM(C29:C33)</f>
        <v>42863</v>
      </c>
      <c r="D34" s="10">
        <f t="shared" si="14"/>
        <v>0</v>
      </c>
      <c r="E34" s="10">
        <f t="shared" si="14"/>
        <v>53663</v>
      </c>
      <c r="F34" s="68">
        <f t="shared" si="14"/>
        <v>90063</v>
      </c>
      <c r="G34" s="68">
        <f t="shared" si="14"/>
        <v>0</v>
      </c>
      <c r="H34" s="68">
        <f t="shared" si="14"/>
        <v>0</v>
      </c>
      <c r="I34" s="68">
        <f t="shared" si="14"/>
        <v>90063</v>
      </c>
      <c r="J34" s="19" t="s">
        <v>25</v>
      </c>
      <c r="K34" s="10">
        <f>SUM(K29:K33)</f>
        <v>236229</v>
      </c>
      <c r="L34" s="10">
        <f t="shared" ref="L34:N34" si="15">SUM(L29:L33)</f>
        <v>20000</v>
      </c>
      <c r="M34" s="10">
        <f t="shared" si="15"/>
        <v>0</v>
      </c>
      <c r="N34" s="10">
        <f t="shared" si="15"/>
        <v>256229</v>
      </c>
      <c r="O34" s="68">
        <f>SUM(O29:O33)</f>
        <v>258272</v>
      </c>
      <c r="P34" s="68">
        <f t="shared" ref="P34:R34" si="16">SUM(P29:P33)</f>
        <v>0</v>
      </c>
      <c r="Q34" s="68">
        <f t="shared" si="16"/>
        <v>0</v>
      </c>
      <c r="R34" s="68">
        <f t="shared" si="16"/>
        <v>258272</v>
      </c>
    </row>
    <row r="35" spans="1:18" x14ac:dyDescent="0.25">
      <c r="A35" s="12"/>
      <c r="B35" s="13"/>
      <c r="C35" s="13"/>
      <c r="D35" s="13"/>
      <c r="E35" s="13"/>
      <c r="F35" s="81"/>
      <c r="G35" s="81"/>
      <c r="H35" s="81"/>
      <c r="I35" s="81"/>
      <c r="J35" s="15"/>
      <c r="K35" s="13"/>
      <c r="L35" s="13"/>
      <c r="M35" s="13"/>
      <c r="N35" s="13"/>
      <c r="O35" s="81"/>
      <c r="P35" s="81"/>
      <c r="Q35" s="81"/>
      <c r="R35" s="81"/>
    </row>
    <row r="36" spans="1:18" x14ac:dyDescent="0.25">
      <c r="A36" s="23" t="s">
        <v>47</v>
      </c>
      <c r="B36" s="24"/>
      <c r="C36" s="24"/>
      <c r="D36" s="24"/>
      <c r="E36" s="57">
        <f>E34-N34</f>
        <v>-202566</v>
      </c>
      <c r="F36" s="82">
        <f t="shared" ref="F36:H36" si="17">F34-O34</f>
        <v>-168209</v>
      </c>
      <c r="G36" s="82">
        <f t="shared" si="17"/>
        <v>0</v>
      </c>
      <c r="H36" s="82">
        <f t="shared" si="17"/>
        <v>0</v>
      </c>
      <c r="I36" s="82">
        <f>I34-R34</f>
        <v>-168209</v>
      </c>
      <c r="J36" s="23"/>
      <c r="K36" s="24"/>
      <c r="L36" s="24"/>
      <c r="M36" s="24"/>
      <c r="N36" s="24"/>
      <c r="O36" s="70"/>
      <c r="P36" s="70"/>
      <c r="Q36" s="70"/>
      <c r="R36" s="70"/>
    </row>
    <row r="37" spans="1:18" x14ac:dyDescent="0.25">
      <c r="A37" s="40" t="s">
        <v>45</v>
      </c>
      <c r="B37" s="39">
        <v>259913</v>
      </c>
      <c r="C37" s="58"/>
      <c r="D37" s="38">
        <v>0</v>
      </c>
      <c r="E37" s="39">
        <f>SUM(B37:D37)</f>
        <v>259913</v>
      </c>
      <c r="F37" s="83">
        <f>220556+5000</f>
        <v>225556</v>
      </c>
      <c r="G37" s="83"/>
      <c r="H37" s="83"/>
      <c r="I37" s="83">
        <f>SUM(F37:H37)</f>
        <v>225556</v>
      </c>
      <c r="J37" s="41" t="s">
        <v>56</v>
      </c>
      <c r="K37" s="39">
        <v>30588</v>
      </c>
      <c r="L37" s="38"/>
      <c r="M37" s="38"/>
      <c r="N37" s="39">
        <f>SUM(K37:M37)</f>
        <v>30588</v>
      </c>
      <c r="O37" s="83">
        <v>30588</v>
      </c>
      <c r="P37" s="84"/>
      <c r="Q37" s="84"/>
      <c r="R37" s="83">
        <f>SUM(O37:Q37)</f>
        <v>30588</v>
      </c>
    </row>
    <row r="38" spans="1:18" x14ac:dyDescent="0.25">
      <c r="A38" s="40" t="s">
        <v>48</v>
      </c>
      <c r="B38" s="58"/>
      <c r="C38" s="39"/>
      <c r="D38" s="39">
        <v>0</v>
      </c>
      <c r="E38" s="38">
        <f>SUM(B38:D38)</f>
        <v>0</v>
      </c>
      <c r="F38" s="84"/>
      <c r="G38" s="84"/>
      <c r="H38" s="84"/>
      <c r="I38" s="84"/>
      <c r="J38" s="41" t="s">
        <v>49</v>
      </c>
      <c r="K38" s="42">
        <v>26759</v>
      </c>
      <c r="L38" s="42"/>
      <c r="M38" s="42"/>
      <c r="N38" s="39">
        <f>SUM(K38:M38)</f>
        <v>26759</v>
      </c>
      <c r="O38" s="87">
        <v>26759</v>
      </c>
      <c r="P38" s="87"/>
      <c r="Q38" s="87"/>
      <c r="R38" s="83">
        <f>SUM(O38:Q38)</f>
        <v>26759</v>
      </c>
    </row>
    <row r="39" spans="1:18" ht="15.75" thickBot="1" x14ac:dyDescent="0.3">
      <c r="A39" s="23" t="s">
        <v>26</v>
      </c>
      <c r="B39" s="24">
        <f>SUM(B36:B38)</f>
        <v>259913</v>
      </c>
      <c r="C39" s="24">
        <f>SUM(C36:C38)</f>
        <v>0</v>
      </c>
      <c r="D39" s="24">
        <f>SUM(D36:D38)</f>
        <v>0</v>
      </c>
      <c r="E39" s="24">
        <f>SUM(E37:E38)</f>
        <v>259913</v>
      </c>
      <c r="F39" s="70">
        <f>SUM(F37:F38)</f>
        <v>225556</v>
      </c>
      <c r="G39" s="70">
        <f t="shared" ref="G39:I39" si="18">SUM(G37:G38)</f>
        <v>0</v>
      </c>
      <c r="H39" s="70">
        <f t="shared" si="18"/>
        <v>0</v>
      </c>
      <c r="I39" s="70">
        <f t="shared" si="18"/>
        <v>225556</v>
      </c>
      <c r="J39" s="43" t="s">
        <v>50</v>
      </c>
      <c r="K39" s="24">
        <f>SUM(K37:K38)</f>
        <v>57347</v>
      </c>
      <c r="L39" s="24">
        <f>SUM(L38)</f>
        <v>0</v>
      </c>
      <c r="M39" s="24">
        <f>SUM(M38)</f>
        <v>0</v>
      </c>
      <c r="N39" s="24">
        <f>SUM(N37:N38)</f>
        <v>57347</v>
      </c>
      <c r="O39" s="70">
        <f>SUM(O37:O38)</f>
        <v>57347</v>
      </c>
      <c r="P39" s="70">
        <f>SUM(P38)</f>
        <v>0</v>
      </c>
      <c r="Q39" s="70">
        <f>SUM(Q38)</f>
        <v>0</v>
      </c>
      <c r="R39" s="70">
        <f>SUM(R37:R38)</f>
        <v>57347</v>
      </c>
    </row>
    <row r="40" spans="1:18" ht="15.75" thickBot="1" x14ac:dyDescent="0.3">
      <c r="A40" s="34" t="s">
        <v>27</v>
      </c>
      <c r="B40" s="35">
        <f>SUM(B39,B35)</f>
        <v>259913</v>
      </c>
      <c r="C40" s="35">
        <f t="shared" ref="C40:I40" si="19">SUM(C39,C35)</f>
        <v>0</v>
      </c>
      <c r="D40" s="35">
        <f t="shared" si="19"/>
        <v>0</v>
      </c>
      <c r="E40" s="35">
        <f t="shared" si="19"/>
        <v>259913</v>
      </c>
      <c r="F40" s="72">
        <f t="shared" si="19"/>
        <v>225556</v>
      </c>
      <c r="G40" s="72">
        <f t="shared" si="19"/>
        <v>0</v>
      </c>
      <c r="H40" s="72">
        <f t="shared" si="19"/>
        <v>0</v>
      </c>
      <c r="I40" s="72">
        <f t="shared" si="19"/>
        <v>225556</v>
      </c>
      <c r="J40" s="44" t="s">
        <v>51</v>
      </c>
      <c r="K40" s="35">
        <f>K34</f>
        <v>236229</v>
      </c>
      <c r="L40" s="35">
        <f>SUM(L39,L35)</f>
        <v>0</v>
      </c>
      <c r="M40" s="35">
        <f>SUM(M39,M35)</f>
        <v>0</v>
      </c>
      <c r="N40" s="35">
        <f>N34+N39</f>
        <v>313576</v>
      </c>
      <c r="O40" s="72">
        <f>O34</f>
        <v>258272</v>
      </c>
      <c r="P40" s="72">
        <f>SUM(P39,P35)</f>
        <v>0</v>
      </c>
      <c r="Q40" s="72">
        <f>SUM(Q39,Q35)</f>
        <v>0</v>
      </c>
      <c r="R40" s="72">
        <f>R34+R39</f>
        <v>315619</v>
      </c>
    </row>
    <row r="41" spans="1:18" x14ac:dyDescent="0.25">
      <c r="A41" s="45"/>
      <c r="B41" s="46"/>
      <c r="C41" s="46"/>
      <c r="D41" s="46"/>
      <c r="E41" s="46"/>
      <c r="F41" s="85"/>
      <c r="G41" s="85"/>
      <c r="H41" s="85"/>
      <c r="I41" s="85"/>
      <c r="J41" s="47"/>
      <c r="K41" s="46"/>
      <c r="L41" s="46"/>
      <c r="M41" s="46"/>
      <c r="N41" s="46"/>
      <c r="O41" s="85"/>
      <c r="P41" s="85"/>
      <c r="Q41" s="85"/>
      <c r="R41" s="85"/>
    </row>
    <row r="42" spans="1:18" x14ac:dyDescent="0.25">
      <c r="A42" s="48" t="s">
        <v>52</v>
      </c>
      <c r="B42" s="49">
        <f>B34+B16</f>
        <v>2087868</v>
      </c>
      <c r="C42" s="49">
        <f t="shared" ref="C42:D42" si="20">C34+C16</f>
        <v>42863</v>
      </c>
      <c r="D42" s="49">
        <f t="shared" si="20"/>
        <v>0</v>
      </c>
      <c r="E42" s="49">
        <f>E34+E16</f>
        <v>2130731</v>
      </c>
      <c r="F42" s="80">
        <f t="shared" ref="F42:I42" si="21">F34+F16</f>
        <v>2266924</v>
      </c>
      <c r="G42" s="80">
        <f t="shared" si="21"/>
        <v>0</v>
      </c>
      <c r="H42" s="80">
        <f t="shared" si="21"/>
        <v>0</v>
      </c>
      <c r="I42" s="80">
        <f t="shared" si="21"/>
        <v>2266924</v>
      </c>
      <c r="J42" s="50" t="s">
        <v>28</v>
      </c>
      <c r="K42" s="49">
        <f>K40+K16</f>
        <v>2456510</v>
      </c>
      <c r="L42" s="49">
        <f t="shared" ref="L42" si="22">L40+L16</f>
        <v>41300</v>
      </c>
      <c r="M42" s="49">
        <f>M40+M16</f>
        <v>0</v>
      </c>
      <c r="N42" s="49">
        <f>N34+N22</f>
        <v>2517810</v>
      </c>
      <c r="O42" s="80">
        <f>O40+O16</f>
        <v>2601929</v>
      </c>
      <c r="P42" s="80">
        <f t="shared" ref="P42" si="23">P40+P16</f>
        <v>49800</v>
      </c>
      <c r="Q42" s="80">
        <f>Q40+Q16</f>
        <v>0</v>
      </c>
      <c r="R42" s="80">
        <f>R34+R22</f>
        <v>2651729</v>
      </c>
    </row>
    <row r="43" spans="1:18" x14ac:dyDescent="0.25">
      <c r="A43" s="48" t="s">
        <v>29</v>
      </c>
      <c r="B43" s="49">
        <f>B39+B20</f>
        <v>403126</v>
      </c>
      <c r="C43" s="49">
        <f t="shared" ref="C43:D43" si="24">C39+C20</f>
        <v>41300</v>
      </c>
      <c r="D43" s="49">
        <f t="shared" si="24"/>
        <v>0</v>
      </c>
      <c r="E43" s="49">
        <f>E39+E20</f>
        <v>444426</v>
      </c>
      <c r="F43" s="80">
        <f t="shared" ref="F43:I43" si="25">F39+F20</f>
        <v>392352</v>
      </c>
      <c r="G43" s="80">
        <f t="shared" si="25"/>
        <v>49800</v>
      </c>
      <c r="H43" s="80">
        <f t="shared" si="25"/>
        <v>0</v>
      </c>
      <c r="I43" s="80">
        <f t="shared" si="25"/>
        <v>442152</v>
      </c>
      <c r="J43" s="50" t="s">
        <v>30</v>
      </c>
      <c r="K43" s="49">
        <f t="shared" ref="K43:R43" si="26">SUM(K39)</f>
        <v>57347</v>
      </c>
      <c r="L43" s="49">
        <f t="shared" si="26"/>
        <v>0</v>
      </c>
      <c r="M43" s="49">
        <f t="shared" si="26"/>
        <v>0</v>
      </c>
      <c r="N43" s="49">
        <f t="shared" si="26"/>
        <v>57347</v>
      </c>
      <c r="O43" s="80">
        <f t="shared" si="26"/>
        <v>57347</v>
      </c>
      <c r="P43" s="80">
        <f t="shared" si="26"/>
        <v>0</v>
      </c>
      <c r="Q43" s="80">
        <f t="shared" si="26"/>
        <v>0</v>
      </c>
      <c r="R43" s="80">
        <f t="shared" si="26"/>
        <v>57347</v>
      </c>
    </row>
    <row r="44" spans="1:18" ht="15.75" thickBot="1" x14ac:dyDescent="0.3">
      <c r="A44" s="51"/>
      <c r="B44" s="52"/>
      <c r="C44" s="52"/>
      <c r="D44" s="53"/>
      <c r="E44" s="46"/>
      <c r="F44" s="85"/>
      <c r="G44" s="85"/>
      <c r="H44" s="85"/>
      <c r="I44" s="85"/>
      <c r="J44" s="51"/>
      <c r="K44" s="52"/>
      <c r="L44" s="52"/>
      <c r="M44" s="52"/>
      <c r="N44" s="54"/>
      <c r="O44" s="88"/>
      <c r="P44" s="88"/>
      <c r="Q44" s="88"/>
      <c r="R44" s="89"/>
    </row>
    <row r="45" spans="1:18" ht="15.75" thickBot="1" x14ac:dyDescent="0.3">
      <c r="A45" s="55" t="s">
        <v>31</v>
      </c>
      <c r="B45" s="56">
        <f>B43+B42</f>
        <v>2490994</v>
      </c>
      <c r="C45" s="56">
        <f t="shared" ref="C45:I45" si="27">C43+C42</f>
        <v>84163</v>
      </c>
      <c r="D45" s="56">
        <f t="shared" si="27"/>
        <v>0</v>
      </c>
      <c r="E45" s="56">
        <f t="shared" si="27"/>
        <v>2575157</v>
      </c>
      <c r="F45" s="86">
        <f t="shared" si="27"/>
        <v>2659276</v>
      </c>
      <c r="G45" s="86">
        <f t="shared" si="27"/>
        <v>49800</v>
      </c>
      <c r="H45" s="86">
        <f t="shared" si="27"/>
        <v>0</v>
      </c>
      <c r="I45" s="86">
        <f t="shared" si="27"/>
        <v>2709076</v>
      </c>
      <c r="J45" s="55" t="s">
        <v>32</v>
      </c>
      <c r="K45" s="56">
        <f>K43+K42</f>
        <v>2513857</v>
      </c>
      <c r="L45" s="56">
        <f t="shared" ref="L45:N45" si="28">L43+L42</f>
        <v>41300</v>
      </c>
      <c r="M45" s="56">
        <f t="shared" si="28"/>
        <v>0</v>
      </c>
      <c r="N45" s="56">
        <f t="shared" si="28"/>
        <v>2575157</v>
      </c>
      <c r="O45" s="86">
        <f>O43+O42</f>
        <v>2659276</v>
      </c>
      <c r="P45" s="86">
        <f t="shared" ref="P45:R45" si="29">P43+P42</f>
        <v>49800</v>
      </c>
      <c r="Q45" s="86">
        <f t="shared" si="29"/>
        <v>0</v>
      </c>
      <c r="R45" s="86">
        <f t="shared" si="29"/>
        <v>2709076</v>
      </c>
    </row>
  </sheetData>
  <mergeCells count="16">
    <mergeCell ref="O4:R4"/>
    <mergeCell ref="F27:I27"/>
    <mergeCell ref="O27:R27"/>
    <mergeCell ref="A3:R3"/>
    <mergeCell ref="A2:R2"/>
    <mergeCell ref="A24:R25"/>
    <mergeCell ref="A26:R26"/>
    <mergeCell ref="B27:E27"/>
    <mergeCell ref="K27:N27"/>
    <mergeCell ref="A4:A5"/>
    <mergeCell ref="J4:J5"/>
    <mergeCell ref="J27:J28"/>
    <mergeCell ref="A27:A28"/>
    <mergeCell ref="F4:I4"/>
    <mergeCell ref="B4:E4"/>
    <mergeCell ref="K4:N4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4294967293" verticalDpi="4294967293" r:id="rId1"/>
  <headerFooter>
    <oddHeader>&amp;R9. számú melléklet a ....../2016. sz. rendelethez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2016-07-14T11:12:18Z</cp:lastPrinted>
  <dcterms:created xsi:type="dcterms:W3CDTF">2015-01-28T12:17:06Z</dcterms:created>
  <dcterms:modified xsi:type="dcterms:W3CDTF">2016-08-03T07:50:13Z</dcterms:modified>
</cp:coreProperties>
</file>