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ra\Desktop\Költségvetés 2017\Előirányzat módosítás\2017december\"/>
    </mc:Choice>
  </mc:AlternateContent>
  <bookViews>
    <workbookView xWindow="0" yWindow="0" windowWidth="24000" windowHeight="9510" firstSheet="8" activeTab="16"/>
  </bookViews>
  <sheets>
    <sheet name="1.1 mell." sheetId="1" r:id="rId1"/>
    <sheet name="1.2. mell." sheetId="9" r:id="rId2"/>
    <sheet name="1.3mell." sheetId="18" r:id="rId3"/>
    <sheet name="1.4. mell." sheetId="11" r:id="rId4"/>
    <sheet name="2.1.mell." sheetId="7" r:id="rId5"/>
    <sheet name="2.2.mell." sheetId="8" r:id="rId6"/>
    <sheet name="6. sz. mell." sheetId="3" r:id="rId7"/>
    <sheet name="7. sz. mell." sheetId="6" r:id="rId8"/>
    <sheet name="9.1.mell." sheetId="2" r:id="rId9"/>
    <sheet name="9.1.1.mell." sheetId="12" r:id="rId10"/>
    <sheet name="9.1.2.mell." sheetId="13" r:id="rId11"/>
    <sheet name="9.1.3.mell." sheetId="14" r:id="rId12"/>
    <sheet name="9.2.mell." sheetId="4" r:id="rId13"/>
    <sheet name="9.2.3.mell." sheetId="17" r:id="rId14"/>
    <sheet name="9.3.mell." sheetId="5" r:id="rId15"/>
    <sheet name="9.3.1.mell." sheetId="10" r:id="rId16"/>
    <sheet name="9.3.2.mell." sheetId="19" r:id="rId17"/>
  </sheets>
  <externalReferences>
    <externalReference r:id="rId18"/>
    <externalReference r:id="rId19"/>
    <externalReference r:id="rId20"/>
  </externalReferences>
  <calcPr calcId="162913"/>
</workbook>
</file>

<file path=xl/calcChain.xml><?xml version="1.0" encoding="utf-8"?>
<calcChain xmlns="http://schemas.openxmlformats.org/spreadsheetml/2006/main">
  <c r="C1" i="19" l="1"/>
  <c r="C1" i="10"/>
  <c r="C1" i="17"/>
  <c r="C1" i="14"/>
  <c r="C1" i="13"/>
  <c r="C1" i="12"/>
  <c r="D168" i="1" l="1"/>
  <c r="C19" i="8" l="1"/>
  <c r="C21" i="7"/>
  <c r="C31" i="7"/>
  <c r="D13" i="1"/>
  <c r="D70" i="2" l="1"/>
  <c r="D146" i="11" l="1"/>
  <c r="D141" i="11"/>
  <c r="D134" i="11"/>
  <c r="D130" i="11"/>
  <c r="D115" i="11"/>
  <c r="D94" i="11"/>
  <c r="D80" i="11"/>
  <c r="D76" i="11"/>
  <c r="D73" i="11"/>
  <c r="D68" i="11"/>
  <c r="D64" i="11"/>
  <c r="D58" i="11"/>
  <c r="D53" i="11"/>
  <c r="D47" i="11"/>
  <c r="D35" i="11"/>
  <c r="D27" i="11"/>
  <c r="D20" i="11"/>
  <c r="D13" i="11"/>
  <c r="D6" i="11"/>
  <c r="C146" i="11"/>
  <c r="C141" i="11"/>
  <c r="C134" i="11"/>
  <c r="C130" i="11"/>
  <c r="C115" i="11"/>
  <c r="C94" i="11"/>
  <c r="C80" i="11"/>
  <c r="C76" i="11"/>
  <c r="C73" i="11"/>
  <c r="C68" i="11"/>
  <c r="C64" i="11"/>
  <c r="C58" i="11"/>
  <c r="C53" i="11"/>
  <c r="C47" i="11"/>
  <c r="C35" i="11"/>
  <c r="C27" i="11"/>
  <c r="C20" i="11"/>
  <c r="C13" i="11"/>
  <c r="C6" i="11"/>
  <c r="C4" i="11"/>
  <c r="C92" i="11" s="1"/>
  <c r="C3" i="11"/>
  <c r="C91" i="11" s="1"/>
  <c r="C158" i="11" s="1"/>
  <c r="D146" i="18"/>
  <c r="D141" i="18"/>
  <c r="D134" i="18"/>
  <c r="D130" i="18"/>
  <c r="D115" i="18"/>
  <c r="D94" i="18"/>
  <c r="C94" i="18"/>
  <c r="C115" i="18"/>
  <c r="C130" i="18"/>
  <c r="C134" i="18"/>
  <c r="C141" i="18"/>
  <c r="C146" i="18"/>
  <c r="D80" i="18"/>
  <c r="D76" i="18"/>
  <c r="D73" i="18"/>
  <c r="D68" i="18"/>
  <c r="D64" i="18"/>
  <c r="D58" i="18"/>
  <c r="D53" i="18"/>
  <c r="D47" i="18"/>
  <c r="D35" i="18"/>
  <c r="D27" i="18"/>
  <c r="D20" i="18"/>
  <c r="D13" i="18"/>
  <c r="D6" i="18"/>
  <c r="C80" i="18"/>
  <c r="C76" i="18"/>
  <c r="C73" i="18"/>
  <c r="C68" i="18"/>
  <c r="C64" i="18"/>
  <c r="C58" i="18"/>
  <c r="C53" i="18"/>
  <c r="C47" i="18"/>
  <c r="C35" i="18"/>
  <c r="C27" i="18"/>
  <c r="C20" i="18"/>
  <c r="C13" i="18"/>
  <c r="C6" i="18"/>
  <c r="C4" i="18"/>
  <c r="C92" i="18" s="1"/>
  <c r="C3" i="18"/>
  <c r="C91" i="18" s="1"/>
  <c r="C158" i="18" s="1"/>
  <c r="D146" i="9"/>
  <c r="D141" i="9"/>
  <c r="D134" i="9"/>
  <c r="D130" i="9"/>
  <c r="D115" i="9"/>
  <c r="D94" i="9"/>
  <c r="D80" i="9"/>
  <c r="D76" i="9"/>
  <c r="D73" i="9"/>
  <c r="D68" i="9"/>
  <c r="D64" i="9"/>
  <c r="D58" i="9"/>
  <c r="D53" i="9"/>
  <c r="D47" i="9"/>
  <c r="D35" i="9"/>
  <c r="D27" i="9"/>
  <c r="D20" i="9"/>
  <c r="D13" i="9"/>
  <c r="D6" i="9"/>
  <c r="C146" i="9"/>
  <c r="C141" i="9"/>
  <c r="C134" i="9"/>
  <c r="C130" i="9"/>
  <c r="C115" i="9"/>
  <c r="C94" i="9"/>
  <c r="C80" i="9"/>
  <c r="C76" i="9"/>
  <c r="C73" i="9"/>
  <c r="C68" i="9"/>
  <c r="C64" i="9"/>
  <c r="C58" i="9"/>
  <c r="C53" i="9"/>
  <c r="C47" i="9"/>
  <c r="C35" i="9"/>
  <c r="C27" i="9"/>
  <c r="C20" i="9"/>
  <c r="C13" i="9"/>
  <c r="C6" i="9"/>
  <c r="C4" i="9"/>
  <c r="C92" i="9" s="1"/>
  <c r="C3" i="9"/>
  <c r="C91" i="9" s="1"/>
  <c r="C158" i="9" s="1"/>
  <c r="D129" i="9" l="1"/>
  <c r="C129" i="18"/>
  <c r="C63" i="9"/>
  <c r="C63" i="18"/>
  <c r="C87" i="18"/>
  <c r="C129" i="9"/>
  <c r="C87" i="11"/>
  <c r="C129" i="11"/>
  <c r="D154" i="11"/>
  <c r="C154" i="18"/>
  <c r="C155" i="18" s="1"/>
  <c r="C63" i="11"/>
  <c r="C154" i="11"/>
  <c r="C160" i="11" s="1"/>
  <c r="D63" i="11"/>
  <c r="C87" i="9"/>
  <c r="C88" i="9" s="1"/>
  <c r="C154" i="9"/>
  <c r="D129" i="11"/>
  <c r="D155" i="11" s="1"/>
  <c r="D154" i="9"/>
  <c r="D155" i="9" s="1"/>
  <c r="D87" i="9"/>
  <c r="D154" i="18"/>
  <c r="D129" i="18"/>
  <c r="D87" i="11"/>
  <c r="C155" i="11"/>
  <c r="D87" i="18"/>
  <c r="D63" i="18"/>
  <c r="C159" i="18"/>
  <c r="D63" i="9"/>
  <c r="D159" i="9" s="1"/>
  <c r="C159" i="9"/>
  <c r="C159" i="11" l="1"/>
  <c r="C88" i="18"/>
  <c r="C155" i="9"/>
  <c r="D160" i="9"/>
  <c r="C160" i="9"/>
  <c r="C160" i="18"/>
  <c r="D159" i="11"/>
  <c r="D88" i="11"/>
  <c r="D160" i="11"/>
  <c r="C88" i="11"/>
  <c r="D88" i="9"/>
  <c r="D160" i="18"/>
  <c r="D155" i="18"/>
  <c r="D88" i="18"/>
  <c r="D159" i="18"/>
  <c r="D146" i="13"/>
  <c r="D140" i="13"/>
  <c r="D133" i="13"/>
  <c r="D129" i="13"/>
  <c r="D114" i="13"/>
  <c r="D93" i="13"/>
  <c r="D82" i="13"/>
  <c r="D78" i="13"/>
  <c r="D75" i="13"/>
  <c r="D70" i="13"/>
  <c r="D66" i="13"/>
  <c r="D60" i="13"/>
  <c r="D55" i="13"/>
  <c r="D49" i="13"/>
  <c r="D37" i="13"/>
  <c r="D29" i="13"/>
  <c r="D22" i="13"/>
  <c r="D15" i="13"/>
  <c r="D8" i="13"/>
  <c r="C146" i="13"/>
  <c r="C140" i="13"/>
  <c r="C133" i="13"/>
  <c r="C129" i="13"/>
  <c r="C114" i="13"/>
  <c r="C93" i="13"/>
  <c r="C82" i="13"/>
  <c r="C78" i="13"/>
  <c r="C75" i="13"/>
  <c r="C70" i="13"/>
  <c r="C66" i="13"/>
  <c r="C60" i="13"/>
  <c r="C55" i="13"/>
  <c r="C49" i="13"/>
  <c r="C37" i="13"/>
  <c r="C29" i="13"/>
  <c r="C22" i="13"/>
  <c r="C15" i="13"/>
  <c r="C8" i="13"/>
  <c r="C4" i="13"/>
  <c r="D146" i="12"/>
  <c r="D140" i="12"/>
  <c r="D133" i="12"/>
  <c r="D129" i="12"/>
  <c r="D114" i="12"/>
  <c r="D93" i="12"/>
  <c r="D82" i="12"/>
  <c r="D78" i="12"/>
  <c r="D75" i="12"/>
  <c r="D70" i="12"/>
  <c r="D66" i="12"/>
  <c r="D60" i="12"/>
  <c r="D55" i="12"/>
  <c r="D49" i="12"/>
  <c r="D37" i="12"/>
  <c r="D29" i="12"/>
  <c r="D22" i="12"/>
  <c r="D15" i="12"/>
  <c r="D8" i="12"/>
  <c r="C146" i="12"/>
  <c r="C140" i="12"/>
  <c r="C133" i="12"/>
  <c r="C129" i="12"/>
  <c r="C114" i="12"/>
  <c r="C93" i="12"/>
  <c r="C82" i="12"/>
  <c r="C78" i="12"/>
  <c r="C75" i="12"/>
  <c r="C70" i="12"/>
  <c r="C66" i="12"/>
  <c r="C60" i="12"/>
  <c r="C55" i="12"/>
  <c r="C49" i="12"/>
  <c r="C37" i="12"/>
  <c r="C29" i="12"/>
  <c r="C22" i="12"/>
  <c r="C15" i="12"/>
  <c r="C8" i="12"/>
  <c r="C4" i="12"/>
  <c r="D146" i="14"/>
  <c r="D140" i="14"/>
  <c r="D133" i="14"/>
  <c r="D129" i="14"/>
  <c r="D114" i="14"/>
  <c r="D93" i="14"/>
  <c r="D82" i="14"/>
  <c r="D78" i="14"/>
  <c r="D75" i="14"/>
  <c r="D70" i="14"/>
  <c r="D66" i="14"/>
  <c r="D60" i="14"/>
  <c r="D55" i="14"/>
  <c r="D49" i="14"/>
  <c r="D37" i="14"/>
  <c r="D29" i="14"/>
  <c r="D22" i="14"/>
  <c r="D15" i="14"/>
  <c r="D8" i="14"/>
  <c r="C4" i="14"/>
  <c r="C8" i="14"/>
  <c r="C15" i="14"/>
  <c r="C22" i="14"/>
  <c r="C29" i="14"/>
  <c r="C37" i="14"/>
  <c r="C49" i="14"/>
  <c r="C55" i="14"/>
  <c r="C60" i="14"/>
  <c r="C66" i="14"/>
  <c r="C70" i="14"/>
  <c r="C75" i="14"/>
  <c r="C78" i="14"/>
  <c r="C82" i="14"/>
  <c r="C93" i="14"/>
  <c r="C114" i="14"/>
  <c r="C129" i="14"/>
  <c r="C133" i="14"/>
  <c r="C140" i="14"/>
  <c r="C146" i="14"/>
  <c r="D51" i="19"/>
  <c r="D45" i="19"/>
  <c r="D37" i="19"/>
  <c r="D30" i="19"/>
  <c r="D26" i="19"/>
  <c r="D20" i="19"/>
  <c r="D8" i="19"/>
  <c r="C51" i="19"/>
  <c r="C45" i="19"/>
  <c r="C37" i="19"/>
  <c r="C30" i="19"/>
  <c r="C26" i="19"/>
  <c r="C20" i="19"/>
  <c r="C8" i="19"/>
  <c r="C4" i="19"/>
  <c r="D51" i="10"/>
  <c r="D45" i="10"/>
  <c r="D37" i="10"/>
  <c r="D30" i="10"/>
  <c r="D26" i="10"/>
  <c r="D20" i="10"/>
  <c r="D8" i="10"/>
  <c r="C51" i="10"/>
  <c r="C45" i="10"/>
  <c r="C37" i="10"/>
  <c r="C30" i="10"/>
  <c r="C26" i="10"/>
  <c r="C20" i="10"/>
  <c r="C8" i="10"/>
  <c r="C4" i="10"/>
  <c r="D52" i="17"/>
  <c r="C52" i="17"/>
  <c r="D46" i="17"/>
  <c r="C46" i="17"/>
  <c r="D38" i="17"/>
  <c r="C38" i="17"/>
  <c r="D31" i="17"/>
  <c r="C31" i="17"/>
  <c r="D26" i="17"/>
  <c r="C26" i="17"/>
  <c r="D20" i="17"/>
  <c r="C20" i="17"/>
  <c r="D8" i="17"/>
  <c r="C8" i="17"/>
  <c r="C4" i="17"/>
  <c r="C37" i="17" l="1"/>
  <c r="C42" i="17" s="1"/>
  <c r="C154" i="14"/>
  <c r="C154" i="13"/>
  <c r="C57" i="19"/>
  <c r="C57" i="10"/>
  <c r="D89" i="14"/>
  <c r="D128" i="12"/>
  <c r="C128" i="13"/>
  <c r="C155" i="13" s="1"/>
  <c r="D154" i="14"/>
  <c r="C154" i="12"/>
  <c r="D89" i="12"/>
  <c r="C65" i="13"/>
  <c r="C90" i="13" s="1"/>
  <c r="C65" i="12"/>
  <c r="C89" i="13"/>
  <c r="D37" i="17"/>
  <c r="D42" i="17" s="1"/>
  <c r="D36" i="19"/>
  <c r="D41" i="19" s="1"/>
  <c r="D65" i="14"/>
  <c r="D90" i="14" s="1"/>
  <c r="C58" i="17"/>
  <c r="D36" i="10"/>
  <c r="D41" i="10" s="1"/>
  <c r="C36" i="19"/>
  <c r="C41" i="19" s="1"/>
  <c r="D57" i="19"/>
  <c r="C65" i="14"/>
  <c r="D128" i="14"/>
  <c r="C128" i="12"/>
  <c r="C155" i="12" s="1"/>
  <c r="C89" i="12"/>
  <c r="D154" i="13"/>
  <c r="D128" i="13"/>
  <c r="D89" i="13"/>
  <c r="D154" i="12"/>
  <c r="D65" i="12"/>
  <c r="D65" i="13"/>
  <c r="C89" i="14"/>
  <c r="C90" i="14" s="1"/>
  <c r="C128" i="14"/>
  <c r="C155" i="14" s="1"/>
  <c r="D57" i="10"/>
  <c r="C36" i="10"/>
  <c r="C41" i="10" s="1"/>
  <c r="D58" i="17"/>
  <c r="F9" i="6"/>
  <c r="E44" i="3"/>
  <c r="F7" i="3"/>
  <c r="F8" i="3"/>
  <c r="F9" i="3"/>
  <c r="F10" i="3"/>
  <c r="F11" i="3"/>
  <c r="F12" i="3"/>
  <c r="F13" i="3"/>
  <c r="F14" i="3"/>
  <c r="F15" i="3"/>
  <c r="F16" i="3"/>
  <c r="D155" i="12" l="1"/>
  <c r="D90" i="12"/>
  <c r="D155" i="14"/>
  <c r="C90" i="12"/>
  <c r="D155" i="13"/>
  <c r="D90" i="13"/>
  <c r="D146" i="1"/>
  <c r="C146" i="1"/>
  <c r="D141" i="1"/>
  <c r="C141" i="1"/>
  <c r="D134" i="1"/>
  <c r="C134" i="1"/>
  <c r="D130" i="1"/>
  <c r="C130" i="1"/>
  <c r="D115" i="1"/>
  <c r="C115" i="1"/>
  <c r="D94" i="1"/>
  <c r="C94" i="1"/>
  <c r="D80" i="1"/>
  <c r="C80" i="1"/>
  <c r="D76" i="1"/>
  <c r="C76" i="1"/>
  <c r="D73" i="1"/>
  <c r="C73" i="1"/>
  <c r="D68" i="1"/>
  <c r="C68" i="1"/>
  <c r="D58" i="1"/>
  <c r="C58" i="1"/>
  <c r="D53" i="1"/>
  <c r="C53" i="1"/>
  <c r="D47" i="1"/>
  <c r="C47" i="1"/>
  <c r="D35" i="1"/>
  <c r="C35" i="1"/>
  <c r="D27" i="1"/>
  <c r="C27" i="1"/>
  <c r="D20" i="1"/>
  <c r="C20" i="1"/>
  <c r="C13" i="1"/>
  <c r="D6" i="1"/>
  <c r="C6" i="1"/>
  <c r="D129" i="1" l="1"/>
  <c r="C63" i="1"/>
  <c r="C87" i="1"/>
  <c r="C88" i="1" s="1"/>
  <c r="D63" i="1"/>
  <c r="D87" i="1"/>
  <c r="C154" i="1"/>
  <c r="C129" i="1"/>
  <c r="D154" i="1"/>
  <c r="D155" i="1" s="1"/>
  <c r="C93" i="2"/>
  <c r="D146" i="2"/>
  <c r="C146" i="2"/>
  <c r="D140" i="2"/>
  <c r="C140" i="2"/>
  <c r="D133" i="2"/>
  <c r="C133" i="2"/>
  <c r="D129" i="2"/>
  <c r="C129" i="2"/>
  <c r="D114" i="2"/>
  <c r="C114" i="2"/>
  <c r="D93" i="2"/>
  <c r="D82" i="2"/>
  <c r="D78" i="2"/>
  <c r="D75" i="2"/>
  <c r="C82" i="2"/>
  <c r="C78" i="2"/>
  <c r="C75" i="2"/>
  <c r="D60" i="2"/>
  <c r="D55" i="2"/>
  <c r="D49" i="2"/>
  <c r="D37" i="2"/>
  <c r="D22" i="2"/>
  <c r="D15" i="2"/>
  <c r="D8" i="2"/>
  <c r="C60" i="2"/>
  <c r="C55" i="2"/>
  <c r="C49" i="2"/>
  <c r="C37" i="2"/>
  <c r="D30" i="2"/>
  <c r="D29" i="2" s="1"/>
  <c r="C30" i="2"/>
  <c r="C29" i="2" s="1"/>
  <c r="C22" i="2"/>
  <c r="C15" i="2"/>
  <c r="C8" i="2"/>
  <c r="D51" i="5"/>
  <c r="D45" i="5"/>
  <c r="C51" i="5"/>
  <c r="C57" i="5" s="1"/>
  <c r="C45" i="5"/>
  <c r="D37" i="5"/>
  <c r="D41" i="5" s="1"/>
  <c r="C37" i="5"/>
  <c r="D30" i="5"/>
  <c r="C30" i="5"/>
  <c r="C26" i="5"/>
  <c r="D26" i="5"/>
  <c r="D20" i="5"/>
  <c r="D8" i="5"/>
  <c r="C38" i="4"/>
  <c r="C20" i="4"/>
  <c r="C8" i="4"/>
  <c r="C46" i="4"/>
  <c r="C58" i="4" s="1"/>
  <c r="D38" i="4"/>
  <c r="D20" i="4"/>
  <c r="D8" i="4"/>
  <c r="D46" i="4"/>
  <c r="D58" i="4" s="1"/>
  <c r="C160" i="1" l="1"/>
  <c r="D37" i="4"/>
  <c r="D160" i="1"/>
  <c r="D159" i="1"/>
  <c r="D88" i="1"/>
  <c r="D57" i="5"/>
  <c r="C36" i="5"/>
  <c r="C41" i="5" s="1"/>
  <c r="C37" i="4"/>
  <c r="C155" i="1"/>
  <c r="C159" i="1"/>
  <c r="D89" i="2"/>
  <c r="C42" i="4"/>
  <c r="C65" i="2"/>
  <c r="C154" i="2"/>
  <c r="D65" i="2"/>
  <c r="C89" i="2"/>
  <c r="D128" i="2"/>
  <c r="D154" i="2"/>
  <c r="C128" i="2"/>
  <c r="D42" i="4"/>
  <c r="F34" i="8"/>
  <c r="E32" i="8"/>
  <c r="F31" i="8"/>
  <c r="C31" i="8"/>
  <c r="B25" i="8"/>
  <c r="B19" i="8"/>
  <c r="F18" i="8"/>
  <c r="C18" i="8"/>
  <c r="B18" i="8"/>
  <c r="B33" i="8" s="1"/>
  <c r="B5" i="8"/>
  <c r="C34" i="7"/>
  <c r="F31" i="7"/>
  <c r="B26" i="7"/>
  <c r="B21" i="7"/>
  <c r="E34" i="7" s="1"/>
  <c r="F20" i="7"/>
  <c r="F32" i="7" s="1"/>
  <c r="E20" i="7"/>
  <c r="E32" i="7" s="1"/>
  <c r="C20" i="7"/>
  <c r="B20" i="7"/>
  <c r="B33" i="7" s="1"/>
  <c r="B6" i="7"/>
  <c r="B31" i="8" l="1"/>
  <c r="F33" i="8"/>
  <c r="F33" i="7"/>
  <c r="D155" i="2"/>
  <c r="D90" i="2"/>
  <c r="C155" i="2"/>
  <c r="C90" i="2"/>
  <c r="F32" i="8"/>
  <c r="B32" i="8"/>
  <c r="B34" i="8" s="1"/>
  <c r="C32" i="8"/>
  <c r="B31" i="7"/>
  <c r="B32" i="7" s="1"/>
  <c r="B34" i="7" s="1"/>
  <c r="E33" i="7"/>
  <c r="C32" i="7"/>
  <c r="C33" i="7"/>
  <c r="E25" i="6"/>
  <c r="D25" i="6"/>
  <c r="B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F4" i="6"/>
  <c r="E4" i="6"/>
  <c r="D4" i="6"/>
  <c r="F3" i="6"/>
  <c r="D44" i="3"/>
  <c r="B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6" i="3"/>
  <c r="F3" i="3"/>
  <c r="F25" i="6" l="1"/>
  <c r="F44" i="3"/>
</calcChain>
</file>

<file path=xl/sharedStrings.xml><?xml version="1.0" encoding="utf-8"?>
<sst xmlns="http://schemas.openxmlformats.org/spreadsheetml/2006/main" count="3298" uniqueCount="486">
  <si>
    <t>B E V É T E L E K</t>
  </si>
  <si>
    <t>1. sz. táblázat</t>
  </si>
  <si>
    <t>Forintban!</t>
  </si>
  <si>
    <t>Sor-
szám</t>
  </si>
  <si>
    <t>Bevételi jogcím</t>
  </si>
  <si>
    <t>2017. évi előirányzat</t>
  </si>
  <si>
    <t>2017. évi módosított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</si>
  <si>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</si>
  <si>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</si>
  <si>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</si>
  <si>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</si>
  <si>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</si>
  <si>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</si>
  <si>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</si>
  <si>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</si>
  <si>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</si>
  <si>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</si>
  <si>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</si>
  <si>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</si>
  <si>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</si>
  <si>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</si>
  <si>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</si>
  <si>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</si>
  <si>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</si>
  <si>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</si>
  <si>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</si>
  <si>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</si>
  <si>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</si>
  <si>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</si>
  <si>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</si>
  <si>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</si>
  <si>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</si>
  <si>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</si>
  <si>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</si>
  <si>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</si>
  <si>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</si>
  <si>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</si>
  <si>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</si>
  <si>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</si>
  <si>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</si>
  <si>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</si>
  <si>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</si>
  <si>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</si>
  <si>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</si>
  <si>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</si>
  <si>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</si>
  <si>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</si>
  <si>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</si>
  <si>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</si>
  <si>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</si>
  <si>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</si>
  <si>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</si>
  <si>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</si>
  <si>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</si>
  <si>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</si>
  <si>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 adó</t>
  </si>
  <si>
    <t>4.2.</t>
  </si>
  <si>
    <t>Magányszemélyek kommunális adója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</si>
  <si>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</si>
  <si>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</si>
  <si>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</si>
  <si>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</si>
  <si>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</si>
  <si>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</si>
  <si>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</si>
  <si>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</si>
  <si>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</si>
  <si>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</si>
  <si>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</si>
  <si>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</si>
  <si>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</si>
  <si>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</si>
  <si>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</si>
  <si>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</si>
  <si>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</si>
  <si>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</si>
  <si>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</si>
  <si>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</si>
  <si>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</si>
  <si>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</si>
  <si>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</si>
  <si>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</si>
  <si>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</si>
  <si>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</si>
  <si>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</si>
  <si>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</si>
  <si>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</si>
  <si>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</si>
  <si>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</si>
  <si>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</si>
  <si>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</si>
  <si>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</si>
  <si>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</si>
  <si>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</si>
  <si>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</si>
  <si>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</si>
  <si>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</si>
  <si>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</si>
  <si>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</si>
  <si>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</si>
  <si>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</si>
  <si>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</si>
  <si>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</si>
  <si>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</si>
  <si>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</si>
  <si>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</si>
  <si>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</si>
  <si>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</si>
  <si>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</si>
  <si>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</si>
  <si>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</si>
  <si>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</si>
  <si>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</si>
  <si>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</si>
  <si>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</si>
  <si>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</si>
  <si>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</si>
  <si>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</si>
  <si>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</si>
  <si>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</si>
  <si>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</si>
  <si>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</si>
  <si>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</si>
  <si>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</si>
  <si>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,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</si>
  <si>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</si>
  <si>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</si>
  <si>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</si>
  <si>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</si>
  <si>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</si>
  <si>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</si>
  <si>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</si>
  <si>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</si>
  <si>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</si>
  <si>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</si>
  <si>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</si>
  <si>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</si>
  <si>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</si>
  <si>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</si>
  <si>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</si>
  <si>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</si>
  <si>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</si>
  <si>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</si>
  <si>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</si>
  <si>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</si>
  <si>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</si>
  <si>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</si>
  <si>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</si>
  <si>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</si>
  <si>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</si>
  <si>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</si>
  <si>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</si>
  <si>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</si>
  <si>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</si>
  <si>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</si>
  <si>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</si>
  <si>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</si>
  <si>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</si>
  <si>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</si>
  <si>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</si>
  <si>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</si>
  <si>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</si>
  <si>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</si>
  <si>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</si>
  <si>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</si>
  <si>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</si>
  <si>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</si>
  <si>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</si>
  <si>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</si>
  <si>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</si>
  <si>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</si>
  <si>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</si>
  <si>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</si>
  <si>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</si>
  <si>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</si>
  <si>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</si>
  <si>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</si>
  <si>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</si>
  <si>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</si>
  <si>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</si>
  <si>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</si>
  <si>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</si>
  <si>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</si>
  <si>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</si>
  <si>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</si>
  <si>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</si>
  <si>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</si>
  <si>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</si>
  <si>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</si>
  <si>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</si>
  <si>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</si>
  <si>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</si>
  <si>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</si>
  <si>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</si>
  <si>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</si>
  <si>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</si>
  <si>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</si>
  <si>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</si>
  <si>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</si>
  <si>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</si>
  <si>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</si>
  <si>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</si>
  <si>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</si>
  <si>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</si>
  <si>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</si>
  <si>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</si>
  <si>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</si>
  <si>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</si>
  <si>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</si>
  <si>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</si>
  <si>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</si>
  <si>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</si>
  <si>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</si>
  <si>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</si>
  <si>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</si>
  <si>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</si>
  <si>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</si>
  <si>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</si>
  <si>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</si>
  <si>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</si>
  <si>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</si>
  <si>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</si>
  <si>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</si>
  <si>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</si>
  <si>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</si>
  <si>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</si>
  <si>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</si>
  <si>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</si>
  <si>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</si>
  <si>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</si>
  <si>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</si>
  <si>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</si>
  <si>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</si>
  <si>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</si>
  <si>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</si>
  <si>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</si>
  <si>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</si>
  <si>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</si>
  <si>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</si>
  <si>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</si>
  <si>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</si>
  <si>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</si>
  <si>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</si>
  <si>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</si>
  <si>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</si>
  <si>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</si>
  <si>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</si>
  <si>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</si>
  <si>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</si>
  <si>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</si>
  <si>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</si>
  <si>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</si>
  <si>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</si>
  <si>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</si>
  <si>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</si>
  <si>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</si>
  <si>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</si>
  <si>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</si>
  <si>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</si>
  <si>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</si>
  <si>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</si>
  <si>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</si>
  <si>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</si>
  <si>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</si>
  <si>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</si>
  <si>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</si>
  <si>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</si>
  <si>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</si>
  <si>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</si>
  <si>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</si>
  <si>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</si>
  <si>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</si>
  <si>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Megnevezés</t>
  </si>
  <si>
    <t>Önkormányzat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</si>
  <si>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</si>
  <si>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</si>
  <si>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</si>
  <si>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</si>
  <si>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</si>
  <si>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</si>
  <si>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Bevételek</t>
  </si>
  <si>
    <t>Működési célú kvi támogatások és kiegészítő támogatások</t>
  </si>
  <si>
    <t>Közhatalmi bevételek (4.1.+...+4.7.)</t>
  </si>
  <si>
    <t>Helyi adók</t>
  </si>
  <si>
    <t>Magánszemélyek kommunális adója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</si>
  <si>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</si>
  <si>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</si>
  <si>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</si>
  <si>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</si>
  <si>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</si>
  <si>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</si>
  <si>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</si>
  <si>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</si>
  <si>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</si>
  <si>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</si>
  <si>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</si>
  <si>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</si>
  <si>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</si>
  <si>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</si>
  <si>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</si>
  <si>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</si>
  <si>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</si>
  <si>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</si>
  <si>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</si>
  <si>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Polgármesteri /közös/ hivatal</t>
  </si>
  <si>
    <t>02</t>
  </si>
  <si>
    <t>Módosított előirányzat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</si>
  <si>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</si>
  <si>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</si>
  <si>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</si>
  <si>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</si>
  <si>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</si>
  <si>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</si>
  <si>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</si>
  <si>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</si>
  <si>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</si>
  <si>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</si>
  <si>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</si>
  <si>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</si>
  <si>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</si>
  <si>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</si>
  <si>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</si>
  <si>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</si>
  <si>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</si>
  <si>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Költségvetési maradvány igénybevétele</t>
  </si>
  <si>
    <t>Vállalkozási maradvány igénybevétele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</si>
  <si>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</si>
  <si>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</si>
  <si>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</si>
  <si>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</si>
  <si>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</si>
  <si>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</si>
  <si>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</si>
  <si>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</si>
  <si>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Költségvetési szerv megnevezése</t>
  </si>
  <si>
    <t>9.1.</t>
  </si>
  <si>
    <t>9.2.</t>
  </si>
  <si>
    <t>9.3.</t>
  </si>
  <si>
    <t>Költségvetési szerv I.</t>
  </si>
  <si>
    <t>03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</si>
  <si>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</si>
  <si>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</si>
  <si>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</si>
  <si>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</si>
  <si>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</si>
  <si>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</si>
  <si>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</si>
  <si>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</si>
  <si>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D</t>
  </si>
  <si>
    <t>E</t>
  </si>
  <si>
    <t>F=(B-D-E)</t>
  </si>
  <si>
    <t>NABAGO Kft. TOP-5.1.2-15  pályázathoz megvalósíthatósági tanulmány</t>
  </si>
  <si>
    <t>2017</t>
  </si>
  <si>
    <t>Eszközbeszerzés TOP-5.1.2-15 pályázathoz</t>
  </si>
  <si>
    <t>TOP-4.2.1-15  Gyermekjóléti központ trevzés, kivitelezés</t>
  </si>
  <si>
    <t>TOP-1.1.1-15 Betonüzem fejlesztése kiviteli terv</t>
  </si>
  <si>
    <t>TOP-1.1.1-15 Betonüzem fejlesztése kivitelezés</t>
  </si>
  <si>
    <t>TOP-3.1.1-15 Kerékpárút kivitelezés</t>
  </si>
  <si>
    <t>TOP-3.1.1-15 Kerékpárút közvilágítás kiviteli terv</t>
  </si>
  <si>
    <t>TOP-3.1.1-15 Kerékpárút kerékpárforgalmi hálózati terv</t>
  </si>
  <si>
    <t>TOP-3.1.1-15 Kerékpárút kiviteli tervdokumentáció</t>
  </si>
  <si>
    <t>TOP-5.2.1-15 Társ.együttműködés közösségi beavartkozási terv</t>
  </si>
  <si>
    <t>TOP-5.2.1-15 Társ.együttműködés eszközbeszerzés</t>
  </si>
  <si>
    <t>Ingatlanvásárlás 3.részlet</t>
  </si>
  <si>
    <t>Metszőolló</t>
  </si>
  <si>
    <t>Gyümölcs és zöldséglé készítő gép</t>
  </si>
  <si>
    <t>Lekvárfőző gép</t>
  </si>
  <si>
    <t>Zöldség-gyümölcs mosó-válogató gép</t>
  </si>
  <si>
    <t>Pasztőröző készülék</t>
  </si>
  <si>
    <t>Gyártósablon</t>
  </si>
  <si>
    <t>Raklapmozgató gép</t>
  </si>
  <si>
    <t>Polcrendszer</t>
  </si>
  <si>
    <t>Betonkeverő és tartozékai</t>
  </si>
  <si>
    <t>Felhordócsiga</t>
  </si>
  <si>
    <t>Felsőpályás szállító</t>
  </si>
  <si>
    <t>Csomagoló berendezés tartozékkal</t>
  </si>
  <si>
    <t>dagasztógép óvoda-konyha</t>
  </si>
  <si>
    <t>CD lejátszó óvoda 2 db</t>
  </si>
  <si>
    <t>Tálaló szekrény óvoda konyha</t>
  </si>
  <si>
    <t>Öltöző szekrény óvoda</t>
  </si>
  <si>
    <t>Udvari vízpermetező bölcsőde</t>
  </si>
  <si>
    <t>Edénycsere 3 db óvodakonyha</t>
  </si>
  <si>
    <t>Kávéfőző műv.ház</t>
  </si>
  <si>
    <t>Térmikrofon műv. Ház</t>
  </si>
  <si>
    <t>Szlávik és Kolláth Kft Szabadság u. 32</t>
  </si>
  <si>
    <t>Gekko Consulting Kft TOP-4.3.1-15GMI-2016-00001 előkészítő tanulmány</t>
  </si>
  <si>
    <t>Fő utcai járda</t>
  </si>
  <si>
    <t>BÁV Faktor zrt</t>
  </si>
  <si>
    <t>ASP átállás miatt eszközbeszerzés</t>
  </si>
  <si>
    <t>Közös hivatal bútor Rcsécsény</t>
  </si>
  <si>
    <t>ÖSSZESEN:</t>
  </si>
  <si>
    <t>Felújítási kiadások előirányzata felújításonként</t>
  </si>
  <si>
    <t>Felújítás  megnevezése</t>
  </si>
  <si>
    <t>Gekko Consulting Kft TOP-3.2.1-15-GM1-2016-00055  előkészítő tanulmány</t>
  </si>
  <si>
    <t>NRG Services Kft TOP 3.2.1-15 pályázathoz tervezés</t>
  </si>
  <si>
    <t>TOP-3.2.1-15 pályázat kivitelezés</t>
  </si>
  <si>
    <t>I. Működési célú bevételek és kiadások mérlege
(Önkormányzati szinten)</t>
  </si>
  <si>
    <t>F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</si>
  <si>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</si>
  <si>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</si>
  <si>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</si>
  <si>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</si>
  <si>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</si>
  <si>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</si>
  <si>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</si>
  <si>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</si>
  <si>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</si>
  <si>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</si>
  <si>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</si>
  <si>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</si>
  <si>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</si>
  <si>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</si>
  <si>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</si>
  <si>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</si>
  <si>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</si>
  <si>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</si>
  <si>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</si>
  <si>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</si>
  <si>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</si>
  <si>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</si>
  <si>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</si>
  <si>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</si>
  <si>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</si>
  <si>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</si>
  <si>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</si>
  <si>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Költségvetési hiány:</t>
  </si>
  <si>
    <t>Költségvetési többlet: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</si>
  <si>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</si>
  <si>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</si>
  <si>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</si>
  <si>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</si>
  <si>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</si>
  <si>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</si>
  <si>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</si>
  <si>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</si>
  <si>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</si>
  <si>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</si>
  <si>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</si>
  <si>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</si>
  <si>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</si>
  <si>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</si>
  <si>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</si>
  <si>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</si>
  <si>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</si>
  <si>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</si>
  <si>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</si>
  <si>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</si>
  <si>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</si>
  <si>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</si>
  <si>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</si>
  <si>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</si>
  <si>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</si>
  <si>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</si>
  <si>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</si>
  <si>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</si>
  <si>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</si>
  <si>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</si>
  <si>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</si>
  <si>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Felhasználás 2016. dec.31-ig</t>
  </si>
  <si>
    <t>Államigazgatási feladatok bevételei, kiadásai</t>
  </si>
  <si>
    <t>04</t>
  </si>
  <si>
    <t>Kötelező feladatok bevételei, kiadásai</t>
  </si>
  <si>
    <t>Önként vállalt feladatok bevételei, kiadásai</t>
  </si>
  <si>
    <t>2017. év utáni szükséglet</t>
  </si>
  <si>
    <t>Államigazgatási feladatok bevételei, kiadása</t>
  </si>
  <si>
    <t>Közhatalmi bevételek (4.1.+4.2.+4.3.+4.4.)</t>
  </si>
  <si>
    <t>Építményadó</t>
  </si>
  <si>
    <t>Idegenforgalmi adó</t>
  </si>
  <si>
    <t>05</t>
  </si>
  <si>
    <t>Kötelező feladatok bevételei, kiadása</t>
  </si>
  <si>
    <t>Önként vállalt feladatok bevételei, kiadása</t>
  </si>
  <si>
    <t>Kamatbevételek és más nyereség jellegű bevételek</t>
  </si>
  <si>
    <t>Központi, irányítószervi támogatás</t>
  </si>
  <si>
    <t>Óvoda felújítás</t>
  </si>
  <si>
    <t>köt</t>
  </si>
  <si>
    <t>1.1. melléklet a 27/2017. (XII.21.) önkormányzati rendelethez</t>
  </si>
  <si>
    <t>1.2. melléklet a27/2017. (XII.21.) önkormányzati rendelethez</t>
  </si>
  <si>
    <t>1.3. melléklet a27/2017. (XII.21.) önkormányzati rendelethez</t>
  </si>
  <si>
    <t>1.4. melléklet a 27/2017. (XII.21.) önkormányzati rendelethez</t>
  </si>
  <si>
    <t>2.1. melléklet a 27/2017. (XII.21.) önkormányzati rendelethez</t>
  </si>
  <si>
    <t>2.2. melléklet a 27/2017. (XII.21.) önkormányzati rendelethez</t>
  </si>
  <si>
    <t>6. melléklet a 27/2017. (XII.21.) önkormányzati rendelethez</t>
  </si>
  <si>
    <t>7. melléklet a 27/2017. (XII.21.) önkormányzati rendelethez</t>
  </si>
  <si>
    <t>9.1. melléklet a 27/2017. (XII.21.) önkormányzati rendelethez</t>
  </si>
  <si>
    <t>9.2. melléklet a 27/2017. (XII.21.) önkormányzati rendelethez</t>
  </si>
  <si>
    <t>9.3. melléklet a 27/2017. (XII.21)önkormányzati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</si>
</sst>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i/>
      <sz val="10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1" fillId="0" borderId="0"/>
    <xf numFmtId="0" fontId="1" fillId="0" borderId="0"/>
  </cellStyleXfs>
  <cellXfs count="687">
    <xf numFmtId="0" fontId="0" fillId="0" borderId="0" xfId="0"/>
    <xf numFmtId="0" fontId="1" fillId="0" borderId="0" xfId="1"/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49" fontId="12" fillId="0" borderId="8" xfId="4" applyNumberFormat="1" applyFont="1" applyFill="1" applyBorder="1" applyAlignment="1" applyProtection="1">
      <alignment horizontal="left" vertical="center" wrapText="1" indent="1"/>
    </xf>
    <xf numFmtId="49" fontId="12" fillId="0" borderId="9" xfId="4" applyNumberFormat="1" applyFont="1" applyFill="1" applyBorder="1" applyAlignment="1" applyProtection="1">
      <alignment horizontal="left" vertical="center" wrapText="1" indent="1"/>
    </xf>
    <xf numFmtId="49" fontId="12" fillId="0" borderId="10" xfId="4" applyNumberFormat="1" applyFont="1" applyFill="1" applyBorder="1" applyAlignment="1" applyProtection="1">
      <alignment horizontal="left" vertical="center" wrapText="1" indent="1"/>
    </xf>
    <xf numFmtId="0" fontId="11" fillId="0" borderId="14" xfId="4" applyFont="1" applyFill="1" applyBorder="1" applyAlignment="1" applyProtection="1">
      <alignment horizontal="left" vertical="center" wrapText="1" indent="1"/>
    </xf>
    <xf numFmtId="0" fontId="6" fillId="0" borderId="13" xfId="4" applyFont="1" applyFill="1" applyBorder="1" applyAlignment="1" applyProtection="1">
      <alignment horizontal="center" vertical="center" wrapText="1"/>
    </xf>
    <xf numFmtId="0" fontId="6" fillId="0" borderId="14" xfId="4" applyFont="1" applyFill="1" applyBorder="1" applyAlignment="1" applyProtection="1">
      <alignment horizontal="center" vertical="center" wrapText="1"/>
    </xf>
    <xf numFmtId="0" fontId="11" fillId="0" borderId="17" xfId="4" applyFont="1" applyFill="1" applyBorder="1" applyAlignment="1" applyProtection="1">
      <alignment horizontal="center" vertical="center" wrapText="1"/>
    </xf>
    <xf numFmtId="0" fontId="4" fillId="0" borderId="27" xfId="1" applyFont="1" applyFill="1" applyBorder="1" applyAlignment="1" applyProtection="1">
      <alignment horizontal="right"/>
    </xf>
    <xf numFmtId="0" fontId="16" fillId="0" borderId="14" xfId="1" applyFont="1" applyBorder="1" applyAlignment="1" applyProtection="1">
      <alignment horizontal="left" vertical="center" wrapText="1" indent="1"/>
    </xf>
    <xf numFmtId="0" fontId="15" fillId="0" borderId="2" xfId="1" applyFont="1" applyBorder="1" applyAlignment="1" applyProtection="1">
      <alignment horizontal="left" vertical="center" wrapText="1" indent="1"/>
    </xf>
    <xf numFmtId="0" fontId="15" fillId="0" borderId="6" xfId="1" applyFont="1" applyBorder="1" applyAlignment="1" applyProtection="1">
      <alignment horizontal="left" vertical="center" wrapText="1" indent="1"/>
    </xf>
    <xf numFmtId="164" fontId="17" fillId="0" borderId="17" xfId="4" applyNumberFormat="1" applyFont="1" applyFill="1" applyBorder="1" applyAlignment="1" applyProtection="1">
      <alignment horizontal="right" vertical="center" wrapText="1" indent="1"/>
    </xf>
    <xf numFmtId="164" fontId="5" fillId="0" borderId="0" xfId="4" applyNumberFormat="1" applyFont="1" applyFill="1" applyBorder="1" applyAlignment="1" applyProtection="1">
      <alignment horizontal="right" vertical="center" wrapText="1" indent="1"/>
    </xf>
    <xf numFmtId="164" fontId="16" fillId="0" borderId="17" xfId="1" applyNumberFormat="1" applyFont="1" applyBorder="1" applyAlignment="1" applyProtection="1">
      <alignment horizontal="right" vertical="center" wrapText="1" indent="1"/>
    </xf>
    <xf numFmtId="0" fontId="4" fillId="0" borderId="27" xfId="1" applyFont="1" applyFill="1" applyBorder="1" applyAlignment="1" applyProtection="1">
      <alignment horizontal="right" vertical="center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left" wrapText="1" indent="1"/>
    </xf>
    <xf numFmtId="0" fontId="15" fillId="0" borderId="2" xfId="1" applyFont="1" applyBorder="1" applyAlignment="1" applyProtection="1">
      <alignment horizontal="left" wrapText="1" indent="1"/>
    </xf>
    <xf numFmtId="0" fontId="15" fillId="0" borderId="6" xfId="1" applyFont="1" applyBorder="1" applyAlignment="1" applyProtection="1">
      <alignment horizontal="left" wrapText="1" indent="1"/>
    </xf>
    <xf numFmtId="0" fontId="15" fillId="0" borderId="9" xfId="1" applyFont="1" applyBorder="1" applyAlignment="1" applyProtection="1">
      <alignment wrapText="1"/>
    </xf>
    <xf numFmtId="0" fontId="15" fillId="0" borderId="8" xfId="1" applyFont="1" applyBorder="1" applyAlignment="1" applyProtection="1">
      <alignment wrapText="1"/>
    </xf>
    <xf numFmtId="0" fontId="15" fillId="0" borderId="10" xfId="1" applyFont="1" applyBorder="1" applyAlignment="1" applyProtection="1">
      <alignment wrapText="1"/>
    </xf>
    <xf numFmtId="0" fontId="16" fillId="0" borderId="14" xfId="1" applyFont="1" applyBorder="1" applyAlignment="1" applyProtection="1">
      <alignment wrapText="1"/>
    </xf>
    <xf numFmtId="0" fontId="16" fillId="0" borderId="19" xfId="1" applyFont="1" applyBorder="1" applyAlignment="1" applyProtection="1">
      <alignment wrapText="1"/>
    </xf>
    <xf numFmtId="164" fontId="14" fillId="0" borderId="17" xfId="1" quotePrefix="1" applyNumberFormat="1" applyFont="1" applyBorder="1" applyAlignment="1" applyProtection="1">
      <alignment horizontal="right" vertical="center" wrapText="1" indent="1"/>
    </xf>
    <xf numFmtId="0" fontId="16" fillId="0" borderId="13" xfId="1" applyFont="1" applyBorder="1" applyAlignment="1" applyProtection="1">
      <alignment vertical="center" wrapText="1"/>
    </xf>
    <xf numFmtId="0" fontId="16" fillId="0" borderId="18" xfId="1" applyFont="1" applyBorder="1" applyAlignment="1" applyProtection="1">
      <alignment vertical="center" wrapText="1"/>
    </xf>
    <xf numFmtId="0" fontId="15" fillId="0" borderId="6" xfId="1" applyFont="1" applyBorder="1" applyAlignment="1" applyProtection="1">
      <alignment vertical="center" wrapText="1"/>
    </xf>
    <xf numFmtId="164" fontId="16" fillId="0" borderId="17" xfId="1" applyNumberFormat="1" applyFont="1" applyBorder="1" applyAlignment="1" applyProtection="1">
      <alignment horizontal="right" vertical="center" wrapText="1" indent="1"/>
      <protection locked="0"/>
    </xf>
    <xf numFmtId="0" fontId="11" fillId="0" borderId="13" xfId="4" applyFont="1" applyFill="1" applyBorder="1" applyAlignment="1" applyProtection="1">
      <alignment horizontal="left" vertical="center" wrapText="1"/>
    </xf>
    <xf numFmtId="0" fontId="15" fillId="0" borderId="6" xfId="1" applyFont="1" applyBorder="1" applyAlignment="1" applyProtection="1">
      <alignment horizontal="left" indent="1"/>
    </xf>
    <xf numFmtId="3" fontId="18" fillId="0" borderId="0" xfId="4" applyNumberFormat="1" applyFont="1" applyFill="1" applyProtection="1"/>
    <xf numFmtId="3" fontId="18" fillId="0" borderId="0" xfId="4" applyNumberFormat="1" applyFont="1" applyFill="1" applyAlignment="1" applyProtection="1"/>
    <xf numFmtId="0" fontId="6" fillId="0" borderId="37" xfId="4" applyFont="1" applyFill="1" applyBorder="1" applyAlignment="1" applyProtection="1">
      <alignment horizontal="center" vertical="center" wrapText="1"/>
    </xf>
    <xf numFmtId="0" fontId="11" fillId="0" borderId="46" xfId="4" applyFont="1" applyFill="1" applyBorder="1" applyAlignment="1" applyProtection="1">
      <alignment horizontal="center" vertical="center" wrapText="1"/>
    </xf>
    <xf numFmtId="164" fontId="17" fillId="2" borderId="37" xfId="4" applyNumberFormat="1" applyFont="1" applyFill="1" applyBorder="1" applyAlignment="1" applyProtection="1">
      <alignment horizontal="right" vertical="center" wrapText="1" indent="1"/>
    </xf>
    <xf numFmtId="0" fontId="11" fillId="0" borderId="34" xfId="4" applyFont="1" applyFill="1" applyBorder="1" applyAlignment="1" applyProtection="1">
      <alignment horizontal="center" vertical="center" wrapText="1"/>
    </xf>
    <xf numFmtId="164" fontId="16" fillId="0" borderId="37" xfId="1" applyNumberFormat="1" applyFont="1" applyBorder="1" applyAlignment="1" applyProtection="1">
      <alignment horizontal="right" vertical="center" wrapText="1" indent="1"/>
    </xf>
    <xf numFmtId="164" fontId="14" fillId="0" borderId="37" xfId="1" quotePrefix="1" applyNumberFormat="1" applyFont="1" applyBorder="1" applyAlignment="1" applyProtection="1">
      <alignment horizontal="right" vertical="center" wrapText="1" indent="1"/>
    </xf>
    <xf numFmtId="3" fontId="17" fillId="0" borderId="17" xfId="4" applyNumberFormat="1" applyFont="1" applyFill="1" applyBorder="1" applyAlignment="1" applyProtection="1">
      <alignment horizontal="right" vertical="center" wrapText="1" indent="1"/>
    </xf>
    <xf numFmtId="3" fontId="19" fillId="0" borderId="17" xfId="4" applyNumberFormat="1" applyFont="1" applyFill="1" applyBorder="1" applyAlignment="1" applyProtection="1">
      <alignment horizontal="center" vertical="center" wrapText="1"/>
    </xf>
    <xf numFmtId="3" fontId="17" fillId="0" borderId="26" xfId="4" applyNumberFormat="1" applyFont="1" applyFill="1" applyBorder="1" applyAlignment="1" applyProtection="1">
      <alignment horizontal="center" vertical="center" wrapText="1"/>
    </xf>
    <xf numFmtId="3" fontId="18" fillId="0" borderId="20" xfId="4" applyNumberFormat="1" applyFont="1" applyFill="1" applyBorder="1" applyProtection="1"/>
    <xf numFmtId="3" fontId="17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7" xfId="4" applyFont="1" applyFill="1" applyBorder="1" applyAlignment="1" applyProtection="1">
      <alignment horizontal="center" vertical="center" wrapText="1"/>
    </xf>
    <xf numFmtId="164" fontId="16" fillId="0" borderId="37" xfId="1" applyNumberFormat="1" applyFont="1" applyBorder="1" applyAlignment="1" applyProtection="1">
      <alignment horizontal="right" vertical="center" wrapText="1" indent="1"/>
      <protection locked="0"/>
    </xf>
    <xf numFmtId="0" fontId="6" fillId="0" borderId="34" xfId="4" applyFont="1" applyFill="1" applyBorder="1" applyAlignment="1" applyProtection="1">
      <alignment horizontal="center" vertical="center" wrapText="1"/>
    </xf>
    <xf numFmtId="0" fontId="11" fillId="0" borderId="45" xfId="4" applyFont="1" applyFill="1" applyBorder="1" applyAlignment="1" applyProtection="1">
      <alignment horizontal="left" vertical="center" wrapText="1" indent="1"/>
    </xf>
    <xf numFmtId="49" fontId="12" fillId="0" borderId="42" xfId="4" applyNumberFormat="1" applyFont="1" applyFill="1" applyBorder="1" applyAlignment="1" applyProtection="1">
      <alignment horizontal="left" vertical="center" wrapText="1" indent="1"/>
    </xf>
    <xf numFmtId="49" fontId="12" fillId="0" borderId="50" xfId="4" applyNumberFormat="1" applyFont="1" applyFill="1" applyBorder="1" applyAlignment="1" applyProtection="1">
      <alignment horizontal="left" vertical="center" wrapText="1" indent="1"/>
    </xf>
    <xf numFmtId="49" fontId="12" fillId="0" borderId="39" xfId="4" applyNumberFormat="1" applyFont="1" applyFill="1" applyBorder="1" applyAlignment="1" applyProtection="1">
      <alignment horizontal="left" vertical="center" wrapText="1" indent="1"/>
    </xf>
    <xf numFmtId="49" fontId="12" fillId="0" borderId="31" xfId="4" applyNumberFormat="1" applyFont="1" applyFill="1" applyBorder="1" applyAlignment="1" applyProtection="1">
      <alignment horizontal="left" vertical="center" wrapText="1" indent="1"/>
    </xf>
    <xf numFmtId="49" fontId="12" fillId="0" borderId="30" xfId="4" applyNumberFormat="1" applyFont="1" applyFill="1" applyBorder="1" applyAlignment="1" applyProtection="1">
      <alignment horizontal="left" vertical="center" wrapText="1" indent="1"/>
    </xf>
    <xf numFmtId="0" fontId="11" fillId="0" borderId="51" xfId="4" applyFont="1" applyFill="1" applyBorder="1" applyAlignment="1" applyProtection="1">
      <alignment horizontal="left" vertical="center" wrapText="1" indent="1"/>
    </xf>
    <xf numFmtId="49" fontId="12" fillId="0" borderId="49" xfId="4" applyNumberFormat="1" applyFont="1" applyFill="1" applyBorder="1" applyAlignment="1" applyProtection="1">
      <alignment horizontal="left" vertical="center" wrapText="1" indent="1"/>
    </xf>
    <xf numFmtId="0" fontId="11" fillId="0" borderId="34" xfId="4" applyFont="1" applyFill="1" applyBorder="1" applyAlignment="1" applyProtection="1">
      <alignment horizontal="left" vertical="center" wrapText="1" indent="1"/>
    </xf>
    <xf numFmtId="0" fontId="16" fillId="0" borderId="51" xfId="1" applyFont="1" applyBorder="1" applyAlignment="1" applyProtection="1">
      <alignment horizontal="left" vertical="center" wrapText="1" indent="1"/>
    </xf>
    <xf numFmtId="0" fontId="12" fillId="0" borderId="8" xfId="4" applyFont="1" applyFill="1" applyBorder="1" applyAlignment="1" applyProtection="1">
      <alignment horizontal="left" vertical="center" wrapText="1" indent="1"/>
    </xf>
    <xf numFmtId="0" fontId="12" fillId="0" borderId="39" xfId="4" applyFont="1" applyFill="1" applyBorder="1" applyAlignment="1" applyProtection="1">
      <alignment horizontal="left" vertical="center" wrapText="1" indent="1"/>
    </xf>
    <xf numFmtId="0" fontId="12" fillId="0" borderId="10" xfId="4" applyFont="1" applyFill="1" applyBorder="1" applyAlignment="1" applyProtection="1">
      <alignment horizontal="left" vertical="center" wrapText="1" indent="6"/>
    </xf>
    <xf numFmtId="0" fontId="12" fillId="0" borderId="8" xfId="4" applyFont="1" applyFill="1" applyBorder="1" applyAlignment="1" applyProtection="1">
      <alignment horizontal="left" indent="6"/>
    </xf>
    <xf numFmtId="0" fontId="12" fillId="0" borderId="8" xfId="4" applyFont="1" applyFill="1" applyBorder="1" applyAlignment="1" applyProtection="1">
      <alignment horizontal="left" vertical="center" wrapText="1" indent="6"/>
    </xf>
    <xf numFmtId="0" fontId="12" fillId="0" borderId="10" xfId="4" applyFont="1" applyFill="1" applyBorder="1" applyAlignment="1" applyProtection="1">
      <alignment horizontal="left" vertical="center" wrapText="1" indent="1"/>
    </xf>
    <xf numFmtId="0" fontId="15" fillId="0" borderId="10" xfId="1" applyFont="1" applyBorder="1" applyAlignment="1" applyProtection="1">
      <alignment horizontal="left" vertical="center" wrapText="1" indent="1"/>
    </xf>
    <xf numFmtId="0" fontId="15" fillId="0" borderId="8" xfId="1" applyFont="1" applyBorder="1" applyAlignment="1" applyProtection="1">
      <alignment horizontal="left" vertical="center" wrapText="1" indent="1"/>
    </xf>
    <xf numFmtId="0" fontId="12" fillId="0" borderId="9" xfId="4" applyFont="1" applyFill="1" applyBorder="1" applyAlignment="1" applyProtection="1">
      <alignment horizontal="left" vertical="center" wrapText="1" indent="6"/>
    </xf>
    <xf numFmtId="0" fontId="12" fillId="0" borderId="9" xfId="4" applyFont="1" applyFill="1" applyBorder="1" applyAlignment="1" applyProtection="1">
      <alignment horizontal="left" vertical="center" wrapText="1" indent="1"/>
    </xf>
    <xf numFmtId="0" fontId="12" fillId="0" borderId="7" xfId="4" applyFont="1" applyFill="1" applyBorder="1" applyAlignment="1" applyProtection="1">
      <alignment horizontal="left" vertical="center" wrapText="1" indent="1"/>
    </xf>
    <xf numFmtId="0" fontId="14" fillId="0" borderId="18" xfId="1" applyFont="1" applyBorder="1" applyAlignment="1" applyProtection="1">
      <alignment horizontal="left" vertical="center" wrapText="1" indent="1"/>
    </xf>
    <xf numFmtId="3" fontId="18" fillId="0" borderId="23" xfId="4" applyNumberFormat="1" applyFont="1" applyFill="1" applyBorder="1" applyProtection="1"/>
    <xf numFmtId="0" fontId="11" fillId="0" borderId="13" xfId="4" applyFont="1" applyFill="1" applyBorder="1" applyAlignment="1" applyProtection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 indent="7"/>
    </xf>
    <xf numFmtId="3" fontId="18" fillId="0" borderId="21" xfId="4" applyNumberFormat="1" applyFont="1" applyFill="1" applyBorder="1" applyProtection="1"/>
    <xf numFmtId="0" fontId="1" fillId="0" borderId="0" xfId="5"/>
    <xf numFmtId="0" fontId="12" fillId="0" borderId="5" xfId="4" applyFont="1" applyFill="1" applyBorder="1" applyAlignment="1" applyProtection="1">
      <alignment horizontal="left" vertical="center" wrapText="1" indent="1"/>
    </xf>
    <xf numFmtId="0" fontId="12" fillId="0" borderId="6" xfId="4" applyFont="1" applyFill="1" applyBorder="1" applyAlignment="1" applyProtection="1">
      <alignment horizontal="left" vertical="center" wrapText="1" indent="1"/>
    </xf>
    <xf numFmtId="0" fontId="12" fillId="0" borderId="0" xfId="4" applyFont="1" applyFill="1" applyBorder="1" applyAlignment="1" applyProtection="1">
      <alignment horizontal="left" vertical="center" wrapText="1" indent="1"/>
    </xf>
    <xf numFmtId="0" fontId="11" fillId="0" borderId="13" xfId="4" applyFont="1" applyFill="1" applyBorder="1" applyAlignment="1" applyProtection="1">
      <alignment horizontal="left" vertical="center" wrapText="1" indent="1"/>
    </xf>
    <xf numFmtId="0" fontId="11" fillId="0" borderId="14" xfId="4" applyFont="1" applyFill="1" applyBorder="1" applyAlignment="1" applyProtection="1">
      <alignment vertical="center" wrapText="1"/>
    </xf>
    <xf numFmtId="0" fontId="11" fillId="0" borderId="13" xfId="4" applyFont="1" applyFill="1" applyBorder="1" applyAlignment="1" applyProtection="1">
      <alignment horizontal="center" vertical="center" wrapText="1"/>
    </xf>
    <xf numFmtId="3" fontId="3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Fill="1" applyBorder="1" applyAlignment="1" applyProtection="1">
      <alignment horizontal="left" indent="6"/>
    </xf>
    <xf numFmtId="0" fontId="12" fillId="0" borderId="2" xfId="4" applyFont="1" applyFill="1" applyBorder="1" applyAlignment="1" applyProtection="1">
      <alignment horizontal="left" vertical="center" wrapText="1" indent="6"/>
    </xf>
    <xf numFmtId="0" fontId="12" fillId="0" borderId="6" xfId="4" applyFont="1" applyFill="1" applyBorder="1" applyAlignment="1" applyProtection="1">
      <alignment horizontal="left" vertical="center" wrapText="1" indent="6"/>
    </xf>
    <xf numFmtId="0" fontId="12" fillId="0" borderId="24" xfId="4" applyFont="1" applyFill="1" applyBorder="1" applyAlignment="1" applyProtection="1">
      <alignment horizontal="left" vertical="center" wrapText="1" indent="6"/>
    </xf>
    <xf numFmtId="0" fontId="11" fillId="0" borderId="13" xfId="5" applyFont="1" applyFill="1" applyBorder="1" applyAlignment="1" applyProtection="1">
      <alignment horizontal="center" vertical="center" wrapText="1"/>
    </xf>
    <xf numFmtId="164" fontId="2" fillId="0" borderId="0" xfId="5" applyNumberFormat="1" applyFont="1" applyFill="1" applyAlignment="1" applyProtection="1">
      <alignment horizontal="left" vertical="center" wrapText="1"/>
    </xf>
    <xf numFmtId="164" fontId="10" fillId="0" borderId="0" xfId="5" applyNumberFormat="1" applyFont="1" applyFill="1" applyAlignment="1" applyProtection="1">
      <alignment vertical="center" wrapText="1"/>
    </xf>
    <xf numFmtId="0" fontId="6" fillId="0" borderId="30" xfId="5" applyFont="1" applyFill="1" applyBorder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0" fontId="4" fillId="0" borderId="0" xfId="5" applyFont="1" applyFill="1" applyAlignment="1" applyProtection="1">
      <alignment horizontal="right"/>
    </xf>
    <xf numFmtId="0" fontId="6" fillId="0" borderId="31" xfId="5" applyFont="1" applyFill="1" applyBorder="1" applyAlignment="1" applyProtection="1">
      <alignment horizontal="center" vertical="center" wrapText="1"/>
    </xf>
    <xf numFmtId="0" fontId="12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horizontal="left" vertical="center" wrapText="1" indent="1"/>
    </xf>
    <xf numFmtId="0" fontId="11" fillId="0" borderId="34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left" vertical="center"/>
    </xf>
    <xf numFmtId="0" fontId="3" fillId="0" borderId="33" xfId="5" applyFont="1" applyFill="1" applyBorder="1" applyAlignment="1" applyProtection="1">
      <alignment vertical="center" wrapText="1"/>
    </xf>
    <xf numFmtId="0" fontId="15" fillId="0" borderId="2" xfId="5" applyFont="1" applyBorder="1" applyAlignment="1" applyProtection="1">
      <alignment horizontal="left" vertical="center" wrapText="1" indent="1"/>
    </xf>
    <xf numFmtId="0" fontId="15" fillId="0" borderId="6" xfId="5" applyFont="1" applyBorder="1" applyAlignment="1" applyProtection="1">
      <alignment horizontal="left" vertical="center" wrapText="1" indent="1"/>
    </xf>
    <xf numFmtId="164" fontId="11" fillId="0" borderId="17" xfId="4" applyNumberFormat="1" applyFont="1" applyFill="1" applyBorder="1" applyAlignment="1" applyProtection="1">
      <alignment horizontal="right" vertical="center" wrapText="1" indent="1"/>
    </xf>
    <xf numFmtId="0" fontId="6" fillId="0" borderId="4" xfId="5" applyFont="1" applyFill="1" applyBorder="1" applyAlignment="1" applyProtection="1">
      <alignment horizontal="center" vertical="center"/>
    </xf>
    <xf numFmtId="0" fontId="6" fillId="0" borderId="24" xfId="5" applyFont="1" applyFill="1" applyBorder="1" applyAlignment="1" applyProtection="1">
      <alignment horizontal="center" vertical="center"/>
    </xf>
    <xf numFmtId="164" fontId="11" fillId="0" borderId="0" xfId="5" applyNumberFormat="1" applyFont="1" applyFill="1" applyBorder="1" applyAlignment="1" applyProtection="1">
      <alignment horizontal="right" vertical="center" wrapText="1" indent="1"/>
    </xf>
    <xf numFmtId="0" fontId="14" fillId="0" borderId="19" xfId="5" applyFont="1" applyBorder="1" applyAlignment="1" applyProtection="1">
      <alignment horizontal="left" vertical="center" wrapText="1" indent="1"/>
    </xf>
    <xf numFmtId="0" fontId="1" fillId="0" borderId="0" xfId="5" applyFont="1" applyFill="1" applyAlignment="1" applyProtection="1">
      <alignment horizontal="left" vertical="center" wrapText="1"/>
    </xf>
    <xf numFmtId="0" fontId="1" fillId="0" borderId="0" xfId="5" applyFont="1" applyFill="1" applyAlignment="1" applyProtection="1">
      <alignment vertical="center" wrapText="1"/>
    </xf>
    <xf numFmtId="0" fontId="1" fillId="0" borderId="0" xfId="5" applyFont="1" applyFill="1" applyAlignment="1" applyProtection="1">
      <alignment horizontal="right" vertical="center" wrapText="1" indent="1"/>
    </xf>
    <xf numFmtId="0" fontId="6" fillId="0" borderId="42" xfId="5" applyFont="1" applyFill="1" applyBorder="1" applyAlignment="1" applyProtection="1">
      <alignment horizontal="center" vertical="center" wrapText="1"/>
    </xf>
    <xf numFmtId="0" fontId="12" fillId="0" borderId="3" xfId="4" applyFont="1" applyFill="1" applyBorder="1" applyAlignment="1" applyProtection="1">
      <alignment horizontal="left" vertical="center" wrapText="1" indent="6"/>
    </xf>
    <xf numFmtId="0" fontId="15" fillId="0" borderId="10" xfId="5" applyFont="1" applyBorder="1" applyAlignment="1" applyProtection="1">
      <alignment wrapText="1"/>
    </xf>
    <xf numFmtId="49" fontId="12" fillId="0" borderId="9" xfId="4" applyNumberFormat="1" applyFont="1" applyFill="1" applyBorder="1" applyAlignment="1" applyProtection="1">
      <alignment horizontal="center" vertical="center" wrapText="1"/>
    </xf>
    <xf numFmtId="49" fontId="12" fillId="0" borderId="8" xfId="4" applyNumberFormat="1" applyFont="1" applyFill="1" applyBorder="1" applyAlignment="1" applyProtection="1">
      <alignment horizontal="center" vertical="center" wrapText="1"/>
    </xf>
    <xf numFmtId="49" fontId="12" fillId="0" borderId="10" xfId="4" applyNumberFormat="1" applyFont="1" applyFill="1" applyBorder="1" applyAlignment="1" applyProtection="1">
      <alignment horizontal="center" vertical="center" wrapText="1"/>
    </xf>
    <xf numFmtId="49" fontId="12" fillId="0" borderId="7" xfId="4" applyNumberFormat="1" applyFont="1" applyFill="1" applyBorder="1" applyAlignment="1" applyProtection="1">
      <alignment horizontal="center" vertical="center" wrapText="1"/>
    </xf>
    <xf numFmtId="49" fontId="12" fillId="0" borderId="12" xfId="4" applyNumberFormat="1" applyFont="1" applyFill="1" applyBorder="1" applyAlignment="1" applyProtection="1">
      <alignment horizontal="center" vertical="center" wrapText="1"/>
    </xf>
    <xf numFmtId="0" fontId="16" fillId="0" borderId="18" xfId="5" applyFont="1" applyBorder="1" applyAlignment="1" applyProtection="1">
      <alignment horizontal="center" vertical="center" wrapText="1"/>
    </xf>
    <xf numFmtId="49" fontId="17" fillId="0" borderId="13" xfId="4" applyNumberFormat="1" applyFont="1" applyFill="1" applyBorder="1" applyAlignment="1" applyProtection="1">
      <alignment horizontal="center" vertical="center" wrapText="1"/>
    </xf>
    <xf numFmtId="0" fontId="22" fillId="0" borderId="0" xfId="5" applyFont="1" applyAlignment="1" applyProtection="1">
      <alignment horizontal="right" vertical="top"/>
      <protection locked="0"/>
    </xf>
    <xf numFmtId="164" fontId="11" fillId="0" borderId="37" xfId="4" applyNumberFormat="1" applyFont="1" applyFill="1" applyBorder="1" applyAlignment="1" applyProtection="1">
      <alignment horizontal="right" vertical="center" wrapText="1" indent="1"/>
    </xf>
    <xf numFmtId="164" fontId="1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" applyNumberFormat="1" applyFont="1" applyFill="1" applyBorder="1" applyAlignment="1" applyProtection="1">
      <alignment horizontal="right" vertical="center" wrapText="1" indent="1"/>
    </xf>
    <xf numFmtId="164" fontId="18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6" xfId="5" applyFont="1" applyFill="1" applyBorder="1" applyAlignment="1" applyProtection="1">
      <alignment horizontal="right" vertical="center" wrapText="1" indent="1"/>
    </xf>
    <xf numFmtId="0" fontId="11" fillId="0" borderId="37" xfId="5" applyFont="1" applyFill="1" applyBorder="1" applyAlignment="1" applyProtection="1">
      <alignment horizontal="center" vertical="center" wrapText="1"/>
    </xf>
    <xf numFmtId="164" fontId="6" fillId="0" borderId="32" xfId="5" applyNumberFormat="1" applyFont="1" applyFill="1" applyBorder="1" applyAlignment="1" applyProtection="1">
      <alignment horizontal="right" vertical="center" wrapText="1" indent="1"/>
    </xf>
    <xf numFmtId="0" fontId="6" fillId="0" borderId="44" xfId="5" quotePrefix="1" applyFont="1" applyFill="1" applyBorder="1" applyAlignment="1" applyProtection="1">
      <alignment horizontal="right" vertical="center" indent="1"/>
    </xf>
    <xf numFmtId="49" fontId="6" fillId="0" borderId="27" xfId="5" applyNumberFormat="1" applyFont="1" applyFill="1" applyBorder="1" applyAlignment="1" applyProtection="1">
      <alignment horizontal="right" vertical="center" indent="1"/>
    </xf>
    <xf numFmtId="0" fontId="11" fillId="0" borderId="34" xfId="4" applyFont="1" applyFill="1" applyBorder="1" applyAlignment="1" applyProtection="1">
      <alignment horizontal="center" vertical="center" wrapText="1"/>
    </xf>
    <xf numFmtId="49" fontId="12" fillId="0" borderId="49" xfId="4" applyNumberFormat="1" applyFont="1" applyFill="1" applyBorder="1" applyAlignment="1" applyProtection="1">
      <alignment horizontal="center" vertical="center" wrapText="1"/>
    </xf>
    <xf numFmtId="49" fontId="12" fillId="0" borderId="50" xfId="4" applyNumberFormat="1" applyFont="1" applyFill="1" applyBorder="1" applyAlignment="1" applyProtection="1">
      <alignment horizontal="center" vertical="center" wrapText="1"/>
    </xf>
    <xf numFmtId="49" fontId="12" fillId="0" borderId="31" xfId="4" applyNumberFormat="1" applyFont="1" applyFill="1" applyBorder="1" applyAlignment="1" applyProtection="1">
      <alignment horizontal="center" vertical="center" wrapText="1"/>
    </xf>
    <xf numFmtId="0" fontId="16" fillId="0" borderId="34" xfId="5" applyFont="1" applyBorder="1" applyAlignment="1" applyProtection="1">
      <alignment horizontal="center" wrapText="1"/>
    </xf>
    <xf numFmtId="0" fontId="15" fillId="0" borderId="49" xfId="5" applyFont="1" applyBorder="1" applyAlignment="1" applyProtection="1">
      <alignment horizontal="center" wrapText="1"/>
    </xf>
    <xf numFmtId="0" fontId="15" fillId="0" borderId="50" xfId="5" applyFont="1" applyBorder="1" applyAlignment="1" applyProtection="1">
      <alignment horizontal="center" wrapText="1"/>
    </xf>
    <xf numFmtId="0" fontId="15" fillId="0" borderId="31" xfId="5" applyFont="1" applyBorder="1" applyAlignment="1" applyProtection="1">
      <alignment horizontal="center" wrapText="1"/>
    </xf>
    <xf numFmtId="0" fontId="16" fillId="0" borderId="51" xfId="5" applyFont="1" applyBorder="1" applyAlignment="1" applyProtection="1">
      <alignment horizontal="center" wrapText="1"/>
    </xf>
    <xf numFmtId="0" fontId="6" fillId="0" borderId="15" xfId="5" applyFont="1" applyFill="1" applyBorder="1" applyAlignment="1" applyProtection="1">
      <alignment horizontal="center" vertical="center" wrapText="1"/>
    </xf>
    <xf numFmtId="0" fontId="15" fillId="0" borderId="9" xfId="5" applyFont="1" applyBorder="1" applyAlignment="1" applyProtection="1">
      <alignment horizontal="left" wrapText="1" indent="1"/>
    </xf>
    <xf numFmtId="0" fontId="15" fillId="0" borderId="8" xfId="5" applyFont="1" applyBorder="1" applyAlignment="1" applyProtection="1">
      <alignment horizontal="left" wrapText="1" indent="1"/>
    </xf>
    <xf numFmtId="0" fontId="15" fillId="0" borderId="10" xfId="5" applyFont="1" applyBorder="1" applyAlignment="1" applyProtection="1">
      <alignment horizontal="left" wrapText="1" indent="1"/>
    </xf>
    <xf numFmtId="0" fontId="16" fillId="0" borderId="13" xfId="5" applyFont="1" applyBorder="1" applyAlignment="1" applyProtection="1">
      <alignment horizontal="left" vertical="center" wrapText="1" indent="1"/>
    </xf>
    <xf numFmtId="0" fontId="16" fillId="0" borderId="13" xfId="5" applyFont="1" applyBorder="1" applyAlignment="1" applyProtection="1">
      <alignment wrapText="1"/>
    </xf>
    <xf numFmtId="0" fontId="16" fillId="0" borderId="18" xfId="5" applyFont="1" applyBorder="1" applyAlignment="1" applyProtection="1">
      <alignment wrapText="1"/>
    </xf>
    <xf numFmtId="164" fontId="1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5" applyNumberFormat="1" applyFont="1" applyBorder="1" applyAlignment="1" applyProtection="1">
      <alignment horizontal="right" vertical="center" wrapText="1" indent="1"/>
    </xf>
    <xf numFmtId="164" fontId="14" fillId="0" borderId="37" xfId="5" quotePrefix="1" applyNumberFormat="1" applyFont="1" applyBorder="1" applyAlignment="1" applyProtection="1">
      <alignment horizontal="right" vertical="center" wrapText="1" indent="1"/>
    </xf>
    <xf numFmtId="164" fontId="12" fillId="0" borderId="47" xfId="4" applyNumberFormat="1" applyFont="1" applyFill="1" applyBorder="1" applyAlignment="1" applyProtection="1">
      <alignment horizontal="center" vertical="center" wrapText="1"/>
      <protection locked="0"/>
    </xf>
    <xf numFmtId="3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5" applyNumberFormat="1" applyFont="1" applyFill="1" applyAlignment="1">
      <alignment vertical="center" wrapText="1"/>
    </xf>
    <xf numFmtId="3" fontId="11" fillId="0" borderId="0" xfId="5" applyNumberFormat="1" applyFont="1" applyFill="1" applyAlignment="1">
      <alignment vertical="center"/>
    </xf>
    <xf numFmtId="3" fontId="11" fillId="0" borderId="26" xfId="5" applyNumberFormat="1" applyFont="1" applyFill="1" applyBorder="1" applyAlignment="1" applyProtection="1">
      <alignment horizontal="right" vertical="center" wrapText="1" indent="1"/>
    </xf>
    <xf numFmtId="3" fontId="11" fillId="0" borderId="17" xfId="5" applyNumberFormat="1" applyFont="1" applyFill="1" applyBorder="1" applyAlignment="1" applyProtection="1">
      <alignment horizontal="center" vertical="center" wrapText="1"/>
    </xf>
    <xf numFmtId="3" fontId="11" fillId="0" borderId="20" xfId="5" applyNumberFormat="1" applyFont="1" applyFill="1" applyBorder="1" applyAlignment="1">
      <alignment horizontal="center" vertical="center" wrapText="1"/>
    </xf>
    <xf numFmtId="3" fontId="12" fillId="0" borderId="20" xfId="5" applyNumberFormat="1" applyFont="1" applyFill="1" applyBorder="1" applyAlignment="1">
      <alignment vertical="center" wrapText="1"/>
    </xf>
    <xf numFmtId="3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3" xfId="5" applyNumberFormat="1" applyFont="1" applyFill="1" applyBorder="1" applyAlignment="1">
      <alignment vertical="center" wrapText="1"/>
    </xf>
    <xf numFmtId="3" fontId="18" fillId="0" borderId="20" xfId="5" applyNumberFormat="1" applyFont="1" applyFill="1" applyBorder="1" applyAlignment="1">
      <alignment vertical="center" wrapText="1"/>
    </xf>
    <xf numFmtId="3" fontId="16" fillId="0" borderId="17" xfId="5" applyNumberFormat="1" applyFont="1" applyBorder="1" applyAlignment="1" applyProtection="1">
      <alignment horizontal="right" vertical="center" wrapText="1" indent="1"/>
    </xf>
    <xf numFmtId="0" fontId="15" fillId="0" borderId="11" xfId="5" applyFont="1" applyBorder="1" applyAlignment="1" applyProtection="1">
      <alignment horizontal="left" wrapText="1" indent="1"/>
    </xf>
    <xf numFmtId="164" fontId="12" fillId="0" borderId="44" xfId="4" applyNumberFormat="1" applyFont="1" applyFill="1" applyBorder="1" applyAlignment="1" applyProtection="1">
      <alignment horizontal="right" vertical="center" wrapText="1" indent="1"/>
    </xf>
    <xf numFmtId="0" fontId="15" fillId="0" borderId="12" xfId="5" applyFont="1" applyBorder="1" applyAlignment="1" applyProtection="1">
      <alignment horizontal="left" indent="1"/>
    </xf>
    <xf numFmtId="3" fontId="12" fillId="0" borderId="25" xfId="5" applyNumberFormat="1" applyFont="1" applyFill="1" applyBorder="1" applyAlignment="1">
      <alignment vertical="center" wrapText="1"/>
    </xf>
    <xf numFmtId="0" fontId="1" fillId="0" borderId="0" xfId="6"/>
    <xf numFmtId="3" fontId="3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6" applyFont="1" applyFill="1" applyBorder="1" applyAlignment="1" applyProtection="1">
      <alignment horizontal="center" vertical="center" wrapText="1"/>
    </xf>
    <xf numFmtId="0" fontId="11" fillId="0" borderId="14" xfId="6" applyFont="1" applyFill="1" applyBorder="1" applyAlignment="1" applyProtection="1">
      <alignment horizontal="center" vertical="center" wrapText="1"/>
    </xf>
    <xf numFmtId="0" fontId="11" fillId="0" borderId="17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164" fontId="2" fillId="0" borderId="0" xfId="6" applyNumberFormat="1" applyFont="1" applyFill="1" applyAlignment="1" applyProtection="1">
      <alignment horizontal="left" vertical="center" wrapText="1"/>
    </xf>
    <xf numFmtId="164" fontId="10" fillId="0" borderId="0" xfId="6" applyNumberFormat="1" applyFont="1" applyFill="1" applyAlignment="1" applyProtection="1">
      <alignment vertical="center" wrapText="1"/>
    </xf>
    <xf numFmtId="0" fontId="6" fillId="0" borderId="16" xfId="6" applyFont="1" applyFill="1" applyBorder="1" applyAlignment="1" applyProtection="1">
      <alignment horizontal="center" vertical="center" wrapText="1"/>
    </xf>
    <xf numFmtId="0" fontId="6" fillId="0" borderId="26" xfId="6" applyFont="1" applyFill="1" applyBorder="1" applyAlignment="1" applyProtection="1">
      <alignment horizontal="center" vertical="center" wrapText="1"/>
    </xf>
    <xf numFmtId="0" fontId="16" fillId="0" borderId="13" xfId="6" applyFont="1" applyBorder="1" applyAlignment="1" applyProtection="1">
      <alignment horizontal="center" vertical="center" wrapText="1"/>
    </xf>
    <xf numFmtId="0" fontId="12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horizontal="left" vertical="center" wrapText="1" indent="1"/>
    </xf>
    <xf numFmtId="0" fontId="12" fillId="0" borderId="0" xfId="6" applyFont="1" applyFill="1" applyAlignment="1" applyProtection="1">
      <alignment horizontal="left" vertical="center" wrapText="1"/>
    </xf>
    <xf numFmtId="0" fontId="12" fillId="0" borderId="0" xfId="6" applyFont="1" applyFill="1" applyAlignment="1" applyProtection="1">
      <alignment vertical="center" wrapText="1"/>
    </xf>
    <xf numFmtId="0" fontId="11" fillId="0" borderId="34" xfId="6" applyFont="1" applyFill="1" applyBorder="1" applyAlignment="1" applyProtection="1">
      <alignment horizontal="center" vertical="center" wrapText="1"/>
    </xf>
    <xf numFmtId="0" fontId="6" fillId="0" borderId="4" xfId="6" applyFont="1" applyFill="1" applyBorder="1" applyAlignment="1" applyProtection="1">
      <alignment horizontal="center" vertical="center"/>
    </xf>
    <xf numFmtId="0" fontId="6" fillId="0" borderId="24" xfId="6" applyFont="1" applyFill="1" applyBorder="1" applyAlignment="1" applyProtection="1">
      <alignment horizontal="center" vertical="center"/>
    </xf>
    <xf numFmtId="164" fontId="11" fillId="0" borderId="0" xfId="6" applyNumberFormat="1" applyFont="1" applyFill="1" applyBorder="1" applyAlignment="1" applyProtection="1">
      <alignment horizontal="right" vertical="center" wrapText="1" indent="1"/>
    </xf>
    <xf numFmtId="0" fontId="12" fillId="0" borderId="0" xfId="6" applyFont="1" applyFill="1" applyAlignment="1" applyProtection="1">
      <alignment horizontal="right" vertical="center" wrapText="1" indent="1"/>
    </xf>
    <xf numFmtId="0" fontId="1" fillId="0" borderId="0" xfId="6" applyFill="1" applyAlignment="1" applyProtection="1">
      <alignment horizontal="right" vertical="center" wrapText="1" indent="1"/>
    </xf>
    <xf numFmtId="0" fontId="6" fillId="0" borderId="42" xfId="6" applyFont="1" applyFill="1" applyBorder="1" applyAlignment="1" applyProtection="1">
      <alignment horizontal="center" vertical="center" wrapText="1"/>
    </xf>
    <xf numFmtId="0" fontId="6" fillId="0" borderId="34" xfId="6" applyFont="1" applyFill="1" applyBorder="1" applyAlignment="1" applyProtection="1">
      <alignment horizontal="center" vertical="center" wrapText="1"/>
    </xf>
    <xf numFmtId="0" fontId="6" fillId="0" borderId="30" xfId="6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horizontal="center" vertical="center" wrapText="1"/>
    </xf>
    <xf numFmtId="49" fontId="18" fillId="0" borderId="8" xfId="6" applyNumberFormat="1" applyFont="1" applyFill="1" applyBorder="1" applyAlignment="1" applyProtection="1">
      <alignment horizontal="center" vertical="center" wrapText="1"/>
    </xf>
    <xf numFmtId="49" fontId="18" fillId="0" borderId="9" xfId="6" applyNumberFormat="1" applyFont="1" applyFill="1" applyBorder="1" applyAlignment="1" applyProtection="1">
      <alignment horizontal="center" vertical="center" wrapText="1"/>
    </xf>
    <xf numFmtId="0" fontId="22" fillId="0" borderId="0" xfId="6" applyFont="1" applyAlignment="1" applyProtection="1">
      <alignment horizontal="right" vertical="top"/>
    </xf>
    <xf numFmtId="0" fontId="11" fillId="0" borderId="37" xfId="6" applyFont="1" applyFill="1" applyBorder="1" applyAlignment="1" applyProtection="1">
      <alignment horizontal="center" vertical="center" wrapText="1"/>
    </xf>
    <xf numFmtId="49" fontId="6" fillId="0" borderId="44" xfId="6" applyNumberFormat="1" applyFont="1" applyFill="1" applyBorder="1" applyAlignment="1" applyProtection="1">
      <alignment horizontal="right" vertical="center"/>
    </xf>
    <xf numFmtId="49" fontId="6" fillId="0" borderId="27" xfId="6" applyNumberFormat="1" applyFont="1" applyFill="1" applyBorder="1" applyAlignment="1" applyProtection="1">
      <alignment horizontal="right" vertical="center"/>
    </xf>
    <xf numFmtId="0" fontId="6" fillId="0" borderId="46" xfId="6" applyFont="1" applyFill="1" applyBorder="1" applyAlignment="1" applyProtection="1">
      <alignment horizontal="center" vertical="center" wrapText="1"/>
    </xf>
    <xf numFmtId="3" fontId="3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6" applyNumberFormat="1" applyFont="1" applyFill="1" applyAlignment="1" applyProtection="1">
      <alignment vertical="center" wrapText="1"/>
    </xf>
    <xf numFmtId="3" fontId="11" fillId="0" borderId="28" xfId="6" applyNumberFormat="1" applyFont="1" applyFill="1" applyBorder="1" applyAlignment="1" applyProtection="1">
      <alignment horizontal="right" vertical="center" wrapText="1" indent="1"/>
    </xf>
    <xf numFmtId="0" fontId="6" fillId="0" borderId="22" xfId="6" applyFont="1" applyFill="1" applyBorder="1" applyAlignment="1" applyProtection="1">
      <alignment horizontal="center" vertical="center" wrapText="1"/>
    </xf>
    <xf numFmtId="3" fontId="11" fillId="0" borderId="29" xfId="6" applyNumberFormat="1" applyFont="1" applyFill="1" applyBorder="1" applyAlignment="1" applyProtection="1">
      <alignment vertical="center"/>
    </xf>
    <xf numFmtId="3" fontId="11" fillId="0" borderId="20" xfId="6" applyNumberFormat="1" applyFont="1" applyFill="1" applyBorder="1" applyAlignment="1" applyProtection="1">
      <alignment vertical="center"/>
    </xf>
    <xf numFmtId="0" fontId="6" fillId="0" borderId="39" xfId="6" applyFont="1" applyFill="1" applyBorder="1" applyAlignment="1" applyProtection="1">
      <alignment vertical="center"/>
    </xf>
    <xf numFmtId="0" fontId="6" fillId="0" borderId="0" xfId="6" applyFont="1" applyFill="1" applyBorder="1" applyAlignment="1" applyProtection="1">
      <alignment vertical="center"/>
    </xf>
    <xf numFmtId="0" fontId="4" fillId="0" borderId="0" xfId="6" applyFont="1" applyFill="1" applyBorder="1" applyAlignment="1" applyProtection="1">
      <alignment horizontal="right"/>
    </xf>
    <xf numFmtId="0" fontId="3" fillId="0" borderId="34" xfId="6" applyFont="1" applyFill="1" applyBorder="1" applyAlignment="1" applyProtection="1">
      <alignment horizontal="left" vertical="center"/>
    </xf>
    <xf numFmtId="0" fontId="3" fillId="0" borderId="13" xfId="6" applyFont="1" applyFill="1" applyBorder="1" applyAlignment="1" applyProtection="1">
      <alignment vertical="center" wrapText="1"/>
    </xf>
    <xf numFmtId="0" fontId="1" fillId="0" borderId="27" xfId="6" applyFill="1" applyBorder="1" applyAlignment="1" applyProtection="1">
      <alignment vertical="center" wrapText="1"/>
    </xf>
    <xf numFmtId="0" fontId="1" fillId="0" borderId="0" xfId="7"/>
    <xf numFmtId="0" fontId="12" fillId="0" borderId="1" xfId="4" applyFont="1" applyFill="1" applyBorder="1" applyAlignment="1" applyProtection="1">
      <alignment horizontal="left" vertical="center" wrapText="1" indent="1"/>
    </xf>
    <xf numFmtId="0" fontId="12" fillId="0" borderId="2" xfId="4" applyFont="1" applyFill="1" applyBorder="1" applyAlignment="1" applyProtection="1">
      <alignment horizontal="left" vertical="center" wrapText="1" indent="1"/>
    </xf>
    <xf numFmtId="0" fontId="12" fillId="0" borderId="3" xfId="4" applyFont="1" applyFill="1" applyBorder="1" applyAlignment="1" applyProtection="1">
      <alignment horizontal="left" vertical="center" wrapText="1" indent="1"/>
    </xf>
    <xf numFmtId="0" fontId="12" fillId="0" borderId="4" xfId="4" applyFont="1" applyFill="1" applyBorder="1" applyAlignment="1" applyProtection="1">
      <alignment horizontal="left" vertical="center" wrapText="1" indent="1"/>
    </xf>
    <xf numFmtId="0" fontId="17" fillId="0" borderId="14" xfId="4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1"/>
    </xf>
    <xf numFmtId="0" fontId="11" fillId="0" borderId="13" xfId="7" applyFont="1" applyFill="1" applyBorder="1" applyAlignment="1" applyProtection="1">
      <alignment horizontal="center" vertical="center" wrapText="1"/>
    </xf>
    <xf numFmtId="0" fontId="11" fillId="0" borderId="14" xfId="7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center" vertical="center" wrapText="1"/>
    </xf>
    <xf numFmtId="164" fontId="2" fillId="0" borderId="0" xfId="7" applyNumberFormat="1" applyFont="1" applyFill="1" applyAlignment="1" applyProtection="1">
      <alignment horizontal="left" vertical="center" wrapText="1"/>
    </xf>
    <xf numFmtId="164" fontId="10" fillId="0" borderId="0" xfId="7" applyNumberFormat="1" applyFont="1" applyFill="1" applyAlignment="1" applyProtection="1">
      <alignment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31" xfId="7" applyFont="1" applyFill="1" applyBorder="1" applyAlignment="1" applyProtection="1">
      <alignment horizontal="center" vertical="center" wrapText="1"/>
    </xf>
    <xf numFmtId="0" fontId="17" fillId="0" borderId="14" xfId="7" applyFont="1" applyFill="1" applyBorder="1" applyAlignment="1" applyProtection="1">
      <alignment horizontal="left" vertical="center" wrapText="1" indent="1"/>
    </xf>
    <xf numFmtId="0" fontId="16" fillId="0" borderId="13" xfId="7" applyFont="1" applyBorder="1" applyAlignment="1" applyProtection="1">
      <alignment horizontal="center" vertical="center" wrapText="1"/>
    </xf>
    <xf numFmtId="0" fontId="12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horizontal="left" vertical="center" wrapText="1" indent="1"/>
    </xf>
    <xf numFmtId="0" fontId="12" fillId="0" borderId="0" xfId="7" applyFont="1" applyFill="1" applyAlignment="1" applyProtection="1">
      <alignment horizontal="left" vertical="center" wrapText="1"/>
    </xf>
    <xf numFmtId="0" fontId="12" fillId="0" borderId="0" xfId="7" applyFont="1" applyFill="1" applyAlignment="1" applyProtection="1">
      <alignment vertical="center" wrapText="1"/>
    </xf>
    <xf numFmtId="0" fontId="11" fillId="0" borderId="34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left" vertical="center" wrapText="1" indent="1"/>
    </xf>
    <xf numFmtId="0" fontId="3" fillId="0" borderId="13" xfId="7" applyFont="1" applyFill="1" applyBorder="1" applyAlignment="1" applyProtection="1">
      <alignment horizontal="left" vertical="center"/>
    </xf>
    <xf numFmtId="0" fontId="3" fillId="0" borderId="33" xfId="7" applyFont="1" applyFill="1" applyBorder="1" applyAlignment="1" applyProtection="1">
      <alignment vertical="center" wrapText="1"/>
    </xf>
    <xf numFmtId="164" fontId="1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4" xfId="7" applyFont="1" applyFill="1" applyBorder="1" applyAlignment="1" applyProtection="1">
      <alignment horizontal="center" vertical="center"/>
    </xf>
    <xf numFmtId="0" fontId="6" fillId="0" borderId="24" xfId="7" applyFont="1" applyFill="1" applyBorder="1" applyAlignment="1" applyProtection="1">
      <alignment horizontal="center" vertical="center"/>
    </xf>
    <xf numFmtId="164" fontId="11" fillId="0" borderId="0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Alignment="1" applyProtection="1">
      <alignment horizontal="right" vertical="center" wrapText="1" indent="1"/>
    </xf>
    <xf numFmtId="0" fontId="1" fillId="0" borderId="0" xfId="7" applyFill="1" applyAlignment="1" applyProtection="1">
      <alignment horizontal="right" vertical="center" wrapText="1" indent="1"/>
    </xf>
    <xf numFmtId="164" fontId="1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2" xfId="7" applyFont="1" applyFill="1" applyBorder="1" applyAlignment="1" applyProtection="1">
      <alignment horizontal="center" vertical="center" wrapText="1"/>
    </xf>
    <xf numFmtId="0" fontId="6" fillId="0" borderId="34" xfId="7" applyFont="1" applyFill="1" applyBorder="1" applyAlignment="1" applyProtection="1">
      <alignment horizontal="center" vertical="center" wrapText="1"/>
    </xf>
    <xf numFmtId="0" fontId="6" fillId="0" borderId="30" xfId="7" applyFont="1" applyFill="1" applyBorder="1" applyAlignment="1" applyProtection="1">
      <alignment horizontal="center" vertical="center" wrapText="1"/>
    </xf>
    <xf numFmtId="49" fontId="18" fillId="0" borderId="11" xfId="7" applyNumberFormat="1" applyFont="1" applyFill="1" applyBorder="1" applyAlignment="1" applyProtection="1">
      <alignment horizontal="center" vertical="center" wrapText="1"/>
    </xf>
    <xf numFmtId="49" fontId="18" fillId="0" borderId="8" xfId="7" applyNumberFormat="1" applyFont="1" applyFill="1" applyBorder="1" applyAlignment="1" applyProtection="1">
      <alignment horizontal="center" vertical="center" wrapText="1"/>
    </xf>
    <xf numFmtId="49" fontId="18" fillId="0" borderId="9" xfId="7" applyNumberFormat="1" applyFont="1" applyFill="1" applyBorder="1" applyAlignment="1" applyProtection="1">
      <alignment horizontal="center" vertical="center" wrapText="1"/>
    </xf>
    <xf numFmtId="0" fontId="18" fillId="0" borderId="3" xfId="4" applyFont="1" applyFill="1" applyBorder="1" applyAlignment="1" applyProtection="1">
      <alignment horizontal="left" vertical="center" wrapText="1" inden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22" fillId="0" borderId="0" xfId="7" applyFont="1" applyAlignment="1" applyProtection="1">
      <alignment horizontal="right" vertical="top"/>
    </xf>
    <xf numFmtId="0" fontId="11" fillId="0" borderId="37" xfId="7" applyFont="1" applyFill="1" applyBorder="1" applyAlignment="1" applyProtection="1">
      <alignment horizontal="center" vertical="center" wrapText="1"/>
    </xf>
    <xf numFmtId="49" fontId="6" fillId="0" borderId="44" xfId="7" applyNumberFormat="1" applyFont="1" applyFill="1" applyBorder="1" applyAlignment="1" applyProtection="1">
      <alignment horizontal="right" vertical="center"/>
    </xf>
    <xf numFmtId="49" fontId="6" fillId="0" borderId="27" xfId="7" applyNumberFormat="1" applyFont="1" applyFill="1" applyBorder="1" applyAlignment="1" applyProtection="1">
      <alignment horizontal="right" vertical="center"/>
    </xf>
    <xf numFmtId="0" fontId="6" fillId="0" borderId="46" xfId="7" applyFont="1" applyFill="1" applyBorder="1" applyAlignment="1" applyProtection="1">
      <alignment horizontal="center" vertical="center" wrapText="1"/>
    </xf>
    <xf numFmtId="164" fontId="17" fillId="0" borderId="37" xfId="7" applyNumberFormat="1" applyFont="1" applyFill="1" applyBorder="1" applyAlignment="1" applyProtection="1">
      <alignment horizontal="right" vertical="center" wrapText="1" indent="1"/>
    </xf>
    <xf numFmtId="164" fontId="12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7" applyNumberFormat="1" applyFont="1" applyFill="1" applyBorder="1" applyAlignment="1" applyProtection="1">
      <alignment horizontal="right" vertical="center" wrapText="1" indent="1"/>
    </xf>
    <xf numFmtId="3" fontId="3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0" xfId="7" applyNumberFormat="1" applyFont="1" applyFill="1" applyBorder="1" applyAlignment="1" applyProtection="1">
      <alignment vertical="center" wrapText="1"/>
    </xf>
    <xf numFmtId="49" fontId="18" fillId="0" borderId="10" xfId="7" applyNumberFormat="1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 applyProtection="1">
      <alignment horizontal="left" vertical="center" wrapText="1" indent="1"/>
    </xf>
    <xf numFmtId="164" fontId="18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7" applyFont="1" applyBorder="1" applyAlignment="1" applyProtection="1">
      <alignment horizontal="left" wrapText="1" indent="1"/>
    </xf>
    <xf numFmtId="164" fontId="11" fillId="0" borderId="14" xfId="7" applyNumberFormat="1" applyFont="1" applyFill="1" applyBorder="1" applyAlignment="1" applyProtection="1">
      <alignment horizontal="right" vertical="center" wrapText="1" indent="1"/>
    </xf>
    <xf numFmtId="0" fontId="17" fillId="0" borderId="13" xfId="4" applyFont="1" applyFill="1" applyBorder="1" applyAlignment="1" applyProtection="1">
      <alignment horizontal="left" vertical="center" wrapText="1" indent="1"/>
    </xf>
    <xf numFmtId="0" fontId="17" fillId="0" borderId="16" xfId="4" applyFont="1" applyFill="1" applyBorder="1" applyAlignment="1" applyProtection="1">
      <alignment horizontal="left" vertical="center" wrapText="1" indent="1"/>
    </xf>
    <xf numFmtId="164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5" xfId="4" applyFont="1" applyFill="1" applyBorder="1" applyAlignment="1" applyProtection="1">
      <alignment horizontal="left" vertical="center" wrapText="1" indent="1"/>
    </xf>
    <xf numFmtId="164" fontId="17" fillId="0" borderId="16" xfId="7" applyNumberFormat="1" applyFont="1" applyFill="1" applyBorder="1" applyAlignment="1" applyProtection="1">
      <alignment horizontal="right" vertical="center" wrapText="1" indent="1"/>
    </xf>
    <xf numFmtId="0" fontId="16" fillId="0" borderId="34" xfId="7" applyFont="1" applyBorder="1" applyAlignment="1" applyProtection="1">
      <alignment horizontal="center" vertical="center" wrapText="1"/>
    </xf>
    <xf numFmtId="3" fontId="18" fillId="0" borderId="0" xfId="7" applyNumberFormat="1" applyFont="1" applyFill="1" applyAlignment="1" applyProtection="1">
      <alignment vertical="center" wrapText="1"/>
    </xf>
    <xf numFmtId="3" fontId="17" fillId="0" borderId="29" xfId="7" applyNumberFormat="1" applyFont="1" applyFill="1" applyBorder="1" applyAlignment="1" applyProtection="1">
      <alignment vertical="center"/>
    </xf>
    <xf numFmtId="3" fontId="17" fillId="0" borderId="25" xfId="7" applyNumberFormat="1" applyFont="1" applyFill="1" applyBorder="1" applyAlignment="1" applyProtection="1">
      <alignment vertical="center"/>
    </xf>
    <xf numFmtId="3" fontId="19" fillId="0" borderId="26" xfId="7" applyNumberFormat="1" applyFont="1" applyFill="1" applyBorder="1" applyAlignment="1" applyProtection="1">
      <alignment horizontal="center" vertical="center" wrapText="1"/>
    </xf>
    <xf numFmtId="3" fontId="17" fillId="0" borderId="17" xfId="7" applyNumberFormat="1" applyFont="1" applyFill="1" applyBorder="1" applyAlignment="1" applyProtection="1">
      <alignment horizontal="center" vertical="center" wrapText="1"/>
    </xf>
    <xf numFmtId="3" fontId="17" fillId="0" borderId="17" xfId="7" applyNumberFormat="1" applyFont="1" applyFill="1" applyBorder="1" applyAlignment="1" applyProtection="1">
      <alignment horizontal="right" vertical="center" wrapText="1" indent="1"/>
    </xf>
    <xf numFmtId="3" fontId="17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1" xfId="7" applyNumberFormat="1" applyFont="1" applyFill="1" applyBorder="1" applyAlignment="1" applyProtection="1">
      <alignment vertical="center" wrapText="1"/>
    </xf>
    <xf numFmtId="3" fontId="17" fillId="0" borderId="26" xfId="7" applyNumberFormat="1" applyFont="1" applyFill="1" applyBorder="1" applyAlignment="1" applyProtection="1">
      <alignment horizontal="right" vertical="center" wrapText="1" indent="1"/>
    </xf>
    <xf numFmtId="3" fontId="18" fillId="0" borderId="23" xfId="7" applyNumberFormat="1" applyFont="1" applyFill="1" applyBorder="1" applyAlignment="1" applyProtection="1">
      <alignment vertical="center" wrapText="1"/>
    </xf>
    <xf numFmtId="3" fontId="17" fillId="0" borderId="22" xfId="7" applyNumberFormat="1" applyFont="1" applyFill="1" applyBorder="1" applyAlignment="1" applyProtection="1">
      <alignment vertical="center" wrapText="1"/>
    </xf>
    <xf numFmtId="3" fontId="18" fillId="0" borderId="22" xfId="7" applyNumberFormat="1" applyFont="1" applyFill="1" applyBorder="1" applyAlignment="1" applyProtection="1">
      <alignment vertical="center" wrapText="1"/>
    </xf>
    <xf numFmtId="3" fontId="18" fillId="0" borderId="20" xfId="0" applyNumberFormat="1" applyFont="1" applyFill="1" applyBorder="1" applyAlignment="1">
      <alignment vertical="center" wrapText="1"/>
    </xf>
    <xf numFmtId="3" fontId="0" fillId="0" borderId="0" xfId="0" applyNumberFormat="1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9" xfId="0" applyNumberFormat="1" applyFont="1" applyFill="1" applyBorder="1" applyAlignment="1" applyProtection="1">
      <alignment vertical="center" wrapTex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0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12" fillId="0" borderId="25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1" fillId="3" borderId="14" xfId="0" applyNumberFormat="1" applyFont="1" applyFill="1" applyBorder="1" applyAlignment="1" applyProtection="1">
      <alignment vertical="center" wrapText="1"/>
    </xf>
    <xf numFmtId="164" fontId="11" fillId="0" borderId="17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horizontal="center" wrapText="1"/>
    </xf>
    <xf numFmtId="164" fontId="11" fillId="0" borderId="54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</xf>
    <xf numFmtId="164" fontId="1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3" borderId="14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33" xfId="0" applyNumberFormat="1" applyFont="1" applyFill="1" applyBorder="1" applyAlignment="1" applyProtection="1">
      <alignment horizontal="centerContinuous" vertical="center" wrapText="1"/>
    </xf>
    <xf numFmtId="164" fontId="6" fillId="0" borderId="35" xfId="0" applyNumberFormat="1" applyFont="1" applyFill="1" applyBorder="1" applyAlignment="1" applyProtection="1">
      <alignment horizontal="centerContinuous" vertical="center" wrapTex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33" xfId="0" applyNumberFormat="1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7" fillId="0" borderId="33" xfId="0" applyNumberFormat="1" applyFont="1" applyFill="1" applyBorder="1" applyAlignment="1" applyProtection="1">
      <alignment horizontal="center" vertical="center" wrapText="1"/>
    </xf>
    <xf numFmtId="164" fontId="17" fillId="0" borderId="35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0" applyNumberFormat="1" applyFont="1" applyFill="1" applyBorder="1" applyAlignment="1" applyProtection="1">
      <alignment horizontal="left" vertical="center" wrapText="1" indent="1"/>
    </xf>
    <xf numFmtId="164" fontId="1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2" xfId="0" applyNumberFormat="1" applyFont="1" applyFill="1" applyBorder="1" applyAlignment="1" applyProtection="1">
      <alignment horizontal="left" vertical="center" wrapText="1" indent="1"/>
    </xf>
    <xf numFmtId="164" fontId="12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Border="1" applyAlignment="1" applyProtection="1">
      <alignment horizontal="left" vertical="center" wrapText="1" indent="1"/>
    </xf>
    <xf numFmtId="164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Fill="1" applyBorder="1" applyAlignment="1" applyProtection="1">
      <alignment horizontal="lef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left" vertical="center" wrapText="1" indent="1"/>
    </xf>
    <xf numFmtId="164" fontId="26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61" xfId="0" applyNumberFormat="1" applyFont="1" applyFill="1" applyBorder="1" applyAlignment="1" applyProtection="1">
      <alignment horizontal="left" vertical="center" wrapText="1" indent="1"/>
    </xf>
    <xf numFmtId="164" fontId="1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5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5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61" xfId="0" applyNumberFormat="1" applyFont="1" applyFill="1" applyBorder="1" applyAlignment="1" applyProtection="1">
      <alignment horizontal="lef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 indent="2"/>
    </xf>
    <xf numFmtId="164" fontId="18" fillId="0" borderId="2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2"/>
    </xf>
    <xf numFmtId="164" fontId="12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35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6" fillId="0" borderId="34" xfId="5" applyFont="1" applyFill="1" applyBorder="1" applyAlignment="1" applyProtection="1">
      <alignment horizontal="center" vertical="center" wrapText="1"/>
    </xf>
    <xf numFmtId="0" fontId="17" fillId="0" borderId="37" xfId="4" applyFont="1" applyFill="1" applyBorder="1" applyAlignment="1" applyProtection="1">
      <alignment horizontal="left" vertical="center" wrapText="1" indent="1"/>
    </xf>
    <xf numFmtId="0" fontId="12" fillId="0" borderId="47" xfId="4" applyFont="1" applyFill="1" applyBorder="1" applyAlignment="1" applyProtection="1">
      <alignment horizontal="left" vertical="center" wrapText="1" indent="1"/>
    </xf>
    <xf numFmtId="0" fontId="12" fillId="0" borderId="38" xfId="4" applyFont="1" applyFill="1" applyBorder="1" applyAlignment="1" applyProtection="1">
      <alignment horizontal="left" vertical="center" wrapText="1" indent="1"/>
    </xf>
    <xf numFmtId="0" fontId="6" fillId="0" borderId="37" xfId="6" applyFont="1" applyFill="1" applyBorder="1" applyAlignment="1" applyProtection="1">
      <alignment horizontal="left" vertical="center" wrapText="1" inden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3" fontId="12" fillId="0" borderId="60" xfId="6" applyNumberFormat="1" applyFont="1" applyFill="1" applyBorder="1" applyAlignment="1" applyProtection="1">
      <alignment vertical="center" wrapText="1"/>
    </xf>
    <xf numFmtId="3" fontId="12" fillId="0" borderId="60" xfId="0" applyNumberFormat="1" applyFont="1" applyFill="1" applyBorder="1" applyAlignment="1" applyProtection="1">
      <alignment vertical="center" wrapText="1"/>
    </xf>
    <xf numFmtId="3" fontId="23" fillId="0" borderId="60" xfId="6" applyNumberFormat="1" applyFont="1" applyFill="1" applyBorder="1" applyAlignment="1" applyProtection="1">
      <alignment vertical="center" wrapText="1"/>
    </xf>
    <xf numFmtId="164" fontId="17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6" applyNumberFormat="1" applyFont="1" applyFill="1" applyBorder="1" applyAlignment="1" applyProtection="1">
      <alignment horizontal="right" vertical="center" wrapText="1" indent="1"/>
    </xf>
    <xf numFmtId="164" fontId="17" fillId="0" borderId="22" xfId="6" applyNumberFormat="1" applyFont="1" applyFill="1" applyBorder="1" applyAlignment="1" applyProtection="1">
      <alignment horizontal="right" vertical="center" wrapText="1" indent="1"/>
    </xf>
    <xf numFmtId="164" fontId="18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left" vertical="center" wrapText="1" indent="1"/>
    </xf>
    <xf numFmtId="0" fontId="12" fillId="0" borderId="44" xfId="4" applyFont="1" applyFill="1" applyBorder="1" applyAlignment="1" applyProtection="1">
      <alignment horizontal="left" vertical="center" wrapText="1" indent="1"/>
    </xf>
    <xf numFmtId="0" fontId="12" fillId="0" borderId="41" xfId="4" applyFont="1" applyFill="1" applyBorder="1" applyAlignment="1" applyProtection="1">
      <alignment horizontal="left" vertical="center" wrapText="1" indent="1"/>
    </xf>
    <xf numFmtId="0" fontId="18" fillId="0" borderId="47" xfId="4" applyFont="1" applyFill="1" applyBorder="1" applyAlignment="1" applyProtection="1">
      <alignment horizontal="left" vertical="center" wrapText="1" indent="1"/>
    </xf>
    <xf numFmtId="0" fontId="18" fillId="0" borderId="38" xfId="4" applyFont="1" applyFill="1" applyBorder="1" applyAlignment="1" applyProtection="1">
      <alignment horizontal="left" vertical="center" wrapText="1" indent="1"/>
    </xf>
    <xf numFmtId="0" fontId="18" fillId="0" borderId="64" xfId="4" applyFont="1" applyFill="1" applyBorder="1" applyAlignment="1" applyProtection="1">
      <alignment horizontal="left" vertical="center" wrapText="1" indent="1"/>
    </xf>
    <xf numFmtId="0" fontId="21" fillId="0" borderId="35" xfId="6" applyFont="1" applyBorder="1" applyAlignment="1" applyProtection="1">
      <alignment horizontal="left" wrapText="1" indent="1"/>
    </xf>
    <xf numFmtId="3" fontId="11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0" xfId="6" applyNumberFormat="1" applyFont="1" applyFill="1" applyBorder="1" applyAlignment="1" applyProtection="1">
      <alignment vertical="center" wrapText="1"/>
    </xf>
    <xf numFmtId="164" fontId="12" fillId="0" borderId="65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6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6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6" applyNumberFormat="1" applyFont="1" applyFill="1" applyBorder="1" applyAlignment="1" applyProtection="1">
      <alignment horizontal="right" vertical="center" wrapText="1" indent="1"/>
    </xf>
    <xf numFmtId="3" fontId="11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7" applyNumberFormat="1" applyFont="1" applyFill="1" applyBorder="1" applyAlignment="1" applyProtection="1">
      <alignment horizontal="right" vertical="center" wrapText="1" indent="1"/>
    </xf>
    <xf numFmtId="164" fontId="11" fillId="0" borderId="17" xfId="7" applyNumberFormat="1" applyFont="1" applyFill="1" applyBorder="1" applyAlignment="1" applyProtection="1">
      <alignment horizontal="right" vertical="center" wrapText="1" indent="1"/>
    </xf>
    <xf numFmtId="0" fontId="6" fillId="0" borderId="39" xfId="7" applyFont="1" applyFill="1" applyBorder="1" applyAlignment="1" applyProtection="1">
      <alignment vertical="center"/>
    </xf>
    <xf numFmtId="0" fontId="6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/>
    </xf>
    <xf numFmtId="3" fontId="17" fillId="0" borderId="69" xfId="7" applyNumberFormat="1" applyFont="1" applyFill="1" applyBorder="1" applyAlignment="1" applyProtection="1">
      <alignment vertical="center"/>
    </xf>
    <xf numFmtId="164" fontId="12" fillId="0" borderId="29" xfId="4" applyNumberFormat="1" applyFont="1" applyFill="1" applyBorder="1" applyAlignment="1" applyProtection="1">
      <alignment horizontal="right" vertical="center" wrapText="1" indent="1"/>
    </xf>
    <xf numFmtId="164" fontId="16" fillId="0" borderId="17" xfId="5" applyNumberFormat="1" applyFont="1" applyBorder="1" applyAlignment="1" applyProtection="1">
      <alignment horizontal="right" vertical="center" wrapText="1" indent="1"/>
    </xf>
    <xf numFmtId="164" fontId="14" fillId="0" borderId="17" xfId="5" quotePrefix="1" applyNumberFormat="1" applyFont="1" applyBorder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</xf>
    <xf numFmtId="164" fontId="26" fillId="0" borderId="18" xfId="0" applyNumberFormat="1" applyFont="1" applyFill="1" applyBorder="1" applyAlignment="1" applyProtection="1">
      <alignment horizontal="left" vertical="center" wrapText="1" indent="1"/>
    </xf>
    <xf numFmtId="164" fontId="26" fillId="0" borderId="19" xfId="0" applyNumberFormat="1" applyFont="1" applyFill="1" applyBorder="1" applyAlignment="1" applyProtection="1">
      <alignment horizontal="left" vertical="center" wrapText="1" indent="1"/>
    </xf>
    <xf numFmtId="164" fontId="26" fillId="0" borderId="70" xfId="0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Fill="1" applyBorder="1" applyAlignment="1" applyProtection="1">
      <alignment horizontal="left" vertical="center" wrapText="1" indent="1"/>
    </xf>
    <xf numFmtId="164" fontId="17" fillId="2" borderId="17" xfId="4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</xf>
    <xf numFmtId="0" fontId="27" fillId="0" borderId="0" xfId="0" applyFont="1"/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right" vertical="center"/>
    </xf>
    <xf numFmtId="49" fontId="14" fillId="0" borderId="29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right" vertical="center"/>
    </xf>
    <xf numFmtId="49" fontId="14" fillId="0" borderId="70" xfId="0" applyNumberFormat="1" applyFont="1" applyFill="1" applyBorder="1" applyAlignment="1" applyProtection="1">
      <alignment horizontal="right" vertical="center"/>
    </xf>
    <xf numFmtId="0" fontId="6" fillId="0" borderId="39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27" fillId="0" borderId="69" xfId="0" applyFont="1" applyBorder="1"/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left" vertical="center" wrapText="1" indent="1"/>
    </xf>
    <xf numFmtId="164" fontId="17" fillId="0" borderId="54" xfId="0" applyNumberFormat="1" applyFont="1" applyFill="1" applyBorder="1" applyAlignment="1" applyProtection="1">
      <alignment horizontal="right" vertical="center" wrapText="1" indent="1"/>
    </xf>
    <xf numFmtId="3" fontId="16" fillId="0" borderId="54" xfId="0" applyNumberFormat="1" applyFont="1" applyFill="1" applyBorder="1" applyAlignment="1" applyProtection="1">
      <alignment horizontal="right" vertical="center" wrapText="1" indent="1"/>
    </xf>
    <xf numFmtId="49" fontId="18" fillId="0" borderId="11" xfId="0" applyNumberFormat="1" applyFont="1" applyFill="1" applyBorder="1" applyAlignment="1" applyProtection="1">
      <alignment horizontal="center" vertical="center" wrapText="1"/>
    </xf>
    <xf numFmtId="164" fontId="1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20" xfId="0" applyNumberFormat="1" applyFont="1" applyBorder="1"/>
    <xf numFmtId="49" fontId="18" fillId="0" borderId="8" xfId="0" applyNumberFormat="1" applyFont="1" applyFill="1" applyBorder="1" applyAlignment="1" applyProtection="1">
      <alignment horizontal="center" vertical="center" wrapText="1"/>
    </xf>
    <xf numFmtId="164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0" applyFon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3" fontId="16" fillId="0" borderId="17" xfId="0" applyNumberFormat="1" applyFont="1" applyFill="1" applyBorder="1" applyAlignment="1" applyProtection="1">
      <alignment horizontal="right" vertical="center" wrapText="1" indent="1"/>
    </xf>
    <xf numFmtId="0" fontId="17" fillId="0" borderId="13" xfId="0" applyFont="1" applyFill="1" applyBorder="1" applyAlignment="1" applyProtection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9" xfId="0" applyNumberFormat="1" applyFont="1" applyFill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5" xfId="0" applyFont="1" applyFill="1" applyBorder="1" applyAlignment="1" applyProtection="1">
      <alignment horizontal="center"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21" xfId="0" applyNumberFormat="1" applyFont="1" applyBorder="1"/>
    <xf numFmtId="3" fontId="16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8" xfId="0" applyFont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3" fontId="16" fillId="0" borderId="70" xfId="0" applyNumberFormat="1" applyFont="1" applyFill="1" applyBorder="1" applyAlignment="1" applyProtection="1">
      <alignment horizontal="right" vertical="center" wrapText="1" indent="1"/>
    </xf>
    <xf numFmtId="3" fontId="28" fillId="0" borderId="23" xfId="0" applyNumberFormat="1" applyFont="1" applyBorder="1"/>
    <xf numFmtId="49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left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1" fillId="0" borderId="34" xfId="0" applyFont="1" applyFill="1" applyBorder="1" applyAlignment="1" applyProtection="1">
      <alignment horizontal="center" vertical="center" wrapText="1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</xf>
    <xf numFmtId="164" fontId="11" fillId="0" borderId="3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27" fillId="0" borderId="0" xfId="0" applyFont="1" applyBorder="1"/>
    <xf numFmtId="0" fontId="3" fillId="0" borderId="13" xfId="0" applyFont="1" applyFill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 wrapText="1"/>
    </xf>
    <xf numFmtId="3" fontId="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7" xfId="0" applyFont="1" applyBorder="1"/>
    <xf numFmtId="0" fontId="3" fillId="0" borderId="18" xfId="0" applyFont="1" applyFill="1" applyBorder="1" applyAlignment="1" applyProtection="1">
      <alignment horizontal="left" vertical="center"/>
    </xf>
    <xf numFmtId="0" fontId="3" fillId="0" borderId="53" xfId="0" applyFont="1" applyFill="1" applyBorder="1" applyAlignment="1" applyProtection="1">
      <alignment vertical="center" wrapText="1"/>
    </xf>
    <xf numFmtId="3" fontId="3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54" xfId="0" applyFont="1" applyBorder="1"/>
    <xf numFmtId="0" fontId="6" fillId="0" borderId="35" xfId="0" applyFont="1" applyFill="1" applyBorder="1" applyAlignment="1" applyProtection="1">
      <alignment horizontal="center" vertical="center" wrapText="1"/>
    </xf>
    <xf numFmtId="3" fontId="27" fillId="0" borderId="20" xfId="0" applyNumberFormat="1" applyFont="1" applyBorder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3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</xf>
    <xf numFmtId="0" fontId="0" fillId="0" borderId="35" xfId="0" applyBorder="1"/>
    <xf numFmtId="3" fontId="28" fillId="0" borderId="0" xfId="0" applyNumberFormat="1" applyFont="1"/>
    <xf numFmtId="3" fontId="16" fillId="0" borderId="29" xfId="0" applyNumberFormat="1" applyFont="1" applyFill="1" applyBorder="1" applyAlignment="1" applyProtection="1">
      <alignment horizontal="right" vertical="center"/>
    </xf>
    <xf numFmtId="3" fontId="16" fillId="0" borderId="70" xfId="0" applyNumberFormat="1" applyFont="1" applyFill="1" applyBorder="1" applyAlignment="1" applyProtection="1">
      <alignment horizontal="right" vertical="center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3" fontId="14" fillId="0" borderId="26" xfId="0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right" vertical="center"/>
    </xf>
    <xf numFmtId="3" fontId="14" fillId="0" borderId="70" xfId="0" applyNumberFormat="1" applyFont="1" applyFill="1" applyBorder="1" applyAlignment="1" applyProtection="1">
      <alignment horizontal="right" vertical="center"/>
    </xf>
    <xf numFmtId="3" fontId="29" fillId="0" borderId="69" xfId="0" applyNumberFormat="1" applyFont="1" applyBorder="1"/>
    <xf numFmtId="0" fontId="22" fillId="0" borderId="0" xfId="0" applyFont="1" applyAlignment="1" applyProtection="1">
      <alignment horizontal="right" vertical="top"/>
      <protection locked="0"/>
    </xf>
    <xf numFmtId="0" fontId="6" fillId="0" borderId="29" xfId="0" quotePrefix="1" applyFont="1" applyFill="1" applyBorder="1" applyAlignment="1" applyProtection="1">
      <alignment horizontal="right" vertical="center" indent="1"/>
    </xf>
    <xf numFmtId="0" fontId="6" fillId="0" borderId="30" xfId="0" applyFont="1" applyFill="1" applyBorder="1" applyAlignment="1" applyProtection="1">
      <alignment vertical="center"/>
    </xf>
    <xf numFmtId="49" fontId="6" fillId="0" borderId="70" xfId="0" applyNumberFormat="1" applyFont="1" applyFill="1" applyBorder="1" applyAlignment="1" applyProtection="1">
      <alignment horizontal="right" vertical="center" indent="1"/>
    </xf>
    <xf numFmtId="0" fontId="6" fillId="0" borderId="26" xfId="0" applyFont="1" applyFill="1" applyBorder="1" applyAlignment="1" applyProtection="1">
      <alignment horizontal="right" vertical="center" wrapText="1" indent="1"/>
    </xf>
    <xf numFmtId="164" fontId="6" fillId="0" borderId="71" xfId="0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wrapText="1" indent="1"/>
    </xf>
    <xf numFmtId="164" fontId="1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left" wrapText="1" indent="1"/>
    </xf>
    <xf numFmtId="164" fontId="1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horizontal="left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164" fontId="1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horizontal="left" indent="1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center" wrapText="1"/>
    </xf>
    <xf numFmtId="0" fontId="15" fillId="0" borderId="6" xfId="0" applyFont="1" applyBorder="1" applyAlignment="1" applyProtection="1"/>
    <xf numFmtId="0" fontId="15" fillId="0" borderId="9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164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wrapText="1"/>
    </xf>
    <xf numFmtId="0" fontId="16" fillId="0" borderId="18" xfId="0" applyFont="1" applyBorder="1" applyAlignment="1" applyProtection="1">
      <alignment horizontal="center" wrapText="1"/>
    </xf>
    <xf numFmtId="0" fontId="16" fillId="0" borderId="19" xfId="0" applyFont="1" applyBorder="1" applyAlignment="1" applyProtection="1">
      <alignment wrapText="1"/>
    </xf>
    <xf numFmtId="0" fontId="11" fillId="0" borderId="16" xfId="4" applyFont="1" applyFill="1" applyBorder="1" applyAlignment="1" applyProtection="1">
      <alignment vertical="center" wrapText="1"/>
    </xf>
    <xf numFmtId="164" fontId="11" fillId="0" borderId="26" xfId="4" applyNumberFormat="1" applyFont="1" applyFill="1" applyBorder="1" applyAlignment="1" applyProtection="1">
      <alignment horizontal="right" vertical="center" wrapText="1" indent="1"/>
    </xf>
    <xf numFmtId="49" fontId="12" fillId="0" borderId="11" xfId="4" applyNumberFormat="1" applyFont="1" applyFill="1" applyBorder="1" applyAlignment="1" applyProtection="1">
      <alignment horizontal="center" vertical="center" wrapText="1"/>
    </xf>
    <xf numFmtId="164" fontId="1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left" vertical="center" wrapText="1" indent="1"/>
    </xf>
    <xf numFmtId="164" fontId="12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Border="1" applyAlignment="1" applyProtection="1">
      <alignment horizontal="right" vertical="center" wrapText="1" indent="1"/>
    </xf>
    <xf numFmtId="164" fontId="14" fillId="0" borderId="17" xfId="0" quotePrefix="1" applyNumberFormat="1" applyFont="1" applyBorder="1" applyAlignment="1" applyProtection="1">
      <alignment horizontal="righ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" xfId="4" applyFont="1" applyFill="1" applyBorder="1" applyAlignment="1" applyProtection="1">
      <alignment vertical="center" wrapText="1"/>
    </xf>
    <xf numFmtId="164" fontId="11" fillId="0" borderId="58" xfId="4" applyNumberFormat="1" applyFont="1" applyFill="1" applyBorder="1" applyAlignment="1" applyProtection="1">
      <alignment horizontal="right" vertical="center" wrapText="1" indent="1"/>
    </xf>
    <xf numFmtId="0" fontId="15" fillId="0" borderId="6" xfId="0" applyFont="1" applyBorder="1" applyAlignment="1" applyProtection="1">
      <alignment wrapText="1"/>
    </xf>
    <xf numFmtId="0" fontId="4" fillId="0" borderId="27" xfId="0" applyFont="1" applyFill="1" applyBorder="1" applyAlignment="1" applyProtection="1">
      <alignment horizontal="right" vertical="center"/>
    </xf>
    <xf numFmtId="0" fontId="6" fillId="0" borderId="17" xfId="4" applyFont="1" applyFill="1" applyBorder="1" applyAlignment="1" applyProtection="1">
      <alignment horizontal="center" vertical="center" wrapText="1"/>
    </xf>
    <xf numFmtId="0" fontId="11" fillId="0" borderId="26" xfId="4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 wrapText="1"/>
    </xf>
    <xf numFmtId="0" fontId="15" fillId="0" borderId="9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0" fontId="15" fillId="0" borderId="10" xfId="0" applyFont="1" applyBorder="1" applyAlignment="1" applyProtection="1">
      <alignment wrapText="1"/>
    </xf>
    <xf numFmtId="0" fontId="16" fillId="0" borderId="18" xfId="0" applyFont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horizontal="right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15" xfId="4" applyFont="1" applyFill="1" applyBorder="1" applyAlignment="1" applyProtection="1">
      <alignment horizontal="left" vertical="center" wrapText="1" indent="1"/>
    </xf>
    <xf numFmtId="49" fontId="12" fillId="0" borderId="11" xfId="4" applyNumberFormat="1" applyFont="1" applyFill="1" applyBorder="1" applyAlignment="1" applyProtection="1">
      <alignment horizontal="left" vertical="center" wrapText="1" indent="1"/>
    </xf>
    <xf numFmtId="49" fontId="12" fillId="0" borderId="7" xfId="4" applyNumberFormat="1" applyFont="1" applyFill="1" applyBorder="1" applyAlignment="1" applyProtection="1">
      <alignment horizontal="left" vertical="center" wrapText="1" indent="1"/>
    </xf>
    <xf numFmtId="49" fontId="12" fillId="0" borderId="12" xfId="4" applyNumberFormat="1" applyFont="1" applyFill="1" applyBorder="1" applyAlignment="1" applyProtection="1">
      <alignment horizontal="left" vertical="center" wrapText="1" indent="1"/>
    </xf>
    <xf numFmtId="0" fontId="12" fillId="0" borderId="24" xfId="4" applyFont="1" applyFill="1" applyBorder="1" applyAlignment="1" applyProtection="1">
      <alignment horizontal="left" vertical="center" wrapText="1" indent="7"/>
    </xf>
    <xf numFmtId="0" fontId="11" fillId="0" borderId="18" xfId="4" applyFont="1" applyFill="1" applyBorder="1" applyAlignment="1" applyProtection="1">
      <alignment horizontal="left" vertical="center" wrapText="1" indent="1"/>
    </xf>
    <xf numFmtId="0" fontId="11" fillId="0" borderId="19" xfId="4" applyFont="1" applyFill="1" applyBorder="1" applyAlignment="1" applyProtection="1">
      <alignment vertical="center" wrapText="1"/>
    </xf>
    <xf numFmtId="164" fontId="11" fillId="0" borderId="54" xfId="4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6" fillId="0" borderId="18" xfId="0" applyFont="1" applyBorder="1" applyAlignment="1" applyProtection="1">
      <alignment horizontal="left" vertical="center" wrapText="1" indent="1"/>
    </xf>
    <xf numFmtId="0" fontId="7" fillId="0" borderId="0" xfId="4" applyFont="1" applyFill="1" applyProtection="1"/>
    <xf numFmtId="0" fontId="7" fillId="0" borderId="0" xfId="4" applyFont="1" applyFill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right" vertical="center"/>
    </xf>
    <xf numFmtId="0" fontId="30" fillId="0" borderId="28" xfId="0" applyFont="1" applyBorder="1" applyAlignment="1">
      <alignment horizontal="center" wrapText="1"/>
    </xf>
    <xf numFmtId="0" fontId="29" fillId="0" borderId="0" xfId="0" applyFont="1"/>
    <xf numFmtId="164" fontId="5" fillId="0" borderId="0" xfId="4" applyNumberFormat="1" applyFont="1" applyFill="1" applyBorder="1" applyAlignment="1" applyProtection="1">
      <alignment horizontal="center" vertical="center"/>
    </xf>
    <xf numFmtId="164" fontId="20" fillId="0" borderId="27" xfId="4" applyNumberFormat="1" applyFont="1" applyFill="1" applyBorder="1" applyAlignment="1" applyProtection="1">
      <alignment horizontal="left" vertical="center"/>
    </xf>
    <xf numFmtId="164" fontId="20" fillId="0" borderId="27" xfId="4" applyNumberFormat="1" applyFont="1" applyFill="1" applyBorder="1" applyAlignment="1" applyProtection="1">
      <alignment horizontal="left"/>
    </xf>
    <xf numFmtId="0" fontId="13" fillId="0" borderId="0" xfId="4" applyFont="1" applyFill="1" applyAlignment="1" applyProtection="1">
      <alignment horizontal="center"/>
    </xf>
    <xf numFmtId="164" fontId="20" fillId="0" borderId="0" xfId="4" applyNumberFormat="1" applyFont="1" applyFill="1" applyBorder="1" applyAlignment="1" applyProtection="1">
      <alignment horizontal="left" vertical="center"/>
    </xf>
    <xf numFmtId="164" fontId="24" fillId="0" borderId="0" xfId="0" applyNumberFormat="1" applyFont="1" applyFill="1" applyAlignment="1" applyProtection="1">
      <alignment horizontal="center" textRotation="180" wrapText="1"/>
    </xf>
    <xf numFmtId="164" fontId="13" fillId="0" borderId="0" xfId="0" applyNumberFormat="1" applyFont="1" applyFill="1" applyAlignment="1">
      <alignment horizontal="center" vertical="center" wrapText="1"/>
    </xf>
    <xf numFmtId="0" fontId="6" fillId="0" borderId="34" xfId="5" applyFont="1" applyFill="1" applyBorder="1" applyAlignment="1" applyProtection="1">
      <alignment horizontal="center" vertical="center" wrapText="1"/>
    </xf>
    <xf numFmtId="0" fontId="6" fillId="0" borderId="35" xfId="5" applyFont="1" applyFill="1" applyBorder="1" applyAlignment="1" applyProtection="1">
      <alignment horizontal="center" vertical="center" wrapText="1"/>
    </xf>
    <xf numFmtId="0" fontId="6" fillId="0" borderId="43" xfId="5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5" xfId="6" applyFont="1" applyFill="1" applyBorder="1" applyAlignment="1" applyProtection="1">
      <alignment horizontal="center" vertical="center" wrapText="1"/>
    </xf>
    <xf numFmtId="0" fontId="6" fillId="0" borderId="28" xfId="6" applyFont="1" applyFill="1" applyBorder="1" applyAlignment="1" applyProtection="1">
      <alignment horizontal="center" vertical="center" wrapText="1"/>
    </xf>
    <xf numFmtId="164" fontId="6" fillId="0" borderId="35" xfId="6" applyNumberFormat="1" applyFont="1" applyFill="1" applyBorder="1" applyAlignment="1" applyProtection="1">
      <alignment horizontal="center" vertical="center" wrapText="1"/>
    </xf>
    <xf numFmtId="164" fontId="6" fillId="0" borderId="28" xfId="6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40" xfId="7" applyFont="1" applyFill="1" applyBorder="1" applyAlignment="1" applyProtection="1">
      <alignment horizontal="center" vertical="center" wrapText="1"/>
    </xf>
    <xf numFmtId="0" fontId="6" fillId="0" borderId="43" xfId="7" applyFont="1" applyFill="1" applyBorder="1" applyAlignment="1" applyProtection="1">
      <alignment horizontal="center" vertical="center" wrapText="1"/>
    </xf>
    <xf numFmtId="0" fontId="6" fillId="0" borderId="35" xfId="7" applyFont="1" applyFill="1" applyBorder="1" applyAlignment="1" applyProtection="1">
      <alignment horizontal="center" vertical="center" wrapText="1"/>
    </xf>
    <xf numFmtId="0" fontId="6" fillId="0" borderId="28" xfId="7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</cellXfs>
  <cellStyles count="8">
    <cellStyle name="Hiperhivatkozás" xfId="2"/>
    <cellStyle name="Már látott hiperhivatkozás" xfId="3"/>
    <cellStyle name="Normál" xfId="0" builtinId="0"/>
    <cellStyle name="Normál 2" xfId="1"/>
    <cellStyle name="Normál 3" xfId="5"/>
    <cellStyle name="Normál 5" xfId="6"/>
    <cellStyle name="Normál 6" xfId="7"/>
    <cellStyle name="Normál_KVRENMUNK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a\Desktop\K&#246;lts&#233;gvet&#233;s%202017\&#214;nkorm&#225;nyzat\KVIREND2.%20olvasatho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a\AppData\Local\Temp\K&#246;lts&#233;gv.m&#243;d.%202.1&#233;s%202.2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a\AppData\Local\Temp\T&#233;t%20ei.m&#243;d\2017\M&#225;solat%20eredetijeKVIREND2.%20olvasatho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2017. évi előirányzat BEVÉTELEK</v>
          </cell>
        </row>
      </sheetData>
      <sheetData sheetId="1" refreshError="1">
        <row r="2">
          <cell r="C2" t="str">
            <v>Forintban!</v>
          </cell>
        </row>
      </sheetData>
      <sheetData sheetId="2" refreshError="1">
        <row r="2">
          <cell r="C2" t="str">
            <v>Forintban!</v>
          </cell>
        </row>
      </sheetData>
      <sheetData sheetId="3" refreshError="1">
        <row r="2">
          <cell r="C2" t="str">
            <v>Forintban!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C4" t="str">
            <v>Forintban!</v>
          </cell>
        </row>
      </sheetData>
      <sheetData sheetId="15" refreshError="1">
        <row r="4">
          <cell r="C4" t="str">
            <v>Forintban!</v>
          </cell>
        </row>
      </sheetData>
      <sheetData sheetId="16" refreshError="1">
        <row r="4">
          <cell r="C4" t="str">
            <v>Forintban!</v>
          </cell>
        </row>
      </sheetData>
      <sheetData sheetId="17" refreshError="1"/>
      <sheetData sheetId="18" refreshError="1"/>
      <sheetData sheetId="19" refreshError="1"/>
      <sheetData sheetId="20" refreshError="1">
        <row r="4">
          <cell r="C4" t="str">
            <v>Forintban!</v>
          </cell>
        </row>
      </sheetData>
      <sheetData sheetId="21" refreshError="1"/>
      <sheetData sheetId="22" refreshError="1">
        <row r="4">
          <cell r="C4" t="str">
            <v>Forintban!</v>
          </cell>
        </row>
      </sheetData>
      <sheetData sheetId="23" refreshError="1">
        <row r="4">
          <cell r="C4" t="str">
            <v>Forintban!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>
        <row r="5">
          <cell r="B5" t="str">
            <v>Önkormányzat működési támogatásai (1.1.+…+.1.6.)</v>
          </cell>
        </row>
      </sheetData>
      <sheetData sheetId="2"/>
      <sheetData sheetId="3"/>
      <sheetData sheetId="4"/>
      <sheetData sheetId="5">
        <row r="5">
          <cell r="B5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>
        <row r="4">
          <cell r="C4" t="str">
            <v>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Fejlesztés várható kiadása</v>
          </cell>
        </row>
      </sheetData>
      <sheetData sheetId="11">
        <row r="2">
          <cell r="F2" t="str">
            <v>Forintban!</v>
          </cell>
        </row>
        <row r="3">
          <cell r="D3" t="str">
            <v>Felhasználás   2016. XII. 31-ig</v>
          </cell>
          <cell r="E3" t="str">
            <v>2017.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workbookViewId="0">
      <pane ySplit="2" topLeftCell="A3" activePane="bottomLeft" state="frozen"/>
      <selection pane="bottomLeft" activeCell="D1" sqref="D1"/>
    </sheetView>
  </sheetViews>
  <sheetFormatPr defaultRowHeight="15" x14ac:dyDescent="0.25"/>
  <cols>
    <col min="1" max="1" width="14.85546875" customWidth="1"/>
    <col min="2" max="2" width="64.85546875" customWidth="1"/>
    <col min="3" max="3" width="18.7109375" customWidth="1"/>
    <col min="4" max="4" width="18.28515625" customWidth="1"/>
  </cols>
  <sheetData>
    <row r="1" spans="1:4" x14ac:dyDescent="0.25">
      <c r="D1" s="122" t="s">
        <v>475</v>
      </c>
    </row>
    <row r="2" spans="1:4" ht="15.75" x14ac:dyDescent="0.25">
      <c r="A2" s="663" t="s">
        <v>0</v>
      </c>
      <c r="B2" s="663"/>
      <c r="C2" s="663"/>
      <c r="D2" s="1"/>
    </row>
    <row r="3" spans="1:4" ht="15.75" thickBot="1" x14ac:dyDescent="0.3">
      <c r="A3" s="664" t="s">
        <v>1</v>
      </c>
      <c r="B3" s="664"/>
      <c r="C3" s="18" t="s">
        <v>2</v>
      </c>
      <c r="D3" s="1"/>
    </row>
    <row r="4" spans="1:4" ht="24.75" thickBot="1" x14ac:dyDescent="0.3">
      <c r="A4" s="8" t="s">
        <v>3</v>
      </c>
      <c r="B4" s="9" t="s">
        <v>4</v>
      </c>
      <c r="C4" s="38" t="s">
        <v>5</v>
      </c>
      <c r="D4" s="45" t="s">
        <v>6</v>
      </c>
    </row>
    <row r="5" spans="1:4" ht="15.75" thickBot="1" x14ac:dyDescent="0.3">
      <c r="A5" s="19"/>
      <c r="B5" s="20" t="s">
        <v>7</v>
      </c>
      <c r="C5" s="39" t="s">
        <v>8</v>
      </c>
      <c r="D5" s="46" t="s">
        <v>9</v>
      </c>
    </row>
    <row r="6" spans="1:4" ht="15.75" thickBot="1" x14ac:dyDescent="0.3">
      <c r="A6" s="82" t="s">
        <v>10</v>
      </c>
      <c r="B6" s="7" t="s">
        <v>11</v>
      </c>
      <c r="C6" s="123">
        <f>SUM(C7:C12)</f>
        <v>384335505</v>
      </c>
      <c r="D6" s="104">
        <f>SUM(D7:D12)</f>
        <v>410931480</v>
      </c>
    </row>
    <row r="7" spans="1:4" x14ac:dyDescent="0.25">
      <c r="A7" s="5" t="s">
        <v>12</v>
      </c>
      <c r="B7" s="21" t="s">
        <v>13</v>
      </c>
      <c r="C7" s="124">
        <v>116500120</v>
      </c>
      <c r="D7" s="47">
        <v>117915791</v>
      </c>
    </row>
    <row r="8" spans="1:4" x14ac:dyDescent="0.25">
      <c r="A8" s="4" t="s">
        <v>14</v>
      </c>
      <c r="B8" s="22" t="s">
        <v>15</v>
      </c>
      <c r="C8" s="125">
        <v>139786630</v>
      </c>
      <c r="D8" s="47">
        <v>132411758</v>
      </c>
    </row>
    <row r="9" spans="1:4" x14ac:dyDescent="0.25">
      <c r="A9" s="4" t="s">
        <v>16</v>
      </c>
      <c r="B9" s="22" t="s">
        <v>17</v>
      </c>
      <c r="C9" s="125">
        <v>122576827</v>
      </c>
      <c r="D9" s="47">
        <v>135845985</v>
      </c>
    </row>
    <row r="10" spans="1:4" x14ac:dyDescent="0.25">
      <c r="A10" s="4" t="s">
        <v>18</v>
      </c>
      <c r="B10" s="22" t="s">
        <v>19</v>
      </c>
      <c r="C10" s="125">
        <v>4646640</v>
      </c>
      <c r="D10" s="47">
        <v>5281717</v>
      </c>
    </row>
    <row r="11" spans="1:4" x14ac:dyDescent="0.25">
      <c r="A11" s="4" t="s">
        <v>20</v>
      </c>
      <c r="B11" s="13" t="s">
        <v>21</v>
      </c>
      <c r="C11" s="125"/>
      <c r="D11" s="47">
        <v>18650941</v>
      </c>
    </row>
    <row r="12" spans="1:4" ht="15.75" thickBot="1" x14ac:dyDescent="0.3">
      <c r="A12" s="6" t="s">
        <v>22</v>
      </c>
      <c r="B12" s="14" t="s">
        <v>23</v>
      </c>
      <c r="C12" s="125">
        <v>825288</v>
      </c>
      <c r="D12" s="47">
        <v>825288</v>
      </c>
    </row>
    <row r="13" spans="1:4" ht="15.75" thickBot="1" x14ac:dyDescent="0.3">
      <c r="A13" s="82" t="s">
        <v>24</v>
      </c>
      <c r="B13" s="12" t="s">
        <v>25</v>
      </c>
      <c r="C13" s="123">
        <f>SUM(C14:C18)</f>
        <v>121006566</v>
      </c>
      <c r="D13" s="104">
        <f>SUM(D14:D18)</f>
        <v>118658703</v>
      </c>
    </row>
    <row r="14" spans="1:4" x14ac:dyDescent="0.25">
      <c r="A14" s="5" t="s">
        <v>26</v>
      </c>
      <c r="B14" s="21" t="s">
        <v>27</v>
      </c>
      <c r="C14" s="124"/>
      <c r="D14" s="47"/>
    </row>
    <row r="15" spans="1:4" x14ac:dyDescent="0.25">
      <c r="A15" s="4" t="s">
        <v>28</v>
      </c>
      <c r="B15" s="22" t="s">
        <v>29</v>
      </c>
      <c r="C15" s="125"/>
      <c r="D15" s="47"/>
    </row>
    <row r="16" spans="1:4" x14ac:dyDescent="0.25">
      <c r="A16" s="4" t="s">
        <v>30</v>
      </c>
      <c r="B16" s="22" t="s">
        <v>31</v>
      </c>
      <c r="C16" s="125"/>
      <c r="D16" s="47"/>
    </row>
    <row r="17" spans="1:4" x14ac:dyDescent="0.25">
      <c r="A17" s="4" t="s">
        <v>32</v>
      </c>
      <c r="B17" s="22" t="s">
        <v>33</v>
      </c>
      <c r="C17" s="125"/>
      <c r="D17" s="47"/>
    </row>
    <row r="18" spans="1:4" x14ac:dyDescent="0.25">
      <c r="A18" s="4" t="s">
        <v>34</v>
      </c>
      <c r="B18" s="22" t="s">
        <v>35</v>
      </c>
      <c r="C18" s="125">
        <v>121006566</v>
      </c>
      <c r="D18" s="47">
        <v>118658703</v>
      </c>
    </row>
    <row r="19" spans="1:4" ht="15.75" thickBot="1" x14ac:dyDescent="0.3">
      <c r="A19" s="6" t="s">
        <v>36</v>
      </c>
      <c r="B19" s="14" t="s">
        <v>37</v>
      </c>
      <c r="C19" s="126"/>
      <c r="D19" s="47"/>
    </row>
    <row r="20" spans="1:4" ht="15.75" thickBot="1" x14ac:dyDescent="0.3">
      <c r="A20" s="82" t="s">
        <v>38</v>
      </c>
      <c r="B20" s="7" t="s">
        <v>39</v>
      </c>
      <c r="C20" s="123">
        <f>SUM(C21:C25)</f>
        <v>105203370</v>
      </c>
      <c r="D20" s="104">
        <f>SUM(D21:D25)</f>
        <v>675160555</v>
      </c>
    </row>
    <row r="21" spans="1:4" x14ac:dyDescent="0.25">
      <c r="A21" s="5" t="s">
        <v>40</v>
      </c>
      <c r="B21" s="21" t="s">
        <v>41</v>
      </c>
      <c r="C21" s="124"/>
      <c r="D21" s="47"/>
    </row>
    <row r="22" spans="1:4" x14ac:dyDescent="0.25">
      <c r="A22" s="4" t="s">
        <v>42</v>
      </c>
      <c r="B22" s="22" t="s">
        <v>43</v>
      </c>
      <c r="C22" s="125"/>
      <c r="D22" s="47"/>
    </row>
    <row r="23" spans="1:4" x14ac:dyDescent="0.25">
      <c r="A23" s="4" t="s">
        <v>44</v>
      </c>
      <c r="B23" s="22" t="s">
        <v>45</v>
      </c>
      <c r="C23" s="125"/>
      <c r="D23" s="47"/>
    </row>
    <row r="24" spans="1:4" x14ac:dyDescent="0.25">
      <c r="A24" s="4" t="s">
        <v>46</v>
      </c>
      <c r="B24" s="22" t="s">
        <v>47</v>
      </c>
      <c r="C24" s="125"/>
      <c r="D24" s="47"/>
    </row>
    <row r="25" spans="1:4" x14ac:dyDescent="0.25">
      <c r="A25" s="4" t="s">
        <v>48</v>
      </c>
      <c r="B25" s="22" t="s">
        <v>49</v>
      </c>
      <c r="C25" s="125">
        <v>105203370</v>
      </c>
      <c r="D25" s="47">
        <v>675160555</v>
      </c>
    </row>
    <row r="26" spans="1:4" ht="15.75" thickBot="1" x14ac:dyDescent="0.3">
      <c r="A26" s="6" t="s">
        <v>50</v>
      </c>
      <c r="B26" s="23" t="s">
        <v>51</v>
      </c>
      <c r="C26" s="126"/>
      <c r="D26" s="47"/>
    </row>
    <row r="27" spans="1:4" ht="15.75" thickBot="1" x14ac:dyDescent="0.3">
      <c r="A27" s="82" t="s">
        <v>52</v>
      </c>
      <c r="B27" s="7" t="s">
        <v>53</v>
      </c>
      <c r="C27" s="127">
        <f>SUM(C28:C34)</f>
        <v>126450000</v>
      </c>
      <c r="D27" s="15">
        <f>SUM(D28:D34)</f>
        <v>127711118</v>
      </c>
    </row>
    <row r="28" spans="1:4" x14ac:dyDescent="0.25">
      <c r="A28" s="5" t="s">
        <v>54</v>
      </c>
      <c r="B28" s="21" t="s">
        <v>55</v>
      </c>
      <c r="C28" s="124"/>
      <c r="D28" s="47"/>
    </row>
    <row r="29" spans="1:4" x14ac:dyDescent="0.25">
      <c r="A29" s="4" t="s">
        <v>56</v>
      </c>
      <c r="B29" s="22" t="s">
        <v>57</v>
      </c>
      <c r="C29" s="125">
        <v>8500000</v>
      </c>
      <c r="D29" s="47">
        <v>8761118</v>
      </c>
    </row>
    <row r="30" spans="1:4" x14ac:dyDescent="0.25">
      <c r="A30" s="4" t="s">
        <v>58</v>
      </c>
      <c r="B30" s="22" t="s">
        <v>59</v>
      </c>
      <c r="C30" s="125">
        <v>106500000</v>
      </c>
      <c r="D30" s="47">
        <v>106500000</v>
      </c>
    </row>
    <row r="31" spans="1:4" x14ac:dyDescent="0.25">
      <c r="A31" s="4" t="s">
        <v>60</v>
      </c>
      <c r="B31" s="22" t="s">
        <v>61</v>
      </c>
      <c r="C31" s="125">
        <v>300000</v>
      </c>
      <c r="D31" s="47"/>
    </row>
    <row r="32" spans="1:4" x14ac:dyDescent="0.25">
      <c r="A32" s="4" t="s">
        <v>62</v>
      </c>
      <c r="B32" s="22" t="s">
        <v>63</v>
      </c>
      <c r="C32" s="125">
        <v>8500000</v>
      </c>
      <c r="D32" s="47">
        <v>9500000</v>
      </c>
    </row>
    <row r="33" spans="1:4" x14ac:dyDescent="0.25">
      <c r="A33" s="4" t="s">
        <v>64</v>
      </c>
      <c r="B33" s="22" t="s">
        <v>65</v>
      </c>
      <c r="C33" s="125"/>
      <c r="D33" s="47"/>
    </row>
    <row r="34" spans="1:4" ht="15.75" thickBot="1" x14ac:dyDescent="0.3">
      <c r="A34" s="6" t="s">
        <v>66</v>
      </c>
      <c r="B34" s="35" t="s">
        <v>67</v>
      </c>
      <c r="C34" s="126">
        <v>2650000</v>
      </c>
      <c r="D34" s="47">
        <v>2950000</v>
      </c>
    </row>
    <row r="35" spans="1:4" ht="15.75" thickBot="1" x14ac:dyDescent="0.3">
      <c r="A35" s="82" t="s">
        <v>68</v>
      </c>
      <c r="B35" s="7" t="s">
        <v>69</v>
      </c>
      <c r="C35" s="123">
        <f>SUM(C36:C46)</f>
        <v>57638113</v>
      </c>
      <c r="D35" s="104">
        <f>SUM(D36:D46)</f>
        <v>61281863</v>
      </c>
    </row>
    <row r="36" spans="1:4" x14ac:dyDescent="0.25">
      <c r="A36" s="5" t="s">
        <v>70</v>
      </c>
      <c r="B36" s="21" t="s">
        <v>71</v>
      </c>
      <c r="C36" s="124">
        <v>4400000</v>
      </c>
      <c r="D36" s="47">
        <v>4400000</v>
      </c>
    </row>
    <row r="37" spans="1:4" x14ac:dyDescent="0.25">
      <c r="A37" s="4" t="s">
        <v>72</v>
      </c>
      <c r="B37" s="22" t="s">
        <v>73</v>
      </c>
      <c r="C37" s="125">
        <v>16179000</v>
      </c>
      <c r="D37" s="47">
        <v>14179000</v>
      </c>
    </row>
    <row r="38" spans="1:4" x14ac:dyDescent="0.25">
      <c r="A38" s="4" t="s">
        <v>74</v>
      </c>
      <c r="B38" s="22" t="s">
        <v>75</v>
      </c>
      <c r="C38" s="125">
        <v>14000000</v>
      </c>
      <c r="D38" s="47">
        <v>14000000</v>
      </c>
    </row>
    <row r="39" spans="1:4" x14ac:dyDescent="0.25">
      <c r="A39" s="4" t="s">
        <v>76</v>
      </c>
      <c r="B39" s="22" t="s">
        <v>77</v>
      </c>
      <c r="C39" s="125">
        <v>136000</v>
      </c>
      <c r="D39" s="47">
        <v>175750</v>
      </c>
    </row>
    <row r="40" spans="1:4" x14ac:dyDescent="0.25">
      <c r="A40" s="4" t="s">
        <v>78</v>
      </c>
      <c r="B40" s="22" t="s">
        <v>79</v>
      </c>
      <c r="C40" s="125">
        <v>13995113</v>
      </c>
      <c r="D40" s="47">
        <v>13995113</v>
      </c>
    </row>
    <row r="41" spans="1:4" x14ac:dyDescent="0.25">
      <c r="A41" s="4" t="s">
        <v>80</v>
      </c>
      <c r="B41" s="22" t="s">
        <v>81</v>
      </c>
      <c r="C41" s="125">
        <v>7208000</v>
      </c>
      <c r="D41" s="47">
        <v>7208000</v>
      </c>
    </row>
    <row r="42" spans="1:4" x14ac:dyDescent="0.25">
      <c r="A42" s="4" t="s">
        <v>82</v>
      </c>
      <c r="B42" s="22" t="s">
        <v>83</v>
      </c>
      <c r="C42" s="125"/>
      <c r="D42" s="47"/>
    </row>
    <row r="43" spans="1:4" x14ac:dyDescent="0.25">
      <c r="A43" s="4" t="s">
        <v>84</v>
      </c>
      <c r="B43" s="22" t="s">
        <v>85</v>
      </c>
      <c r="C43" s="125">
        <v>20000</v>
      </c>
      <c r="D43" s="47">
        <v>20000</v>
      </c>
    </row>
    <row r="44" spans="1:4" x14ac:dyDescent="0.25">
      <c r="A44" s="4" t="s">
        <v>86</v>
      </c>
      <c r="B44" s="22" t="s">
        <v>87</v>
      </c>
      <c r="C44" s="128"/>
      <c r="D44" s="47">
        <v>2604000</v>
      </c>
    </row>
    <row r="45" spans="1:4" x14ac:dyDescent="0.25">
      <c r="A45" s="6" t="s">
        <v>88</v>
      </c>
      <c r="B45" s="23" t="s">
        <v>89</v>
      </c>
      <c r="C45" s="129">
        <v>500000</v>
      </c>
      <c r="D45" s="47">
        <v>1500000</v>
      </c>
    </row>
    <row r="46" spans="1:4" ht="15.75" thickBot="1" x14ac:dyDescent="0.3">
      <c r="A46" s="6" t="s">
        <v>90</v>
      </c>
      <c r="B46" s="14" t="s">
        <v>91</v>
      </c>
      <c r="C46" s="129">
        <v>1200000</v>
      </c>
      <c r="D46" s="47">
        <v>3200000</v>
      </c>
    </row>
    <row r="47" spans="1:4" ht="15.75" thickBot="1" x14ac:dyDescent="0.3">
      <c r="A47" s="82" t="s">
        <v>92</v>
      </c>
      <c r="B47" s="7" t="s">
        <v>93</v>
      </c>
      <c r="C47" s="123">
        <f>SUM(C48:C52)</f>
        <v>0</v>
      </c>
      <c r="D47" s="104">
        <f>SUM(D48:D52)</f>
        <v>17653000</v>
      </c>
    </row>
    <row r="48" spans="1:4" x14ac:dyDescent="0.25">
      <c r="A48" s="5" t="s">
        <v>94</v>
      </c>
      <c r="B48" s="21" t="s">
        <v>95</v>
      </c>
      <c r="C48" s="130"/>
      <c r="D48" s="47"/>
    </row>
    <row r="49" spans="1:4" x14ac:dyDescent="0.25">
      <c r="A49" s="4" t="s">
        <v>96</v>
      </c>
      <c r="B49" s="22" t="s">
        <v>97</v>
      </c>
      <c r="C49" s="128"/>
      <c r="D49" s="47">
        <v>17653000</v>
      </c>
    </row>
    <row r="50" spans="1:4" x14ac:dyDescent="0.25">
      <c r="A50" s="4" t="s">
        <v>98</v>
      </c>
      <c r="B50" s="22" t="s">
        <v>99</v>
      </c>
      <c r="C50" s="128"/>
      <c r="D50" s="47"/>
    </row>
    <row r="51" spans="1:4" x14ac:dyDescent="0.25">
      <c r="A51" s="4" t="s">
        <v>100</v>
      </c>
      <c r="B51" s="22" t="s">
        <v>101</v>
      </c>
      <c r="C51" s="128"/>
      <c r="D51" s="47"/>
    </row>
    <row r="52" spans="1:4" ht="15.75" thickBot="1" x14ac:dyDescent="0.3">
      <c r="A52" s="6" t="s">
        <v>102</v>
      </c>
      <c r="B52" s="14" t="s">
        <v>103</v>
      </c>
      <c r="C52" s="129"/>
      <c r="D52" s="47"/>
    </row>
    <row r="53" spans="1:4" ht="15.75" thickBot="1" x14ac:dyDescent="0.3">
      <c r="A53" s="82" t="s">
        <v>104</v>
      </c>
      <c r="B53" s="7" t="s">
        <v>105</v>
      </c>
      <c r="C53" s="123">
        <f>SUM(C54:C57)</f>
        <v>0</v>
      </c>
      <c r="D53" s="104">
        <f>SUM(D54:D57)</f>
        <v>0</v>
      </c>
    </row>
    <row r="54" spans="1:4" x14ac:dyDescent="0.25">
      <c r="A54" s="5" t="s">
        <v>106</v>
      </c>
      <c r="B54" s="21" t="s">
        <v>107</v>
      </c>
      <c r="C54" s="124"/>
      <c r="D54" s="47"/>
    </row>
    <row r="55" spans="1:4" x14ac:dyDescent="0.25">
      <c r="A55" s="4" t="s">
        <v>108</v>
      </c>
      <c r="B55" s="22" t="s">
        <v>109</v>
      </c>
      <c r="C55" s="125"/>
      <c r="D55" s="47"/>
    </row>
    <row r="56" spans="1:4" x14ac:dyDescent="0.25">
      <c r="A56" s="4" t="s">
        <v>110</v>
      </c>
      <c r="B56" s="22" t="s">
        <v>111</v>
      </c>
      <c r="C56" s="125"/>
      <c r="D56" s="47"/>
    </row>
    <row r="57" spans="1:4" ht="15.75" thickBot="1" x14ac:dyDescent="0.3">
      <c r="A57" s="6" t="s">
        <v>112</v>
      </c>
      <c r="B57" s="14" t="s">
        <v>113</v>
      </c>
      <c r="C57" s="126"/>
      <c r="D57" s="47"/>
    </row>
    <row r="58" spans="1:4" ht="15.75" thickBot="1" x14ac:dyDescent="0.3">
      <c r="A58" s="82" t="s">
        <v>114</v>
      </c>
      <c r="B58" s="12" t="s">
        <v>115</v>
      </c>
      <c r="C58" s="123">
        <f>SUM(C59:C61)</f>
        <v>0</v>
      </c>
      <c r="D58" s="104">
        <f>SUM(D59:D61)</f>
        <v>0</v>
      </c>
    </row>
    <row r="59" spans="1:4" x14ac:dyDescent="0.25">
      <c r="A59" s="5" t="s">
        <v>116</v>
      </c>
      <c r="B59" s="21" t="s">
        <v>117</v>
      </c>
      <c r="C59" s="128"/>
      <c r="D59" s="47"/>
    </row>
    <row r="60" spans="1:4" x14ac:dyDescent="0.25">
      <c r="A60" s="4" t="s">
        <v>118</v>
      </c>
      <c r="B60" s="22" t="s">
        <v>119</v>
      </c>
      <c r="C60" s="128"/>
      <c r="D60" s="47"/>
    </row>
    <row r="61" spans="1:4" x14ac:dyDescent="0.25">
      <c r="A61" s="4" t="s">
        <v>120</v>
      </c>
      <c r="B61" s="22" t="s">
        <v>121</v>
      </c>
      <c r="C61" s="128"/>
      <c r="D61" s="47"/>
    </row>
    <row r="62" spans="1:4" ht="15.75" thickBot="1" x14ac:dyDescent="0.3">
      <c r="A62" s="6" t="s">
        <v>122</v>
      </c>
      <c r="B62" s="14" t="s">
        <v>123</v>
      </c>
      <c r="C62" s="128" t="s">
        <v>124</v>
      </c>
      <c r="D62" s="47"/>
    </row>
    <row r="63" spans="1:4" ht="15.75" thickBot="1" x14ac:dyDescent="0.3">
      <c r="A63" s="34" t="s">
        <v>125</v>
      </c>
      <c r="B63" s="7" t="s">
        <v>126</v>
      </c>
      <c r="C63" s="127">
        <f>+C58+C53+C47+C35+C27+C20+C13+C6</f>
        <v>794633554</v>
      </c>
      <c r="D63" s="15">
        <f>+D58+D53+D47+D35+D27+D20+D13+D6</f>
        <v>1411396719</v>
      </c>
    </row>
    <row r="64" spans="1:4" ht="15.75" thickBot="1" x14ac:dyDescent="0.3">
      <c r="A64" s="30" t="s">
        <v>127</v>
      </c>
      <c r="B64" s="12" t="s">
        <v>128</v>
      </c>
      <c r="C64" s="123">
        <v>0</v>
      </c>
      <c r="D64" s="44">
        <v>0</v>
      </c>
    </row>
    <row r="65" spans="1:4" x14ac:dyDescent="0.25">
      <c r="A65" s="5" t="s">
        <v>129</v>
      </c>
      <c r="B65" s="21" t="s">
        <v>130</v>
      </c>
      <c r="C65" s="128"/>
      <c r="D65" s="47"/>
    </row>
    <row r="66" spans="1:4" x14ac:dyDescent="0.25">
      <c r="A66" s="4" t="s">
        <v>131</v>
      </c>
      <c r="B66" s="22" t="s">
        <v>132</v>
      </c>
      <c r="C66" s="128"/>
      <c r="D66" s="47"/>
    </row>
    <row r="67" spans="1:4" ht="15.75" thickBot="1" x14ac:dyDescent="0.3">
      <c r="A67" s="6" t="s">
        <v>133</v>
      </c>
      <c r="B67" s="32" t="s">
        <v>134</v>
      </c>
      <c r="C67" s="128"/>
      <c r="D67" s="47"/>
    </row>
    <row r="68" spans="1:4" ht="15.75" thickBot="1" x14ac:dyDescent="0.3">
      <c r="A68" s="30" t="s">
        <v>135</v>
      </c>
      <c r="B68" s="12" t="s">
        <v>136</v>
      </c>
      <c r="C68" s="123">
        <f>SUM(C69:C72)</f>
        <v>0</v>
      </c>
      <c r="D68" s="104">
        <f>SUM(D69:D72)</f>
        <v>421974000</v>
      </c>
    </row>
    <row r="69" spans="1:4" x14ac:dyDescent="0.25">
      <c r="A69" s="5" t="s">
        <v>137</v>
      </c>
      <c r="B69" s="21" t="s">
        <v>138</v>
      </c>
      <c r="C69" s="128"/>
      <c r="D69" s="47"/>
    </row>
    <row r="70" spans="1:4" x14ac:dyDescent="0.25">
      <c r="A70" s="4" t="s">
        <v>139</v>
      </c>
      <c r="B70" s="22" t="s">
        <v>140</v>
      </c>
      <c r="C70" s="128"/>
      <c r="D70" s="47"/>
    </row>
    <row r="71" spans="1:4" x14ac:dyDescent="0.25">
      <c r="A71" s="4" t="s">
        <v>141</v>
      </c>
      <c r="B71" s="22" t="s">
        <v>142</v>
      </c>
      <c r="C71" s="128"/>
      <c r="D71" s="47">
        <v>421974000</v>
      </c>
    </row>
    <row r="72" spans="1:4" ht="15.75" thickBot="1" x14ac:dyDescent="0.3">
      <c r="A72" s="6" t="s">
        <v>143</v>
      </c>
      <c r="B72" s="14" t="s">
        <v>144</v>
      </c>
      <c r="C72" s="128"/>
      <c r="D72" s="47"/>
    </row>
    <row r="73" spans="1:4" ht="15.75" thickBot="1" x14ac:dyDescent="0.3">
      <c r="A73" s="30" t="s">
        <v>145</v>
      </c>
      <c r="B73" s="12" t="s">
        <v>146</v>
      </c>
      <c r="C73" s="123">
        <f>SUM(C74:C75)</f>
        <v>35240572</v>
      </c>
      <c r="D73" s="104">
        <f>SUM(D74:D75)</f>
        <v>34610084</v>
      </c>
    </row>
    <row r="74" spans="1:4" x14ac:dyDescent="0.25">
      <c r="A74" s="5" t="s">
        <v>147</v>
      </c>
      <c r="B74" s="21" t="s">
        <v>148</v>
      </c>
      <c r="C74" s="128">
        <v>35240572</v>
      </c>
      <c r="D74" s="47">
        <v>34610084</v>
      </c>
    </row>
    <row r="75" spans="1:4" ht="15.75" thickBot="1" x14ac:dyDescent="0.3">
      <c r="A75" s="6" t="s">
        <v>149</v>
      </c>
      <c r="B75" s="14" t="s">
        <v>150</v>
      </c>
      <c r="C75" s="128"/>
      <c r="D75" s="47"/>
    </row>
    <row r="76" spans="1:4" ht="15.75" thickBot="1" x14ac:dyDescent="0.3">
      <c r="A76" s="30" t="s">
        <v>151</v>
      </c>
      <c r="B76" s="12" t="s">
        <v>152</v>
      </c>
      <c r="C76" s="123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21" t="s">
        <v>154</v>
      </c>
      <c r="C77" s="128"/>
      <c r="D77" s="47"/>
    </row>
    <row r="78" spans="1:4" x14ac:dyDescent="0.25">
      <c r="A78" s="4" t="s">
        <v>155</v>
      </c>
      <c r="B78" s="22" t="s">
        <v>156</v>
      </c>
      <c r="C78" s="128"/>
      <c r="D78" s="47"/>
    </row>
    <row r="79" spans="1:4" ht="15.75" thickBot="1" x14ac:dyDescent="0.3">
      <c r="A79" s="6" t="s">
        <v>157</v>
      </c>
      <c r="B79" s="14" t="s">
        <v>158</v>
      </c>
      <c r="C79" s="128"/>
      <c r="D79" s="47"/>
    </row>
    <row r="80" spans="1:4" ht="15.75" thickBot="1" x14ac:dyDescent="0.3">
      <c r="A80" s="30" t="s">
        <v>159</v>
      </c>
      <c r="B80" s="12" t="s">
        <v>160</v>
      </c>
      <c r="C80" s="123">
        <f>SUM(C81:C84)</f>
        <v>0</v>
      </c>
      <c r="D80" s="104">
        <f>SUM(D81:D84)</f>
        <v>0</v>
      </c>
    </row>
    <row r="81" spans="1:4" x14ac:dyDescent="0.25">
      <c r="A81" s="24" t="s">
        <v>161</v>
      </c>
      <c r="B81" s="21" t="s">
        <v>162</v>
      </c>
      <c r="C81" s="128"/>
      <c r="D81" s="47"/>
    </row>
    <row r="82" spans="1:4" x14ac:dyDescent="0.25">
      <c r="A82" s="25" t="s">
        <v>163</v>
      </c>
      <c r="B82" s="22" t="s">
        <v>164</v>
      </c>
      <c r="C82" s="128"/>
      <c r="D82" s="47"/>
    </row>
    <row r="83" spans="1:4" x14ac:dyDescent="0.25">
      <c r="A83" s="25" t="s">
        <v>165</v>
      </c>
      <c r="B83" s="22" t="s">
        <v>166</v>
      </c>
      <c r="C83" s="128"/>
      <c r="D83" s="47"/>
    </row>
    <row r="84" spans="1:4" ht="15.75" thickBot="1" x14ac:dyDescent="0.3">
      <c r="A84" s="26" t="s">
        <v>167</v>
      </c>
      <c r="B84" s="14" t="s">
        <v>168</v>
      </c>
      <c r="C84" s="128"/>
      <c r="D84" s="47"/>
    </row>
    <row r="85" spans="1:4" ht="15.75" thickBot="1" x14ac:dyDescent="0.3">
      <c r="A85" s="30" t="s">
        <v>169</v>
      </c>
      <c r="B85" s="12" t="s">
        <v>170</v>
      </c>
      <c r="C85" s="131"/>
      <c r="D85" s="48"/>
    </row>
    <row r="86" spans="1:4" ht="15.75" thickBot="1" x14ac:dyDescent="0.3">
      <c r="A86" s="30" t="s">
        <v>171</v>
      </c>
      <c r="B86" s="12" t="s">
        <v>172</v>
      </c>
      <c r="C86" s="131"/>
      <c r="D86" s="48"/>
    </row>
    <row r="87" spans="1:4" ht="15.75" thickBot="1" x14ac:dyDescent="0.3">
      <c r="A87" s="30" t="s">
        <v>173</v>
      </c>
      <c r="B87" s="27" t="s">
        <v>174</v>
      </c>
      <c r="C87" s="127">
        <f>+C86+C85+C80+C76+C73+C68+C64</f>
        <v>35240572</v>
      </c>
      <c r="D87" s="15">
        <f>+D86+D85+D80+D76+D73+D68+D64</f>
        <v>456584084</v>
      </c>
    </row>
    <row r="88" spans="1:4" ht="15.75" thickBot="1" x14ac:dyDescent="0.3">
      <c r="A88" s="31" t="s">
        <v>175</v>
      </c>
      <c r="B88" s="28" t="s">
        <v>176</v>
      </c>
      <c r="C88" s="40">
        <f>+C87+C63</f>
        <v>829874126</v>
      </c>
      <c r="D88" s="477">
        <f>+D87+D63</f>
        <v>1867980803</v>
      </c>
    </row>
    <row r="89" spans="1:4" ht="15.75" x14ac:dyDescent="0.25">
      <c r="A89" s="2"/>
      <c r="B89" s="3"/>
      <c r="C89" s="16"/>
      <c r="D89" s="36"/>
    </row>
    <row r="90" spans="1:4" ht="15.75" x14ac:dyDescent="0.25">
      <c r="A90" s="663" t="s">
        <v>177</v>
      </c>
      <c r="B90" s="663"/>
      <c r="C90" s="663"/>
      <c r="D90" s="1"/>
    </row>
    <row r="91" spans="1:4" ht="15.75" thickBot="1" x14ac:dyDescent="0.3">
      <c r="A91" s="665" t="s">
        <v>178</v>
      </c>
      <c r="B91" s="665"/>
      <c r="C91" s="11" t="s">
        <v>2</v>
      </c>
      <c r="D91" s="37"/>
    </row>
    <row r="92" spans="1:4" ht="24.75" thickBot="1" x14ac:dyDescent="0.3">
      <c r="A92" s="51" t="s">
        <v>3</v>
      </c>
      <c r="B92" s="8" t="s">
        <v>179</v>
      </c>
      <c r="C92" s="38" t="s">
        <v>5</v>
      </c>
      <c r="D92" s="45" t="s">
        <v>6</v>
      </c>
    </row>
    <row r="93" spans="1:4" ht="15.75" thickBot="1" x14ac:dyDescent="0.3">
      <c r="A93" s="41"/>
      <c r="B93" s="84" t="s">
        <v>7</v>
      </c>
      <c r="C93" s="49" t="s">
        <v>8</v>
      </c>
      <c r="D93" s="10" t="s">
        <v>9</v>
      </c>
    </row>
    <row r="94" spans="1:4" ht="15.75" thickBot="1" x14ac:dyDescent="0.3">
      <c r="A94" s="52" t="s">
        <v>10</v>
      </c>
      <c r="B94" s="75" t="s">
        <v>180</v>
      </c>
      <c r="C94" s="123">
        <f>+C95+C96+C97+C98+C99+C112</f>
        <v>670973971</v>
      </c>
      <c r="D94" s="104">
        <f>+D95+D96+D97+D98+D99+D112</f>
        <v>1152800228</v>
      </c>
    </row>
    <row r="95" spans="1:4" x14ac:dyDescent="0.25">
      <c r="A95" s="53" t="s">
        <v>12</v>
      </c>
      <c r="B95" s="71" t="s">
        <v>181</v>
      </c>
      <c r="C95" s="124">
        <v>320331036</v>
      </c>
      <c r="D95" s="74">
        <v>323112185</v>
      </c>
    </row>
    <row r="96" spans="1:4" x14ac:dyDescent="0.25">
      <c r="A96" s="54" t="s">
        <v>14</v>
      </c>
      <c r="B96" s="62" t="s">
        <v>182</v>
      </c>
      <c r="C96" s="125">
        <v>69522057</v>
      </c>
      <c r="D96" s="47">
        <v>69522057</v>
      </c>
    </row>
    <row r="97" spans="1:4" x14ac:dyDescent="0.25">
      <c r="A97" s="54" t="s">
        <v>16</v>
      </c>
      <c r="B97" s="62" t="s">
        <v>183</v>
      </c>
      <c r="C97" s="126">
        <v>181696066</v>
      </c>
      <c r="D97" s="47">
        <v>178536468</v>
      </c>
    </row>
    <row r="98" spans="1:4" x14ac:dyDescent="0.25">
      <c r="A98" s="54" t="s">
        <v>18</v>
      </c>
      <c r="B98" s="62" t="s">
        <v>184</v>
      </c>
      <c r="C98" s="126">
        <v>4700000</v>
      </c>
      <c r="D98" s="47">
        <v>7095000</v>
      </c>
    </row>
    <row r="99" spans="1:4" x14ac:dyDescent="0.25">
      <c r="A99" s="54" t="s">
        <v>185</v>
      </c>
      <c r="B99" s="63" t="s">
        <v>186</v>
      </c>
      <c r="C99" s="126">
        <v>94724812</v>
      </c>
      <c r="D99" s="47">
        <v>104521926</v>
      </c>
    </row>
    <row r="100" spans="1:4" x14ac:dyDescent="0.25">
      <c r="A100" s="54" t="s">
        <v>22</v>
      </c>
      <c r="B100" s="62" t="s">
        <v>187</v>
      </c>
      <c r="C100" s="126"/>
      <c r="D100" s="47">
        <v>851395</v>
      </c>
    </row>
    <row r="101" spans="1:4" x14ac:dyDescent="0.25">
      <c r="A101" s="54" t="s">
        <v>188</v>
      </c>
      <c r="B101" s="64" t="s">
        <v>189</v>
      </c>
      <c r="C101" s="126"/>
      <c r="D101" s="47"/>
    </row>
    <row r="102" spans="1:4" x14ac:dyDescent="0.25">
      <c r="A102" s="54" t="s">
        <v>190</v>
      </c>
      <c r="B102" s="64" t="s">
        <v>191</v>
      </c>
      <c r="C102" s="126"/>
      <c r="D102" s="47"/>
    </row>
    <row r="103" spans="1:4" x14ac:dyDescent="0.25">
      <c r="A103" s="54" t="s">
        <v>192</v>
      </c>
      <c r="B103" s="65" t="s">
        <v>193</v>
      </c>
      <c r="C103" s="126"/>
      <c r="D103" s="47"/>
    </row>
    <row r="104" spans="1:4" x14ac:dyDescent="0.25">
      <c r="A104" s="54" t="s">
        <v>194</v>
      </c>
      <c r="B104" s="66" t="s">
        <v>195</v>
      </c>
      <c r="C104" s="126"/>
      <c r="D104" s="47"/>
    </row>
    <row r="105" spans="1:4" x14ac:dyDescent="0.25">
      <c r="A105" s="54" t="s">
        <v>196</v>
      </c>
      <c r="B105" s="66" t="s">
        <v>197</v>
      </c>
      <c r="C105" s="126"/>
      <c r="D105" s="47"/>
    </row>
    <row r="106" spans="1:4" x14ac:dyDescent="0.25">
      <c r="A106" s="54" t="s">
        <v>198</v>
      </c>
      <c r="B106" s="65" t="s">
        <v>199</v>
      </c>
      <c r="C106" s="126"/>
      <c r="D106" s="47">
        <v>99670531</v>
      </c>
    </row>
    <row r="107" spans="1:4" x14ac:dyDescent="0.25">
      <c r="A107" s="54" t="s">
        <v>200</v>
      </c>
      <c r="B107" s="65" t="s">
        <v>201</v>
      </c>
      <c r="C107" s="126"/>
      <c r="D107" s="47"/>
    </row>
    <row r="108" spans="1:4" x14ac:dyDescent="0.25">
      <c r="A108" s="54" t="s">
        <v>202</v>
      </c>
      <c r="B108" s="66" t="s">
        <v>203</v>
      </c>
      <c r="C108" s="126"/>
      <c r="D108" s="47"/>
    </row>
    <row r="109" spans="1:4" x14ac:dyDescent="0.25">
      <c r="A109" s="55" t="s">
        <v>204</v>
      </c>
      <c r="B109" s="64" t="s">
        <v>205</v>
      </c>
      <c r="C109" s="126"/>
      <c r="D109" s="47"/>
    </row>
    <row r="110" spans="1:4" x14ac:dyDescent="0.25">
      <c r="A110" s="54" t="s">
        <v>206</v>
      </c>
      <c r="B110" s="64" t="s">
        <v>207</v>
      </c>
      <c r="C110" s="126"/>
      <c r="D110" s="47"/>
    </row>
    <row r="111" spans="1:4" x14ac:dyDescent="0.25">
      <c r="A111" s="56" t="s">
        <v>208</v>
      </c>
      <c r="B111" s="64" t="s">
        <v>209</v>
      </c>
      <c r="C111" s="126"/>
      <c r="D111" s="47">
        <v>4000000</v>
      </c>
    </row>
    <row r="112" spans="1:4" x14ac:dyDescent="0.25">
      <c r="A112" s="54" t="s">
        <v>210</v>
      </c>
      <c r="B112" s="62" t="s">
        <v>211</v>
      </c>
      <c r="C112" s="125"/>
      <c r="D112" s="47">
        <v>470012592</v>
      </c>
    </row>
    <row r="113" spans="1:4" x14ac:dyDescent="0.25">
      <c r="A113" s="54" t="s">
        <v>212</v>
      </c>
      <c r="B113" s="62" t="s">
        <v>213</v>
      </c>
      <c r="C113" s="125"/>
      <c r="D113" s="47">
        <v>470012592</v>
      </c>
    </row>
    <row r="114" spans="1:4" ht="15.75" thickBot="1" x14ac:dyDescent="0.3">
      <c r="A114" s="57" t="s">
        <v>214</v>
      </c>
      <c r="B114" s="76" t="s">
        <v>215</v>
      </c>
      <c r="C114" s="126"/>
      <c r="D114" s="77"/>
    </row>
    <row r="115" spans="1:4" ht="15.75" thickBot="1" x14ac:dyDescent="0.3">
      <c r="A115" s="58" t="s">
        <v>24</v>
      </c>
      <c r="B115" s="75" t="s">
        <v>216</v>
      </c>
      <c r="C115" s="123">
        <f>+C116+C118+C120</f>
        <v>142459607</v>
      </c>
      <c r="D115" s="104">
        <f>+D116+D118+D120</f>
        <v>276766027</v>
      </c>
    </row>
    <row r="116" spans="1:4" x14ac:dyDescent="0.25">
      <c r="A116" s="59" t="s">
        <v>26</v>
      </c>
      <c r="B116" s="62" t="s">
        <v>217</v>
      </c>
      <c r="C116" s="124">
        <v>123931205</v>
      </c>
      <c r="D116" s="47">
        <v>208079535</v>
      </c>
    </row>
    <row r="117" spans="1:4" x14ac:dyDescent="0.25">
      <c r="A117" s="59" t="s">
        <v>28</v>
      </c>
      <c r="B117" s="67" t="s">
        <v>218</v>
      </c>
      <c r="C117" s="124"/>
      <c r="D117" s="47"/>
    </row>
    <row r="118" spans="1:4" x14ac:dyDescent="0.25">
      <c r="A118" s="59" t="s">
        <v>30</v>
      </c>
      <c r="B118" s="67" t="s">
        <v>219</v>
      </c>
      <c r="C118" s="125">
        <v>11993500</v>
      </c>
      <c r="D118" s="47">
        <v>42151590</v>
      </c>
    </row>
    <row r="119" spans="1:4" x14ac:dyDescent="0.25">
      <c r="A119" s="59" t="s">
        <v>32</v>
      </c>
      <c r="B119" s="67" t="s">
        <v>220</v>
      </c>
      <c r="C119" s="154"/>
      <c r="D119" s="47"/>
    </row>
    <row r="120" spans="1:4" x14ac:dyDescent="0.25">
      <c r="A120" s="59" t="s">
        <v>34</v>
      </c>
      <c r="B120" s="68" t="s">
        <v>221</v>
      </c>
      <c r="C120" s="154">
        <v>6534902</v>
      </c>
      <c r="D120" s="47">
        <v>26534902</v>
      </c>
    </row>
    <row r="121" spans="1:4" x14ac:dyDescent="0.25">
      <c r="A121" s="59" t="s">
        <v>36</v>
      </c>
      <c r="B121" s="69" t="s">
        <v>222</v>
      </c>
      <c r="C121" s="154"/>
      <c r="D121" s="47"/>
    </row>
    <row r="122" spans="1:4" x14ac:dyDescent="0.25">
      <c r="A122" s="59" t="s">
        <v>223</v>
      </c>
      <c r="B122" s="70" t="s">
        <v>224</v>
      </c>
      <c r="C122" s="154"/>
      <c r="D122" s="47"/>
    </row>
    <row r="123" spans="1:4" x14ac:dyDescent="0.25">
      <c r="A123" s="59" t="s">
        <v>225</v>
      </c>
      <c r="B123" s="66" t="s">
        <v>197</v>
      </c>
      <c r="C123" s="154"/>
      <c r="D123" s="47"/>
    </row>
    <row r="124" spans="1:4" x14ac:dyDescent="0.25">
      <c r="A124" s="59" t="s">
        <v>226</v>
      </c>
      <c r="B124" s="66" t="s">
        <v>227</v>
      </c>
      <c r="C124" s="154"/>
      <c r="D124" s="47">
        <v>6534902</v>
      </c>
    </row>
    <row r="125" spans="1:4" x14ac:dyDescent="0.25">
      <c r="A125" s="59" t="s">
        <v>228</v>
      </c>
      <c r="B125" s="66" t="s">
        <v>229</v>
      </c>
      <c r="C125" s="154"/>
      <c r="D125" s="47"/>
    </row>
    <row r="126" spans="1:4" x14ac:dyDescent="0.25">
      <c r="A126" s="59" t="s">
        <v>230</v>
      </c>
      <c r="B126" s="66" t="s">
        <v>203</v>
      </c>
      <c r="C126" s="154"/>
      <c r="D126" s="47"/>
    </row>
    <row r="127" spans="1:4" x14ac:dyDescent="0.25">
      <c r="A127" s="59" t="s">
        <v>231</v>
      </c>
      <c r="B127" s="66" t="s">
        <v>232</v>
      </c>
      <c r="C127" s="154"/>
      <c r="D127" s="47"/>
    </row>
    <row r="128" spans="1:4" ht="15.75" thickBot="1" x14ac:dyDescent="0.3">
      <c r="A128" s="55" t="s">
        <v>233</v>
      </c>
      <c r="B128" s="66" t="s">
        <v>234</v>
      </c>
      <c r="C128" s="155"/>
      <c r="D128" s="47">
        <v>20000000</v>
      </c>
    </row>
    <row r="129" spans="1:4" ht="15.75" thickBot="1" x14ac:dyDescent="0.3">
      <c r="A129" s="60" t="s">
        <v>38</v>
      </c>
      <c r="B129" s="279" t="s">
        <v>235</v>
      </c>
      <c r="C129" s="123">
        <f>+C115+C94</f>
        <v>813433578</v>
      </c>
      <c r="D129" s="104">
        <f>+D115+D94</f>
        <v>1429566255</v>
      </c>
    </row>
    <row r="130" spans="1:4" ht="15.75" thickBot="1" x14ac:dyDescent="0.3">
      <c r="A130" s="60" t="s">
        <v>236</v>
      </c>
      <c r="B130" s="279" t="s">
        <v>237</v>
      </c>
      <c r="C130" s="123">
        <f>SUM(C131:C133)</f>
        <v>3008000</v>
      </c>
      <c r="D130" s="104">
        <f>SUM(D131:D133)</f>
        <v>3008000</v>
      </c>
    </row>
    <row r="131" spans="1:4" x14ac:dyDescent="0.25">
      <c r="A131" s="59" t="s">
        <v>54</v>
      </c>
      <c r="B131" s="67" t="s">
        <v>238</v>
      </c>
      <c r="C131" s="154">
        <v>3008000</v>
      </c>
      <c r="D131" s="47">
        <v>3008000</v>
      </c>
    </row>
    <row r="132" spans="1:4" x14ac:dyDescent="0.25">
      <c r="A132" s="59" t="s">
        <v>56</v>
      </c>
      <c r="B132" s="67" t="s">
        <v>239</v>
      </c>
      <c r="C132" s="154"/>
      <c r="D132" s="47"/>
    </row>
    <row r="133" spans="1:4" ht="15.75" thickBot="1" x14ac:dyDescent="0.3">
      <c r="A133" s="55" t="s">
        <v>58</v>
      </c>
      <c r="B133" s="67" t="s">
        <v>240</v>
      </c>
      <c r="C133" s="154"/>
      <c r="D133" s="47"/>
    </row>
    <row r="134" spans="1:4" ht="15.75" thickBot="1" x14ac:dyDescent="0.3">
      <c r="A134" s="60" t="s">
        <v>68</v>
      </c>
      <c r="B134" s="279" t="s">
        <v>241</v>
      </c>
      <c r="C134" s="123">
        <f>SUM(C135:C140)</f>
        <v>0</v>
      </c>
      <c r="D134" s="104">
        <f>SUM(D135:D140)</f>
        <v>421974000</v>
      </c>
    </row>
    <row r="135" spans="1:4" x14ac:dyDescent="0.25">
      <c r="A135" s="59" t="s">
        <v>70</v>
      </c>
      <c r="B135" s="71" t="s">
        <v>242</v>
      </c>
      <c r="C135" s="154"/>
      <c r="D135" s="47">
        <v>421974000</v>
      </c>
    </row>
    <row r="136" spans="1:4" x14ac:dyDescent="0.25">
      <c r="A136" s="59" t="s">
        <v>72</v>
      </c>
      <c r="B136" s="71" t="s">
        <v>243</v>
      </c>
      <c r="C136" s="154"/>
      <c r="D136" s="47"/>
    </row>
    <row r="137" spans="1:4" x14ac:dyDescent="0.25">
      <c r="A137" s="59" t="s">
        <v>74</v>
      </c>
      <c r="B137" s="71" t="s">
        <v>244</v>
      </c>
      <c r="C137" s="154"/>
      <c r="D137" s="47"/>
    </row>
    <row r="138" spans="1:4" x14ac:dyDescent="0.25">
      <c r="A138" s="59" t="s">
        <v>76</v>
      </c>
      <c r="B138" s="71" t="s">
        <v>245</v>
      </c>
      <c r="C138" s="154"/>
      <c r="D138" s="47"/>
    </row>
    <row r="139" spans="1:4" x14ac:dyDescent="0.25">
      <c r="A139" s="59" t="s">
        <v>78</v>
      </c>
      <c r="B139" s="71" t="s">
        <v>246</v>
      </c>
      <c r="C139" s="154"/>
      <c r="D139" s="47"/>
    </row>
    <row r="140" spans="1:4" ht="15.75" thickBot="1" x14ac:dyDescent="0.3">
      <c r="A140" s="55" t="s">
        <v>80</v>
      </c>
      <c r="B140" s="71" t="s">
        <v>247</v>
      </c>
      <c r="C140" s="154"/>
      <c r="D140" s="47"/>
    </row>
    <row r="141" spans="1:4" ht="15.75" thickBot="1" x14ac:dyDescent="0.3">
      <c r="A141" s="60" t="s">
        <v>92</v>
      </c>
      <c r="B141" s="279" t="s">
        <v>248</v>
      </c>
      <c r="C141" s="127">
        <f>SUM(C142:C145)</f>
        <v>13432548</v>
      </c>
      <c r="D141" s="15">
        <f>SUM(D142:D145)</f>
        <v>13432548</v>
      </c>
    </row>
    <row r="142" spans="1:4" x14ac:dyDescent="0.25">
      <c r="A142" s="59" t="s">
        <v>94</v>
      </c>
      <c r="B142" s="71" t="s">
        <v>249</v>
      </c>
      <c r="C142" s="154"/>
      <c r="D142" s="47"/>
    </row>
    <row r="143" spans="1:4" x14ac:dyDescent="0.25">
      <c r="A143" s="59" t="s">
        <v>96</v>
      </c>
      <c r="B143" s="71" t="s">
        <v>250</v>
      </c>
      <c r="C143" s="154">
        <v>13432548</v>
      </c>
      <c r="D143" s="47">
        <v>13432548</v>
      </c>
    </row>
    <row r="144" spans="1:4" x14ac:dyDescent="0.25">
      <c r="A144" s="59" t="s">
        <v>98</v>
      </c>
      <c r="B144" s="71" t="s">
        <v>251</v>
      </c>
      <c r="C144" s="154"/>
      <c r="D144" s="47"/>
    </row>
    <row r="145" spans="1:4" ht="15.75" thickBot="1" x14ac:dyDescent="0.3">
      <c r="A145" s="55" t="s">
        <v>100</v>
      </c>
      <c r="B145" s="72" t="s">
        <v>252</v>
      </c>
      <c r="C145" s="154"/>
      <c r="D145" s="47"/>
    </row>
    <row r="146" spans="1:4" ht="15.75" thickBot="1" x14ac:dyDescent="0.3">
      <c r="A146" s="60" t="s">
        <v>253</v>
      </c>
      <c r="B146" s="279" t="s">
        <v>254</v>
      </c>
      <c r="C146" s="42">
        <f>SUM(C147:C151)</f>
        <v>0</v>
      </c>
      <c r="D146" s="17">
        <f>SUM(D147:D151)</f>
        <v>0</v>
      </c>
    </row>
    <row r="147" spans="1:4" x14ac:dyDescent="0.25">
      <c r="A147" s="59" t="s">
        <v>106</v>
      </c>
      <c r="B147" s="71" t="s">
        <v>255</v>
      </c>
      <c r="C147" s="154"/>
      <c r="D147" s="47"/>
    </row>
    <row r="148" spans="1:4" x14ac:dyDescent="0.25">
      <c r="A148" s="59" t="s">
        <v>108</v>
      </c>
      <c r="B148" s="71" t="s">
        <v>256</v>
      </c>
      <c r="C148" s="154"/>
      <c r="D148" s="47"/>
    </row>
    <row r="149" spans="1:4" x14ac:dyDescent="0.25">
      <c r="A149" s="59" t="s">
        <v>110</v>
      </c>
      <c r="B149" s="71" t="s">
        <v>257</v>
      </c>
      <c r="C149" s="154"/>
      <c r="D149" s="47"/>
    </row>
    <row r="150" spans="1:4" x14ac:dyDescent="0.25">
      <c r="A150" s="59" t="s">
        <v>112</v>
      </c>
      <c r="B150" s="71" t="s">
        <v>258</v>
      </c>
      <c r="C150" s="154"/>
      <c r="D150" s="47"/>
    </row>
    <row r="151" spans="1:4" ht="15.75" thickBot="1" x14ac:dyDescent="0.3">
      <c r="A151" s="59" t="s">
        <v>259</v>
      </c>
      <c r="B151" s="71" t="s">
        <v>260</v>
      </c>
      <c r="C151" s="154"/>
      <c r="D151" s="47"/>
    </row>
    <row r="152" spans="1:4" ht="15.75" thickBot="1" x14ac:dyDescent="0.3">
      <c r="A152" s="60" t="s">
        <v>114</v>
      </c>
      <c r="B152" s="279" t="s">
        <v>261</v>
      </c>
      <c r="C152" s="50"/>
      <c r="D152" s="33"/>
    </row>
    <row r="153" spans="1:4" ht="15.75" thickBot="1" x14ac:dyDescent="0.3">
      <c r="A153" s="60" t="s">
        <v>262</v>
      </c>
      <c r="B153" s="279" t="s">
        <v>263</v>
      </c>
      <c r="C153" s="50"/>
      <c r="D153" s="47"/>
    </row>
    <row r="154" spans="1:4" ht="15.75" thickBot="1" x14ac:dyDescent="0.3">
      <c r="A154" s="60" t="s">
        <v>264</v>
      </c>
      <c r="B154" s="279" t="s">
        <v>265</v>
      </c>
      <c r="C154" s="43">
        <f>+C143+C130+C134</f>
        <v>16440548</v>
      </c>
      <c r="D154" s="29">
        <f>+D143+D130+D134</f>
        <v>438414548</v>
      </c>
    </row>
    <row r="155" spans="1:4" ht="15.75" thickBot="1" x14ac:dyDescent="0.3">
      <c r="A155" s="61" t="s">
        <v>266</v>
      </c>
      <c r="B155" s="73" t="s">
        <v>267</v>
      </c>
      <c r="C155" s="43">
        <f>+C154+C129</f>
        <v>829874126</v>
      </c>
      <c r="D155" s="29">
        <f>+D154+D129</f>
        <v>1867980803</v>
      </c>
    </row>
    <row r="156" spans="1:4" x14ac:dyDescent="0.25">
      <c r="A156" s="1"/>
      <c r="B156" s="1"/>
      <c r="C156" s="1"/>
      <c r="D156" s="1"/>
    </row>
    <row r="157" spans="1:4" ht="15.75" x14ac:dyDescent="0.25">
      <c r="A157" s="666" t="s">
        <v>268</v>
      </c>
      <c r="B157" s="666"/>
      <c r="C157" s="666"/>
      <c r="D157" s="1"/>
    </row>
    <row r="158" spans="1:4" ht="15.75" thickBot="1" x14ac:dyDescent="0.3">
      <c r="A158" s="664" t="s">
        <v>269</v>
      </c>
      <c r="B158" s="664"/>
      <c r="C158" s="18" t="s">
        <v>2</v>
      </c>
      <c r="D158" s="1"/>
    </row>
    <row r="159" spans="1:4" ht="21.75" thickBot="1" x14ac:dyDescent="0.3">
      <c r="A159" s="82">
        <v>1</v>
      </c>
      <c r="B159" s="83" t="s">
        <v>270</v>
      </c>
      <c r="C159" s="123">
        <f>+C63-C129</f>
        <v>-18800024</v>
      </c>
      <c r="D159" s="104">
        <f>+D63-D129</f>
        <v>-18169536</v>
      </c>
    </row>
    <row r="160" spans="1:4" ht="32.25" thickBot="1" x14ac:dyDescent="0.3">
      <c r="A160" s="82" t="s">
        <v>24</v>
      </c>
      <c r="B160" s="83" t="s">
        <v>271</v>
      </c>
      <c r="C160" s="123">
        <f>+C87-C154</f>
        <v>18800024</v>
      </c>
      <c r="D160" s="104">
        <f>+D87-D154</f>
        <v>18169536</v>
      </c>
    </row>
    <row r="164" spans="4:4" x14ac:dyDescent="0.25">
      <c r="D164">
        <v>2170733762</v>
      </c>
    </row>
    <row r="165" spans="4:4" x14ac:dyDescent="0.25">
      <c r="D165">
        <v>-189090667</v>
      </c>
    </row>
    <row r="166" spans="4:4" x14ac:dyDescent="0.25">
      <c r="D166" s="624">
        <v>-6529622</v>
      </c>
    </row>
    <row r="167" spans="4:4" x14ac:dyDescent="0.25">
      <c r="D167" s="298">
        <v>-108317000</v>
      </c>
    </row>
    <row r="168" spans="4:4" x14ac:dyDescent="0.25">
      <c r="D168">
        <f>SUM(D164:D167)</f>
        <v>1866796473</v>
      </c>
    </row>
  </sheetData>
  <mergeCells count="6">
    <mergeCell ref="A2:C2"/>
    <mergeCell ref="A3:B3"/>
    <mergeCell ref="A91:B91"/>
    <mergeCell ref="A157:C157"/>
    <mergeCell ref="A158:B158"/>
    <mergeCell ref="A90:C90"/>
  </mergeCells>
  <pageMargins left="0.7" right="0.7" top="0.75" bottom="0.75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21" sqref="G21"/>
    </sheetView>
  </sheetViews>
  <sheetFormatPr defaultRowHeight="15" x14ac:dyDescent="0.25"/>
  <cols>
    <col min="2" max="2" width="61.140625" customWidth="1"/>
    <col min="3" max="3" width="18.28515625" customWidth="1"/>
    <col min="4" max="4" width="16.7109375" customWidth="1"/>
  </cols>
  <sheetData>
    <row r="1" spans="1:4" ht="16.5" thickBot="1" x14ac:dyDescent="0.3">
      <c r="A1" s="478"/>
      <c r="B1" s="479"/>
      <c r="C1" s="593" t="str">
        <f>+CONCATENATE("9.1.1. melléklet a 27/",LEFT([1]ÖSSZEFÜGGÉSEK!A5,4),". (XII.21.) önkormányzati rendelethez")</f>
        <v>9.1.1. melléklet a 27/2017. (XII.21.) önkormányzati rendelethez</v>
      </c>
    </row>
    <row r="2" spans="1:4" ht="24" x14ac:dyDescent="0.25">
      <c r="A2" s="482" t="s">
        <v>272</v>
      </c>
      <c r="B2" s="483" t="s">
        <v>273</v>
      </c>
      <c r="C2" s="594" t="s">
        <v>274</v>
      </c>
      <c r="D2" s="594" t="s">
        <v>305</v>
      </c>
    </row>
    <row r="3" spans="1:4" ht="15.75" thickBot="1" x14ac:dyDescent="0.3">
      <c r="A3" s="595" t="s">
        <v>275</v>
      </c>
      <c r="B3" s="487" t="s">
        <v>469</v>
      </c>
      <c r="C3" s="596" t="s">
        <v>305</v>
      </c>
      <c r="D3" s="596" t="s">
        <v>339</v>
      </c>
    </row>
    <row r="4" spans="1:4" ht="15.75" thickBot="1" x14ac:dyDescent="0.3">
      <c r="A4" s="562"/>
      <c r="B4" s="562"/>
      <c r="C4" s="563" t="str">
        <f>'[1]9.1. sz. mell'!C4</f>
        <v>Forintban!</v>
      </c>
    </row>
    <row r="5" spans="1:4" ht="15.75" thickBot="1" x14ac:dyDescent="0.3">
      <c r="A5" s="494" t="s">
        <v>277</v>
      </c>
      <c r="B5" s="495" t="s">
        <v>278</v>
      </c>
      <c r="C5" s="597" t="s">
        <v>279</v>
      </c>
      <c r="D5" s="597" t="s">
        <v>279</v>
      </c>
    </row>
    <row r="6" spans="1:4" ht="15.75" thickBot="1" x14ac:dyDescent="0.3">
      <c r="A6" s="498"/>
      <c r="B6" s="564" t="s">
        <v>7</v>
      </c>
      <c r="C6" s="565" t="s">
        <v>8</v>
      </c>
      <c r="D6" s="565" t="s">
        <v>9</v>
      </c>
    </row>
    <row r="7" spans="1:4" ht="15.75" thickBot="1" x14ac:dyDescent="0.3">
      <c r="A7" s="502"/>
      <c r="B7" s="566" t="s">
        <v>280</v>
      </c>
      <c r="C7" s="598"/>
      <c r="D7" s="598"/>
    </row>
    <row r="8" spans="1:4" ht="15.75" thickBot="1" x14ac:dyDescent="0.3">
      <c r="A8" s="84" t="s">
        <v>10</v>
      </c>
      <c r="B8" s="7" t="s">
        <v>11</v>
      </c>
      <c r="C8" s="104">
        <f>+C9+C10+C11+C12+C13+C14</f>
        <v>270039895</v>
      </c>
      <c r="D8" s="104">
        <f>+D9+D10+D11+D12+D13+D14</f>
        <v>292138374</v>
      </c>
    </row>
    <row r="9" spans="1:4" x14ac:dyDescent="0.25">
      <c r="A9" s="115" t="s">
        <v>12</v>
      </c>
      <c r="B9" s="599" t="s">
        <v>13</v>
      </c>
      <c r="C9" s="600">
        <v>8183120</v>
      </c>
      <c r="D9" s="600">
        <v>9598791</v>
      </c>
    </row>
    <row r="10" spans="1:4" x14ac:dyDescent="0.25">
      <c r="A10" s="116" t="s">
        <v>14</v>
      </c>
      <c r="B10" s="601" t="s">
        <v>15</v>
      </c>
      <c r="C10" s="602">
        <v>139786630</v>
      </c>
      <c r="D10" s="602">
        <v>132411758</v>
      </c>
    </row>
    <row r="11" spans="1:4" x14ac:dyDescent="0.25">
      <c r="A11" s="116" t="s">
        <v>16</v>
      </c>
      <c r="B11" s="601" t="s">
        <v>17</v>
      </c>
      <c r="C11" s="602">
        <v>116598217</v>
      </c>
      <c r="D11" s="602">
        <v>125920891</v>
      </c>
    </row>
    <row r="12" spans="1:4" x14ac:dyDescent="0.25">
      <c r="A12" s="116" t="s">
        <v>18</v>
      </c>
      <c r="B12" s="601" t="s">
        <v>19</v>
      </c>
      <c r="C12" s="602">
        <v>4646640</v>
      </c>
      <c r="D12" s="602">
        <v>5281717</v>
      </c>
    </row>
    <row r="13" spans="1:4" x14ac:dyDescent="0.25">
      <c r="A13" s="116" t="s">
        <v>20</v>
      </c>
      <c r="B13" s="601" t="s">
        <v>281</v>
      </c>
      <c r="C13" s="602"/>
      <c r="D13" s="602">
        <v>18099929</v>
      </c>
    </row>
    <row r="14" spans="1:4" ht="15.75" thickBot="1" x14ac:dyDescent="0.3">
      <c r="A14" s="117" t="s">
        <v>22</v>
      </c>
      <c r="B14" s="603" t="s">
        <v>23</v>
      </c>
      <c r="C14" s="602">
        <v>825288</v>
      </c>
      <c r="D14" s="602">
        <v>825288</v>
      </c>
    </row>
    <row r="15" spans="1:4" ht="15.75" thickBot="1" x14ac:dyDescent="0.3">
      <c r="A15" s="84" t="s">
        <v>24</v>
      </c>
      <c r="B15" s="604" t="s">
        <v>25</v>
      </c>
      <c r="C15" s="104">
        <f>+C16+C17+C18+C19+C20</f>
        <v>8000000</v>
      </c>
      <c r="D15" s="104">
        <f>+D16+D17+D18+D19+D20</f>
        <v>7703284</v>
      </c>
    </row>
    <row r="16" spans="1:4" x14ac:dyDescent="0.25">
      <c r="A16" s="115" t="s">
        <v>26</v>
      </c>
      <c r="B16" s="599" t="s">
        <v>27</v>
      </c>
      <c r="C16" s="600"/>
      <c r="D16" s="600"/>
    </row>
    <row r="17" spans="1:4" x14ac:dyDescent="0.25">
      <c r="A17" s="116" t="s">
        <v>28</v>
      </c>
      <c r="B17" s="601" t="s">
        <v>29</v>
      </c>
      <c r="C17" s="602"/>
      <c r="D17" s="602"/>
    </row>
    <row r="18" spans="1:4" x14ac:dyDescent="0.25">
      <c r="A18" s="116" t="s">
        <v>30</v>
      </c>
      <c r="B18" s="601" t="s">
        <v>31</v>
      </c>
      <c r="C18" s="602"/>
      <c r="D18" s="602"/>
    </row>
    <row r="19" spans="1:4" x14ac:dyDescent="0.25">
      <c r="A19" s="116" t="s">
        <v>32</v>
      </c>
      <c r="B19" s="601" t="s">
        <v>33</v>
      </c>
      <c r="C19" s="602"/>
      <c r="D19" s="602"/>
    </row>
    <row r="20" spans="1:4" x14ac:dyDescent="0.25">
      <c r="A20" s="116" t="s">
        <v>34</v>
      </c>
      <c r="B20" s="601" t="s">
        <v>35</v>
      </c>
      <c r="C20" s="602">
        <v>8000000</v>
      </c>
      <c r="D20" s="602">
        <v>7703284</v>
      </c>
    </row>
    <row r="21" spans="1:4" ht="15.75" thickBot="1" x14ac:dyDescent="0.3">
      <c r="A21" s="117" t="s">
        <v>36</v>
      </c>
      <c r="B21" s="603" t="s">
        <v>37</v>
      </c>
      <c r="C21" s="605"/>
      <c r="D21" s="605"/>
    </row>
    <row r="22" spans="1:4" ht="15.75" thickBot="1" x14ac:dyDescent="0.3">
      <c r="A22" s="84" t="s">
        <v>38</v>
      </c>
      <c r="B22" s="7" t="s">
        <v>39</v>
      </c>
      <c r="C22" s="104">
        <f>+C23+C24+C25+C26+C27</f>
        <v>0</v>
      </c>
      <c r="D22" s="104">
        <f>+D23+D24+D25+D26+D27</f>
        <v>0</v>
      </c>
    </row>
    <row r="23" spans="1:4" x14ac:dyDescent="0.25">
      <c r="A23" s="115" t="s">
        <v>40</v>
      </c>
      <c r="B23" s="599" t="s">
        <v>41</v>
      </c>
      <c r="C23" s="600"/>
      <c r="D23" s="600"/>
    </row>
    <row r="24" spans="1:4" x14ac:dyDescent="0.25">
      <c r="A24" s="116" t="s">
        <v>42</v>
      </c>
      <c r="B24" s="601" t="s">
        <v>43</v>
      </c>
      <c r="C24" s="602"/>
      <c r="D24" s="602"/>
    </row>
    <row r="25" spans="1:4" x14ac:dyDescent="0.25">
      <c r="A25" s="116" t="s">
        <v>44</v>
      </c>
      <c r="B25" s="601" t="s">
        <v>45</v>
      </c>
      <c r="C25" s="602"/>
      <c r="D25" s="602"/>
    </row>
    <row r="26" spans="1:4" x14ac:dyDescent="0.25">
      <c r="A26" s="116" t="s">
        <v>46</v>
      </c>
      <c r="B26" s="601" t="s">
        <v>47</v>
      </c>
      <c r="C26" s="602"/>
      <c r="D26" s="602"/>
    </row>
    <row r="27" spans="1:4" x14ac:dyDescent="0.25">
      <c r="A27" s="116" t="s">
        <v>48</v>
      </c>
      <c r="B27" s="601" t="s">
        <v>49</v>
      </c>
      <c r="C27" s="602"/>
      <c r="D27" s="602"/>
    </row>
    <row r="28" spans="1:4" ht="15.75" thickBot="1" x14ac:dyDescent="0.3">
      <c r="A28" s="117" t="s">
        <v>50</v>
      </c>
      <c r="B28" s="603" t="s">
        <v>51</v>
      </c>
      <c r="C28" s="605"/>
      <c r="D28" s="605"/>
    </row>
    <row r="29" spans="1:4" ht="15.75" thickBot="1" x14ac:dyDescent="0.3">
      <c r="A29" s="84" t="s">
        <v>52</v>
      </c>
      <c r="B29" s="7" t="s">
        <v>282</v>
      </c>
      <c r="C29" s="15">
        <f>SUM(C30:C36)</f>
        <v>107028825</v>
      </c>
      <c r="D29" s="15">
        <f>SUM(D30:D36)</f>
        <v>108289943</v>
      </c>
    </row>
    <row r="30" spans="1:4" x14ac:dyDescent="0.25">
      <c r="A30" s="115" t="s">
        <v>54</v>
      </c>
      <c r="B30" s="599" t="s">
        <v>466</v>
      </c>
      <c r="C30" s="600"/>
      <c r="D30" s="600"/>
    </row>
    <row r="31" spans="1:4" x14ac:dyDescent="0.25">
      <c r="A31" s="116" t="s">
        <v>56</v>
      </c>
      <c r="B31" s="601" t="s">
        <v>284</v>
      </c>
      <c r="C31" s="602">
        <v>8500000</v>
      </c>
      <c r="D31" s="602">
        <v>8761118</v>
      </c>
    </row>
    <row r="32" spans="1:4" x14ac:dyDescent="0.25">
      <c r="A32" s="116" t="s">
        <v>58</v>
      </c>
      <c r="B32" s="601" t="s">
        <v>59</v>
      </c>
      <c r="C32" s="602">
        <v>87228825</v>
      </c>
      <c r="D32" s="602">
        <v>87228825</v>
      </c>
    </row>
    <row r="33" spans="1:4" x14ac:dyDescent="0.25">
      <c r="A33" s="116" t="s">
        <v>60</v>
      </c>
      <c r="B33" s="601" t="s">
        <v>61</v>
      </c>
      <c r="C33" s="602">
        <v>300000</v>
      </c>
      <c r="D33" s="602">
        <v>300000</v>
      </c>
    </row>
    <row r="34" spans="1:4" x14ac:dyDescent="0.25">
      <c r="A34" s="116" t="s">
        <v>62</v>
      </c>
      <c r="B34" s="601" t="s">
        <v>63</v>
      </c>
      <c r="C34" s="602">
        <v>8500000</v>
      </c>
      <c r="D34" s="602">
        <v>9500000</v>
      </c>
    </row>
    <row r="35" spans="1:4" x14ac:dyDescent="0.25">
      <c r="A35" s="116" t="s">
        <v>64</v>
      </c>
      <c r="B35" s="601" t="s">
        <v>65</v>
      </c>
      <c r="C35" s="602"/>
      <c r="D35" s="602"/>
    </row>
    <row r="36" spans="1:4" ht="15.75" thickBot="1" x14ac:dyDescent="0.3">
      <c r="A36" s="117" t="s">
        <v>66</v>
      </c>
      <c r="B36" s="606" t="s">
        <v>67</v>
      </c>
      <c r="C36" s="605">
        <v>2500000</v>
      </c>
      <c r="D36" s="605">
        <v>2500000</v>
      </c>
    </row>
    <row r="37" spans="1:4" ht="15.75" thickBot="1" x14ac:dyDescent="0.3">
      <c r="A37" s="84" t="s">
        <v>68</v>
      </c>
      <c r="B37" s="7" t="s">
        <v>69</v>
      </c>
      <c r="C37" s="104">
        <f>SUM(C38:C48)</f>
        <v>8224000</v>
      </c>
      <c r="D37" s="104">
        <f>SUM(D38:D48)</f>
        <v>9263750</v>
      </c>
    </row>
    <row r="38" spans="1:4" x14ac:dyDescent="0.25">
      <c r="A38" s="115" t="s">
        <v>70</v>
      </c>
      <c r="B38" s="599" t="s">
        <v>71</v>
      </c>
      <c r="C38" s="600"/>
      <c r="D38" s="600"/>
    </row>
    <row r="39" spans="1:4" x14ac:dyDescent="0.25">
      <c r="A39" s="116" t="s">
        <v>72</v>
      </c>
      <c r="B39" s="601" t="s">
        <v>73</v>
      </c>
      <c r="C39" s="602"/>
      <c r="D39" s="602"/>
    </row>
    <row r="40" spans="1:4" x14ac:dyDescent="0.25">
      <c r="A40" s="116" t="s">
        <v>74</v>
      </c>
      <c r="B40" s="601" t="s">
        <v>75</v>
      </c>
      <c r="C40" s="602"/>
      <c r="D40" s="602"/>
    </row>
    <row r="41" spans="1:4" x14ac:dyDescent="0.25">
      <c r="A41" s="116" t="s">
        <v>76</v>
      </c>
      <c r="B41" s="601" t="s">
        <v>77</v>
      </c>
      <c r="C41" s="602">
        <v>136000</v>
      </c>
      <c r="D41" s="602">
        <v>136000</v>
      </c>
    </row>
    <row r="42" spans="1:4" x14ac:dyDescent="0.25">
      <c r="A42" s="116" t="s">
        <v>78</v>
      </c>
      <c r="B42" s="601" t="s">
        <v>79</v>
      </c>
      <c r="C42" s="602">
        <v>3700000</v>
      </c>
      <c r="D42" s="602">
        <v>3739750</v>
      </c>
    </row>
    <row r="43" spans="1:4" x14ac:dyDescent="0.25">
      <c r="A43" s="116" t="s">
        <v>80</v>
      </c>
      <c r="B43" s="601" t="s">
        <v>81</v>
      </c>
      <c r="C43" s="602">
        <v>2868000</v>
      </c>
      <c r="D43" s="602">
        <v>2868000</v>
      </c>
    </row>
    <row r="44" spans="1:4" x14ac:dyDescent="0.25">
      <c r="A44" s="116" t="s">
        <v>82</v>
      </c>
      <c r="B44" s="601" t="s">
        <v>83</v>
      </c>
      <c r="C44" s="602"/>
      <c r="D44" s="602"/>
    </row>
    <row r="45" spans="1:4" x14ac:dyDescent="0.25">
      <c r="A45" s="116" t="s">
        <v>84</v>
      </c>
      <c r="B45" s="601" t="s">
        <v>85</v>
      </c>
      <c r="C45" s="602">
        <v>20000</v>
      </c>
      <c r="D45" s="602">
        <v>20000</v>
      </c>
    </row>
    <row r="46" spans="1:4" x14ac:dyDescent="0.25">
      <c r="A46" s="116" t="s">
        <v>86</v>
      </c>
      <c r="B46" s="601" t="s">
        <v>87</v>
      </c>
      <c r="C46" s="607"/>
      <c r="D46" s="607"/>
    </row>
    <row r="47" spans="1:4" x14ac:dyDescent="0.25">
      <c r="A47" s="117" t="s">
        <v>88</v>
      </c>
      <c r="B47" s="603" t="s">
        <v>89</v>
      </c>
      <c r="C47" s="608">
        <v>500000</v>
      </c>
      <c r="D47" s="608">
        <v>1500000</v>
      </c>
    </row>
    <row r="48" spans="1:4" ht="15.75" thickBot="1" x14ac:dyDescent="0.3">
      <c r="A48" s="117" t="s">
        <v>90</v>
      </c>
      <c r="B48" s="603" t="s">
        <v>91</v>
      </c>
      <c r="C48" s="608">
        <v>1000000</v>
      </c>
      <c r="D48" s="608">
        <v>1000000</v>
      </c>
    </row>
    <row r="49" spans="1:4" ht="15.75" thickBot="1" x14ac:dyDescent="0.3">
      <c r="A49" s="84" t="s">
        <v>92</v>
      </c>
      <c r="B49" s="7" t="s">
        <v>93</v>
      </c>
      <c r="C49" s="104">
        <f>SUM(C50:C54)</f>
        <v>0</v>
      </c>
      <c r="D49" s="104">
        <f>SUM(D50:D54)</f>
        <v>0</v>
      </c>
    </row>
    <row r="50" spans="1:4" x14ac:dyDescent="0.25">
      <c r="A50" s="115" t="s">
        <v>94</v>
      </c>
      <c r="B50" s="599" t="s">
        <v>95</v>
      </c>
      <c r="C50" s="609"/>
      <c r="D50" s="609"/>
    </row>
    <row r="51" spans="1:4" x14ac:dyDescent="0.25">
      <c r="A51" s="116" t="s">
        <v>96</v>
      </c>
      <c r="B51" s="601" t="s">
        <v>97</v>
      </c>
      <c r="C51" s="607"/>
      <c r="D51" s="607"/>
    </row>
    <row r="52" spans="1:4" x14ac:dyDescent="0.25">
      <c r="A52" s="116" t="s">
        <v>98</v>
      </c>
      <c r="B52" s="601" t="s">
        <v>99</v>
      </c>
      <c r="C52" s="607"/>
      <c r="D52" s="607"/>
    </row>
    <row r="53" spans="1:4" x14ac:dyDescent="0.25">
      <c r="A53" s="116" t="s">
        <v>100</v>
      </c>
      <c r="B53" s="601" t="s">
        <v>101</v>
      </c>
      <c r="C53" s="607"/>
      <c r="D53" s="607"/>
    </row>
    <row r="54" spans="1:4" ht="15.75" thickBot="1" x14ac:dyDescent="0.3">
      <c r="A54" s="117" t="s">
        <v>102</v>
      </c>
      <c r="B54" s="603" t="s">
        <v>103</v>
      </c>
      <c r="C54" s="608"/>
      <c r="D54" s="608"/>
    </row>
    <row r="55" spans="1:4" ht="15.75" thickBot="1" x14ac:dyDescent="0.3">
      <c r="A55" s="84" t="s">
        <v>104</v>
      </c>
      <c r="B55" s="7" t="s">
        <v>105</v>
      </c>
      <c r="C55" s="104">
        <f>SUM(C56:C58)</f>
        <v>0</v>
      </c>
      <c r="D55" s="104">
        <f>SUM(D56:D58)</f>
        <v>0</v>
      </c>
    </row>
    <row r="56" spans="1:4" x14ac:dyDescent="0.25">
      <c r="A56" s="115" t="s">
        <v>106</v>
      </c>
      <c r="B56" s="599" t="s">
        <v>107</v>
      </c>
      <c r="C56" s="600"/>
      <c r="D56" s="600"/>
    </row>
    <row r="57" spans="1:4" x14ac:dyDescent="0.25">
      <c r="A57" s="116" t="s">
        <v>108</v>
      </c>
      <c r="B57" s="601" t="s">
        <v>109</v>
      </c>
      <c r="C57" s="602"/>
      <c r="D57" s="602"/>
    </row>
    <row r="58" spans="1:4" x14ac:dyDescent="0.25">
      <c r="A58" s="116" t="s">
        <v>110</v>
      </c>
      <c r="B58" s="601" t="s">
        <v>111</v>
      </c>
      <c r="C58" s="602"/>
      <c r="D58" s="602"/>
    </row>
    <row r="59" spans="1:4" ht="15.75" thickBot="1" x14ac:dyDescent="0.3">
      <c r="A59" s="117" t="s">
        <v>112</v>
      </c>
      <c r="B59" s="603" t="s">
        <v>113</v>
      </c>
      <c r="C59" s="605"/>
      <c r="D59" s="605"/>
    </row>
    <row r="60" spans="1:4" ht="15.75" thickBot="1" x14ac:dyDescent="0.3">
      <c r="A60" s="84" t="s">
        <v>114</v>
      </c>
      <c r="B60" s="604" t="s">
        <v>115</v>
      </c>
      <c r="C60" s="104">
        <f>SUM(C61:C63)</f>
        <v>0</v>
      </c>
      <c r="D60" s="104">
        <f>SUM(D61:D63)</f>
        <v>0</v>
      </c>
    </row>
    <row r="61" spans="1:4" x14ac:dyDescent="0.25">
      <c r="A61" s="115" t="s">
        <v>116</v>
      </c>
      <c r="B61" s="599" t="s">
        <v>117</v>
      </c>
      <c r="C61" s="607"/>
      <c r="D61" s="607"/>
    </row>
    <row r="62" spans="1:4" x14ac:dyDescent="0.25">
      <c r="A62" s="116" t="s">
        <v>118</v>
      </c>
      <c r="B62" s="601" t="s">
        <v>119</v>
      </c>
      <c r="C62" s="607"/>
      <c r="D62" s="607"/>
    </row>
    <row r="63" spans="1:4" x14ac:dyDescent="0.25">
      <c r="A63" s="116" t="s">
        <v>120</v>
      </c>
      <c r="B63" s="601" t="s">
        <v>121</v>
      </c>
      <c r="C63" s="607"/>
      <c r="D63" s="607"/>
    </row>
    <row r="64" spans="1:4" ht="15.75" thickBot="1" x14ac:dyDescent="0.3">
      <c r="A64" s="117" t="s">
        <v>122</v>
      </c>
      <c r="B64" s="603" t="s">
        <v>123</v>
      </c>
      <c r="C64" s="607"/>
      <c r="D64" s="607"/>
    </row>
    <row r="65" spans="1:4" ht="15.75" thickBot="1" x14ac:dyDescent="0.3">
      <c r="A65" s="84" t="s">
        <v>262</v>
      </c>
      <c r="B65" s="7" t="s">
        <v>126</v>
      </c>
      <c r="C65" s="15">
        <f>+C8+C15+C22+C29+C37+C49+C55+C60</f>
        <v>393292720</v>
      </c>
      <c r="D65" s="15">
        <f>+D8+D15+D22+D29+D37+D49+D55+D60</f>
        <v>417395351</v>
      </c>
    </row>
    <row r="66" spans="1:4" ht="15.75" thickBot="1" x14ac:dyDescent="0.3">
      <c r="A66" s="610" t="s">
        <v>285</v>
      </c>
      <c r="B66" s="604" t="s">
        <v>128</v>
      </c>
      <c r="C66" s="104">
        <f>SUM(C67:C69)</f>
        <v>0</v>
      </c>
      <c r="D66" s="104">
        <f>SUM(D67:D69)</f>
        <v>0</v>
      </c>
    </row>
    <row r="67" spans="1:4" x14ac:dyDescent="0.25">
      <c r="A67" s="115" t="s">
        <v>129</v>
      </c>
      <c r="B67" s="599" t="s">
        <v>130</v>
      </c>
      <c r="C67" s="607"/>
      <c r="D67" s="607"/>
    </row>
    <row r="68" spans="1:4" x14ac:dyDescent="0.25">
      <c r="A68" s="116" t="s">
        <v>131</v>
      </c>
      <c r="B68" s="601" t="s">
        <v>132</v>
      </c>
      <c r="C68" s="607"/>
      <c r="D68" s="607"/>
    </row>
    <row r="69" spans="1:4" ht="15.75" thickBot="1" x14ac:dyDescent="0.3">
      <c r="A69" s="117" t="s">
        <v>133</v>
      </c>
      <c r="B69" s="636" t="s">
        <v>286</v>
      </c>
      <c r="C69" s="607"/>
      <c r="D69" s="607"/>
    </row>
    <row r="70" spans="1:4" ht="15.75" thickBot="1" x14ac:dyDescent="0.3">
      <c r="A70" s="610" t="s">
        <v>135</v>
      </c>
      <c r="B70" s="604" t="s">
        <v>136</v>
      </c>
      <c r="C70" s="104">
        <f>SUM(C71:C74)</f>
        <v>0</v>
      </c>
      <c r="D70" s="104">
        <f>SUM(D71:D74)</f>
        <v>421974000</v>
      </c>
    </row>
    <row r="71" spans="1:4" x14ac:dyDescent="0.25">
      <c r="A71" s="115" t="s">
        <v>137</v>
      </c>
      <c r="B71" s="599" t="s">
        <v>138</v>
      </c>
      <c r="C71" s="607"/>
      <c r="D71" s="607"/>
    </row>
    <row r="72" spans="1:4" x14ac:dyDescent="0.25">
      <c r="A72" s="116" t="s">
        <v>139</v>
      </c>
      <c r="B72" s="601" t="s">
        <v>140</v>
      </c>
      <c r="C72" s="607"/>
      <c r="D72" s="607"/>
    </row>
    <row r="73" spans="1:4" x14ac:dyDescent="0.25">
      <c r="A73" s="116" t="s">
        <v>141</v>
      </c>
      <c r="B73" s="601" t="s">
        <v>142</v>
      </c>
      <c r="C73" s="607"/>
      <c r="D73" s="607">
        <v>421974000</v>
      </c>
    </row>
    <row r="74" spans="1:4" ht="15.75" thickBot="1" x14ac:dyDescent="0.3">
      <c r="A74" s="117" t="s">
        <v>143</v>
      </c>
      <c r="B74" s="603" t="s">
        <v>144</v>
      </c>
      <c r="C74" s="607"/>
      <c r="D74" s="607"/>
    </row>
    <row r="75" spans="1:4" ht="15.75" thickBot="1" x14ac:dyDescent="0.3">
      <c r="A75" s="610" t="s">
        <v>145</v>
      </c>
      <c r="B75" s="604" t="s">
        <v>146</v>
      </c>
      <c r="C75" s="104">
        <f>SUM(C76:C77)</f>
        <v>1449208</v>
      </c>
      <c r="D75" s="104">
        <f>SUM(D76:D77)</f>
        <v>1449208</v>
      </c>
    </row>
    <row r="76" spans="1:4" x14ac:dyDescent="0.25">
      <c r="A76" s="115" t="s">
        <v>147</v>
      </c>
      <c r="B76" s="599" t="s">
        <v>148</v>
      </c>
      <c r="C76" s="607">
        <v>1449208</v>
      </c>
      <c r="D76" s="607">
        <v>1449208</v>
      </c>
    </row>
    <row r="77" spans="1:4" ht="15.75" thickBot="1" x14ac:dyDescent="0.3">
      <c r="A77" s="117" t="s">
        <v>149</v>
      </c>
      <c r="B77" s="603" t="s">
        <v>150</v>
      </c>
      <c r="C77" s="607"/>
      <c r="D77" s="607"/>
    </row>
    <row r="78" spans="1:4" ht="15.75" thickBot="1" x14ac:dyDescent="0.3">
      <c r="A78" s="610" t="s">
        <v>151</v>
      </c>
      <c r="B78" s="604" t="s">
        <v>152</v>
      </c>
      <c r="C78" s="104">
        <f>SUM(C79:C81)</f>
        <v>0</v>
      </c>
      <c r="D78" s="104">
        <f>SUM(D79:D81)</f>
        <v>0</v>
      </c>
    </row>
    <row r="79" spans="1:4" x14ac:dyDescent="0.25">
      <c r="A79" s="115" t="s">
        <v>153</v>
      </c>
      <c r="B79" s="599" t="s">
        <v>154</v>
      </c>
      <c r="C79" s="607"/>
      <c r="D79" s="607"/>
    </row>
    <row r="80" spans="1:4" x14ac:dyDescent="0.25">
      <c r="A80" s="116" t="s">
        <v>155</v>
      </c>
      <c r="B80" s="601" t="s">
        <v>156</v>
      </c>
      <c r="C80" s="607"/>
      <c r="D80" s="607"/>
    </row>
    <row r="81" spans="1:4" ht="15.75" thickBot="1" x14ac:dyDescent="0.3">
      <c r="A81" s="117" t="s">
        <v>157</v>
      </c>
      <c r="B81" s="603" t="s">
        <v>158</v>
      </c>
      <c r="C81" s="607"/>
      <c r="D81" s="607"/>
    </row>
    <row r="82" spans="1:4" ht="15.75" thickBot="1" x14ac:dyDescent="0.3">
      <c r="A82" s="610" t="s">
        <v>159</v>
      </c>
      <c r="B82" s="604" t="s">
        <v>160</v>
      </c>
      <c r="C82" s="104">
        <f>SUM(C83:C86)</f>
        <v>0</v>
      </c>
      <c r="D82" s="104">
        <f>SUM(D83:D86)</f>
        <v>0</v>
      </c>
    </row>
    <row r="83" spans="1:4" x14ac:dyDescent="0.25">
      <c r="A83" s="612" t="s">
        <v>161</v>
      </c>
      <c r="B83" s="599" t="s">
        <v>162</v>
      </c>
      <c r="C83" s="607"/>
      <c r="D83" s="607"/>
    </row>
    <row r="84" spans="1:4" x14ac:dyDescent="0.25">
      <c r="A84" s="613" t="s">
        <v>163</v>
      </c>
      <c r="B84" s="601" t="s">
        <v>164</v>
      </c>
      <c r="C84" s="607"/>
      <c r="D84" s="607"/>
    </row>
    <row r="85" spans="1:4" x14ac:dyDescent="0.25">
      <c r="A85" s="613" t="s">
        <v>165</v>
      </c>
      <c r="B85" s="601" t="s">
        <v>166</v>
      </c>
      <c r="C85" s="607"/>
      <c r="D85" s="607"/>
    </row>
    <row r="86" spans="1:4" ht="15.75" thickBot="1" x14ac:dyDescent="0.3">
      <c r="A86" s="614" t="s">
        <v>167</v>
      </c>
      <c r="B86" s="603" t="s">
        <v>168</v>
      </c>
      <c r="C86" s="607"/>
      <c r="D86" s="607"/>
    </row>
    <row r="87" spans="1:4" ht="15.75" thickBot="1" x14ac:dyDescent="0.3">
      <c r="A87" s="610" t="s">
        <v>169</v>
      </c>
      <c r="B87" s="604" t="s">
        <v>170</v>
      </c>
      <c r="C87" s="615"/>
      <c r="D87" s="615"/>
    </row>
    <row r="88" spans="1:4" ht="15.75" thickBot="1" x14ac:dyDescent="0.3">
      <c r="A88" s="610" t="s">
        <v>287</v>
      </c>
      <c r="B88" s="604" t="s">
        <v>172</v>
      </c>
      <c r="C88" s="615"/>
      <c r="D88" s="615"/>
    </row>
    <row r="89" spans="1:4" ht="15.75" thickBot="1" x14ac:dyDescent="0.3">
      <c r="A89" s="610" t="s">
        <v>288</v>
      </c>
      <c r="B89" s="616" t="s">
        <v>174</v>
      </c>
      <c r="C89" s="15">
        <f>+C66+C70+C75+C78+C82+C88+C87</f>
        <v>1449208</v>
      </c>
      <c r="D89" s="15">
        <f>+D66+D70+D75+D78+D82+D88+D87</f>
        <v>423423208</v>
      </c>
    </row>
    <row r="90" spans="1:4" ht="15.75" thickBot="1" x14ac:dyDescent="0.3">
      <c r="A90" s="617" t="s">
        <v>289</v>
      </c>
      <c r="B90" s="618" t="s">
        <v>290</v>
      </c>
      <c r="C90" s="15">
        <f>+C65+C89</f>
        <v>394741928</v>
      </c>
      <c r="D90" s="15">
        <f>+D65+D89</f>
        <v>840818559</v>
      </c>
    </row>
    <row r="91" spans="1:4" ht="15.75" thickBot="1" x14ac:dyDescent="0.3">
      <c r="A91" s="537"/>
      <c r="B91" s="538"/>
      <c r="C91" s="539"/>
      <c r="D91" s="539"/>
    </row>
    <row r="92" spans="1:4" ht="15.75" thickBot="1" x14ac:dyDescent="0.3">
      <c r="A92" s="543"/>
      <c r="B92" s="560" t="s">
        <v>291</v>
      </c>
      <c r="C92" s="572"/>
      <c r="D92" s="572"/>
    </row>
    <row r="93" spans="1:4" ht="15.75" thickBot="1" x14ac:dyDescent="0.3">
      <c r="A93" s="19" t="s">
        <v>10</v>
      </c>
      <c r="B93" s="619" t="s">
        <v>292</v>
      </c>
      <c r="C93" s="620">
        <f>+C94+C95+C96+C97+C98+C111</f>
        <v>194400655</v>
      </c>
      <c r="D93" s="620">
        <f>+D94+D95+D96+D97+D98+D111</f>
        <v>638295344</v>
      </c>
    </row>
    <row r="94" spans="1:4" x14ac:dyDescent="0.25">
      <c r="A94" s="621" t="s">
        <v>12</v>
      </c>
      <c r="B94" s="222" t="s">
        <v>181</v>
      </c>
      <c r="C94" s="622">
        <v>30703600</v>
      </c>
      <c r="D94" s="622">
        <v>31000473</v>
      </c>
    </row>
    <row r="95" spans="1:4" x14ac:dyDescent="0.25">
      <c r="A95" s="116" t="s">
        <v>14</v>
      </c>
      <c r="B95" s="220" t="s">
        <v>182</v>
      </c>
      <c r="C95" s="602">
        <v>6978652</v>
      </c>
      <c r="D95" s="602">
        <v>6978652</v>
      </c>
    </row>
    <row r="96" spans="1:4" x14ac:dyDescent="0.25">
      <c r="A96" s="116" t="s">
        <v>16</v>
      </c>
      <c r="B96" s="220" t="s">
        <v>183</v>
      </c>
      <c r="C96" s="605">
        <v>78589150</v>
      </c>
      <c r="D96" s="605">
        <v>65995173</v>
      </c>
    </row>
    <row r="97" spans="1:4" x14ac:dyDescent="0.25">
      <c r="A97" s="116" t="s">
        <v>18</v>
      </c>
      <c r="B97" s="79" t="s">
        <v>184</v>
      </c>
      <c r="C97" s="605"/>
      <c r="D97" s="605"/>
    </row>
    <row r="98" spans="1:4" x14ac:dyDescent="0.25">
      <c r="A98" s="116" t="s">
        <v>185</v>
      </c>
      <c r="B98" s="81" t="s">
        <v>186</v>
      </c>
      <c r="C98" s="605">
        <v>78129253</v>
      </c>
      <c r="D98" s="605">
        <v>88376167</v>
      </c>
    </row>
    <row r="99" spans="1:4" x14ac:dyDescent="0.25">
      <c r="A99" s="116" t="s">
        <v>22</v>
      </c>
      <c r="B99" s="220" t="s">
        <v>293</v>
      </c>
      <c r="C99" s="605"/>
      <c r="D99" s="605"/>
    </row>
    <row r="100" spans="1:4" x14ac:dyDescent="0.25">
      <c r="A100" s="116" t="s">
        <v>188</v>
      </c>
      <c r="B100" s="86" t="s">
        <v>189</v>
      </c>
      <c r="C100" s="605"/>
      <c r="D100" s="605"/>
    </row>
    <row r="101" spans="1:4" x14ac:dyDescent="0.25">
      <c r="A101" s="116" t="s">
        <v>190</v>
      </c>
      <c r="B101" s="86" t="s">
        <v>191</v>
      </c>
      <c r="C101" s="605"/>
      <c r="D101" s="605"/>
    </row>
    <row r="102" spans="1:4" x14ac:dyDescent="0.25">
      <c r="A102" s="116" t="s">
        <v>192</v>
      </c>
      <c r="B102" s="86" t="s">
        <v>193</v>
      </c>
      <c r="C102" s="605"/>
      <c r="D102" s="605"/>
    </row>
    <row r="103" spans="1:4" x14ac:dyDescent="0.25">
      <c r="A103" s="116" t="s">
        <v>194</v>
      </c>
      <c r="B103" s="87" t="s">
        <v>195</v>
      </c>
      <c r="C103" s="605"/>
      <c r="D103" s="605"/>
    </row>
    <row r="104" spans="1:4" x14ac:dyDescent="0.25">
      <c r="A104" s="116" t="s">
        <v>196</v>
      </c>
      <c r="B104" s="87" t="s">
        <v>197</v>
      </c>
      <c r="C104" s="605"/>
      <c r="D104" s="605"/>
    </row>
    <row r="105" spans="1:4" x14ac:dyDescent="0.25">
      <c r="A105" s="116" t="s">
        <v>198</v>
      </c>
      <c r="B105" s="86" t="s">
        <v>199</v>
      </c>
      <c r="C105" s="605"/>
      <c r="D105" s="605"/>
    </row>
    <row r="106" spans="1:4" x14ac:dyDescent="0.25">
      <c r="A106" s="116" t="s">
        <v>200</v>
      </c>
      <c r="B106" s="86" t="s">
        <v>201</v>
      </c>
      <c r="C106" s="605"/>
      <c r="D106" s="605"/>
    </row>
    <row r="107" spans="1:4" x14ac:dyDescent="0.25">
      <c r="A107" s="116" t="s">
        <v>202</v>
      </c>
      <c r="B107" s="87" t="s">
        <v>203</v>
      </c>
      <c r="C107" s="605"/>
      <c r="D107" s="605"/>
    </row>
    <row r="108" spans="1:4" x14ac:dyDescent="0.25">
      <c r="A108" s="118" t="s">
        <v>204</v>
      </c>
      <c r="B108" s="88" t="s">
        <v>205</v>
      </c>
      <c r="C108" s="605"/>
      <c r="D108" s="605"/>
    </row>
    <row r="109" spans="1:4" x14ac:dyDescent="0.25">
      <c r="A109" s="116" t="s">
        <v>206</v>
      </c>
      <c r="B109" s="88" t="s">
        <v>207</v>
      </c>
      <c r="C109" s="605"/>
      <c r="D109" s="605"/>
    </row>
    <row r="110" spans="1:4" x14ac:dyDescent="0.25">
      <c r="A110" s="116" t="s">
        <v>208</v>
      </c>
      <c r="B110" s="87" t="s">
        <v>209</v>
      </c>
      <c r="C110" s="602"/>
      <c r="D110" s="602"/>
    </row>
    <row r="111" spans="1:4" x14ac:dyDescent="0.25">
      <c r="A111" s="116" t="s">
        <v>210</v>
      </c>
      <c r="B111" s="79" t="s">
        <v>211</v>
      </c>
      <c r="C111" s="602"/>
      <c r="D111" s="602">
        <v>445944879</v>
      </c>
    </row>
    <row r="112" spans="1:4" x14ac:dyDescent="0.25">
      <c r="A112" s="117" t="s">
        <v>212</v>
      </c>
      <c r="B112" s="220" t="s">
        <v>294</v>
      </c>
      <c r="C112" s="605"/>
      <c r="D112" s="605"/>
    </row>
    <row r="113" spans="1:4" ht="15.75" thickBot="1" x14ac:dyDescent="0.3">
      <c r="A113" s="119" t="s">
        <v>214</v>
      </c>
      <c r="B113" s="89" t="s">
        <v>295</v>
      </c>
      <c r="C113" s="623"/>
      <c r="D113" s="623"/>
    </row>
    <row r="114" spans="1:4" ht="15.75" thickBot="1" x14ac:dyDescent="0.3">
      <c r="A114" s="84" t="s">
        <v>24</v>
      </c>
      <c r="B114" s="83" t="s">
        <v>216</v>
      </c>
      <c r="C114" s="104">
        <f>+C115+C117+C119</f>
        <v>0</v>
      </c>
      <c r="D114" s="104">
        <f>+D115+D117+D119</f>
        <v>0</v>
      </c>
    </row>
    <row r="115" spans="1:4" x14ac:dyDescent="0.25">
      <c r="A115" s="115" t="s">
        <v>26</v>
      </c>
      <c r="B115" s="220" t="s">
        <v>217</v>
      </c>
      <c r="C115" s="600"/>
      <c r="D115" s="600"/>
    </row>
    <row r="116" spans="1:4" x14ac:dyDescent="0.25">
      <c r="A116" s="115" t="s">
        <v>28</v>
      </c>
      <c r="B116" s="80" t="s">
        <v>218</v>
      </c>
      <c r="C116" s="600"/>
      <c r="D116" s="600"/>
    </row>
    <row r="117" spans="1:4" x14ac:dyDescent="0.25">
      <c r="A117" s="115" t="s">
        <v>30</v>
      </c>
      <c r="B117" s="80" t="s">
        <v>219</v>
      </c>
      <c r="C117" s="602"/>
      <c r="D117" s="602"/>
    </row>
    <row r="118" spans="1:4" x14ac:dyDescent="0.25">
      <c r="A118" s="115" t="s">
        <v>32</v>
      </c>
      <c r="B118" s="80" t="s">
        <v>220</v>
      </c>
      <c r="C118" s="624"/>
      <c r="D118" s="624"/>
    </row>
    <row r="119" spans="1:4" x14ac:dyDescent="0.25">
      <c r="A119" s="115" t="s">
        <v>34</v>
      </c>
      <c r="B119" s="625" t="s">
        <v>221</v>
      </c>
      <c r="C119" s="624"/>
      <c r="D119" s="624"/>
    </row>
    <row r="120" spans="1:4" x14ac:dyDescent="0.25">
      <c r="A120" s="115" t="s">
        <v>36</v>
      </c>
      <c r="B120" s="626" t="s">
        <v>222</v>
      </c>
      <c r="C120" s="624"/>
      <c r="D120" s="624"/>
    </row>
    <row r="121" spans="1:4" x14ac:dyDescent="0.25">
      <c r="A121" s="115" t="s">
        <v>223</v>
      </c>
      <c r="B121" s="113" t="s">
        <v>224</v>
      </c>
      <c r="C121" s="624"/>
      <c r="D121" s="624"/>
    </row>
    <row r="122" spans="1:4" x14ac:dyDescent="0.25">
      <c r="A122" s="115" t="s">
        <v>225</v>
      </c>
      <c r="B122" s="87" t="s">
        <v>197</v>
      </c>
      <c r="C122" s="624"/>
      <c r="D122" s="624"/>
    </row>
    <row r="123" spans="1:4" x14ac:dyDescent="0.25">
      <c r="A123" s="115" t="s">
        <v>226</v>
      </c>
      <c r="B123" s="87" t="s">
        <v>227</v>
      </c>
      <c r="C123" s="624"/>
      <c r="D123" s="624"/>
    </row>
    <row r="124" spans="1:4" x14ac:dyDescent="0.25">
      <c r="A124" s="115" t="s">
        <v>228</v>
      </c>
      <c r="B124" s="87" t="s">
        <v>229</v>
      </c>
      <c r="C124" s="624"/>
      <c r="D124" s="624"/>
    </row>
    <row r="125" spans="1:4" x14ac:dyDescent="0.25">
      <c r="A125" s="115" t="s">
        <v>230</v>
      </c>
      <c r="B125" s="87" t="s">
        <v>203</v>
      </c>
      <c r="C125" s="624"/>
      <c r="D125" s="624"/>
    </row>
    <row r="126" spans="1:4" x14ac:dyDescent="0.25">
      <c r="A126" s="115" t="s">
        <v>231</v>
      </c>
      <c r="B126" s="87" t="s">
        <v>232</v>
      </c>
      <c r="C126" s="624"/>
      <c r="D126" s="624"/>
    </row>
    <row r="127" spans="1:4" ht="15.75" thickBot="1" x14ac:dyDescent="0.3">
      <c r="A127" s="118" t="s">
        <v>233</v>
      </c>
      <c r="B127" s="87" t="s">
        <v>234</v>
      </c>
      <c r="C127" s="627"/>
      <c r="D127" s="627"/>
    </row>
    <row r="128" spans="1:4" ht="15.75" thickBot="1" x14ac:dyDescent="0.3">
      <c r="A128" s="84" t="s">
        <v>38</v>
      </c>
      <c r="B128" s="223" t="s">
        <v>235</v>
      </c>
      <c r="C128" s="104">
        <f>+C93+C114</f>
        <v>194400655</v>
      </c>
      <c r="D128" s="104">
        <f>+D93+D114</f>
        <v>638295344</v>
      </c>
    </row>
    <row r="129" spans="1:4" ht="15.75" thickBot="1" x14ac:dyDescent="0.3">
      <c r="A129" s="84" t="s">
        <v>236</v>
      </c>
      <c r="B129" s="223" t="s">
        <v>237</v>
      </c>
      <c r="C129" s="104">
        <f>+C130+C131+C132</f>
        <v>0</v>
      </c>
      <c r="D129" s="104">
        <f>+D130+D131+D132</f>
        <v>0</v>
      </c>
    </row>
    <row r="130" spans="1:4" x14ac:dyDescent="0.25">
      <c r="A130" s="115" t="s">
        <v>54</v>
      </c>
      <c r="B130" s="221" t="s">
        <v>296</v>
      </c>
      <c r="C130" s="624"/>
      <c r="D130" s="624"/>
    </row>
    <row r="131" spans="1:4" x14ac:dyDescent="0.25">
      <c r="A131" s="115" t="s">
        <v>56</v>
      </c>
      <c r="B131" s="221" t="s">
        <v>239</v>
      </c>
      <c r="C131" s="624"/>
      <c r="D131" s="624"/>
    </row>
    <row r="132" spans="1:4" ht="15.75" thickBot="1" x14ac:dyDescent="0.3">
      <c r="A132" s="118" t="s">
        <v>58</v>
      </c>
      <c r="B132" s="219" t="s">
        <v>297</v>
      </c>
      <c r="C132" s="624"/>
      <c r="D132" s="624"/>
    </row>
    <row r="133" spans="1:4" ht="15.75" thickBot="1" x14ac:dyDescent="0.3">
      <c r="A133" s="84" t="s">
        <v>68</v>
      </c>
      <c r="B133" s="223" t="s">
        <v>241</v>
      </c>
      <c r="C133" s="104">
        <f>+C134+C135+C136+C137+C138+C139</f>
        <v>0</v>
      </c>
      <c r="D133" s="104">
        <f>+D134+D135+D136+D137+D138+D139</f>
        <v>0</v>
      </c>
    </row>
    <row r="134" spans="1:4" x14ac:dyDescent="0.25">
      <c r="A134" s="115" t="s">
        <v>70</v>
      </c>
      <c r="B134" s="221" t="s">
        <v>242</v>
      </c>
      <c r="C134" s="624"/>
      <c r="D134" s="624"/>
    </row>
    <row r="135" spans="1:4" x14ac:dyDescent="0.25">
      <c r="A135" s="115" t="s">
        <v>72</v>
      </c>
      <c r="B135" s="221" t="s">
        <v>243</v>
      </c>
      <c r="C135" s="624"/>
      <c r="D135" s="624"/>
    </row>
    <row r="136" spans="1:4" x14ac:dyDescent="0.25">
      <c r="A136" s="115" t="s">
        <v>74</v>
      </c>
      <c r="B136" s="221" t="s">
        <v>244</v>
      </c>
      <c r="C136" s="624"/>
      <c r="D136" s="624"/>
    </row>
    <row r="137" spans="1:4" x14ac:dyDescent="0.25">
      <c r="A137" s="115" t="s">
        <v>76</v>
      </c>
      <c r="B137" s="221" t="s">
        <v>298</v>
      </c>
      <c r="C137" s="624"/>
      <c r="D137" s="624"/>
    </row>
    <row r="138" spans="1:4" x14ac:dyDescent="0.25">
      <c r="A138" s="115" t="s">
        <v>78</v>
      </c>
      <c r="B138" s="221" t="s">
        <v>246</v>
      </c>
      <c r="C138" s="624"/>
      <c r="D138" s="624"/>
    </row>
    <row r="139" spans="1:4" ht="15.75" thickBot="1" x14ac:dyDescent="0.3">
      <c r="A139" s="118" t="s">
        <v>80</v>
      </c>
      <c r="B139" s="219" t="s">
        <v>247</v>
      </c>
      <c r="C139" s="624"/>
      <c r="D139" s="624"/>
    </row>
    <row r="140" spans="1:4" ht="15.75" thickBot="1" x14ac:dyDescent="0.3">
      <c r="A140" s="84" t="s">
        <v>92</v>
      </c>
      <c r="B140" s="223" t="s">
        <v>299</v>
      </c>
      <c r="C140" s="15">
        <f>+C141+C142+C144+C145+C143</f>
        <v>200341273</v>
      </c>
      <c r="D140" s="15">
        <f>+D141+D142+D144+D145+D143</f>
        <v>202523215</v>
      </c>
    </row>
    <row r="141" spans="1:4" x14ac:dyDescent="0.25">
      <c r="A141" s="115" t="s">
        <v>94</v>
      </c>
      <c r="B141" s="221" t="s">
        <v>249</v>
      </c>
      <c r="C141" s="624"/>
      <c r="D141" s="624"/>
    </row>
    <row r="142" spans="1:4" x14ac:dyDescent="0.25">
      <c r="A142" s="115" t="s">
        <v>96</v>
      </c>
      <c r="B142" s="221" t="s">
        <v>250</v>
      </c>
      <c r="C142" s="624">
        <v>13432548</v>
      </c>
      <c r="D142" s="624">
        <v>13432548</v>
      </c>
    </row>
    <row r="143" spans="1:4" x14ac:dyDescent="0.25">
      <c r="A143" s="115" t="s">
        <v>98</v>
      </c>
      <c r="B143" s="221" t="s">
        <v>300</v>
      </c>
      <c r="C143" s="624">
        <v>186908725</v>
      </c>
      <c r="D143" s="624">
        <v>189090667</v>
      </c>
    </row>
    <row r="144" spans="1:4" x14ac:dyDescent="0.25">
      <c r="A144" s="115" t="s">
        <v>100</v>
      </c>
      <c r="B144" s="221" t="s">
        <v>251</v>
      </c>
      <c r="C144" s="624"/>
      <c r="D144" s="624"/>
    </row>
    <row r="145" spans="1:4" ht="15.75" thickBot="1" x14ac:dyDescent="0.3">
      <c r="A145" s="118" t="s">
        <v>102</v>
      </c>
      <c r="B145" s="219" t="s">
        <v>252</v>
      </c>
      <c r="C145" s="624"/>
      <c r="D145" s="624"/>
    </row>
    <row r="146" spans="1:4" ht="15.75" thickBot="1" x14ac:dyDescent="0.3">
      <c r="A146" s="84" t="s">
        <v>253</v>
      </c>
      <c r="B146" s="223" t="s">
        <v>254</v>
      </c>
      <c r="C146" s="628">
        <f>+C147+C148+C149+C150+C151</f>
        <v>0</v>
      </c>
      <c r="D146" s="628">
        <f>+D147+D148+D149+D150+D151</f>
        <v>0</v>
      </c>
    </row>
    <row r="147" spans="1:4" x14ac:dyDescent="0.25">
      <c r="A147" s="115" t="s">
        <v>106</v>
      </c>
      <c r="B147" s="221" t="s">
        <v>255</v>
      </c>
      <c r="C147" s="624"/>
      <c r="D147" s="624"/>
    </row>
    <row r="148" spans="1:4" x14ac:dyDescent="0.25">
      <c r="A148" s="115" t="s">
        <v>108</v>
      </c>
      <c r="B148" s="221" t="s">
        <v>256</v>
      </c>
      <c r="C148" s="624"/>
      <c r="D148" s="624"/>
    </row>
    <row r="149" spans="1:4" x14ac:dyDescent="0.25">
      <c r="A149" s="115" t="s">
        <v>110</v>
      </c>
      <c r="B149" s="221" t="s">
        <v>257</v>
      </c>
      <c r="C149" s="624"/>
      <c r="D149" s="624"/>
    </row>
    <row r="150" spans="1:4" x14ac:dyDescent="0.25">
      <c r="A150" s="115" t="s">
        <v>112</v>
      </c>
      <c r="B150" s="221" t="s">
        <v>301</v>
      </c>
      <c r="C150" s="624"/>
      <c r="D150" s="624"/>
    </row>
    <row r="151" spans="1:4" ht="15.75" thickBot="1" x14ac:dyDescent="0.3">
      <c r="A151" s="118" t="s">
        <v>259</v>
      </c>
      <c r="B151" s="219" t="s">
        <v>260</v>
      </c>
      <c r="C151" s="627"/>
      <c r="D151" s="627"/>
    </row>
    <row r="152" spans="1:4" ht="15.75" thickBot="1" x14ac:dyDescent="0.3">
      <c r="A152" s="121" t="s">
        <v>114</v>
      </c>
      <c r="B152" s="223" t="s">
        <v>261</v>
      </c>
      <c r="C152" s="628"/>
      <c r="D152" s="628"/>
    </row>
    <row r="153" spans="1:4" ht="15.75" thickBot="1" x14ac:dyDescent="0.3">
      <c r="A153" s="121" t="s">
        <v>262</v>
      </c>
      <c r="B153" s="223" t="s">
        <v>263</v>
      </c>
      <c r="C153" s="628"/>
      <c r="D153" s="628"/>
    </row>
    <row r="154" spans="1:4" ht="15.75" thickBot="1" x14ac:dyDescent="0.3">
      <c r="A154" s="84" t="s">
        <v>264</v>
      </c>
      <c r="B154" s="223" t="s">
        <v>265</v>
      </c>
      <c r="C154" s="629">
        <f>+C129+C133+C140+C146+C152+C153</f>
        <v>200341273</v>
      </c>
      <c r="D154" s="629">
        <f>+D129+D133+D140+D146+D152+D153</f>
        <v>202523215</v>
      </c>
    </row>
    <row r="155" spans="1:4" ht="15.75" thickBot="1" x14ac:dyDescent="0.3">
      <c r="A155" s="527" t="s">
        <v>266</v>
      </c>
      <c r="B155" s="630" t="s">
        <v>267</v>
      </c>
      <c r="C155" s="629">
        <f>+C128+C154</f>
        <v>394741928</v>
      </c>
      <c r="D155" s="629">
        <f>+D128+D154</f>
        <v>840818559</v>
      </c>
    </row>
    <row r="156" spans="1:4" ht="15.75" thickBot="1" x14ac:dyDescent="0.3">
      <c r="A156" s="631"/>
      <c r="B156" s="632"/>
      <c r="C156" s="633"/>
      <c r="D156" s="633"/>
    </row>
    <row r="157" spans="1:4" ht="15.75" thickBot="1" x14ac:dyDescent="0.3">
      <c r="A157" s="552" t="s">
        <v>302</v>
      </c>
      <c r="B157" s="553"/>
      <c r="C157" s="578"/>
      <c r="D157" s="578"/>
    </row>
    <row r="158" spans="1:4" ht="15.75" thickBot="1" x14ac:dyDescent="0.3">
      <c r="A158" s="552" t="s">
        <v>303</v>
      </c>
      <c r="B158" s="553"/>
      <c r="C158" s="578"/>
      <c r="D158" s="578"/>
    </row>
  </sheetData>
  <pageMargins left="0.7" right="0.7" top="0.75" bottom="0.75" header="0.3" footer="0.3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selection activeCell="C2" sqref="C2"/>
    </sheetView>
  </sheetViews>
  <sheetFormatPr defaultRowHeight="15" x14ac:dyDescent="0.25"/>
  <cols>
    <col min="1" max="1" width="12.7109375" customWidth="1"/>
    <col min="2" max="2" width="51.28515625" customWidth="1"/>
    <col min="3" max="3" width="17.28515625" customWidth="1"/>
    <col min="4" max="4" width="16.7109375" customWidth="1"/>
  </cols>
  <sheetData>
    <row r="1" spans="1:4" ht="16.5" thickBot="1" x14ac:dyDescent="0.3">
      <c r="A1" s="478"/>
      <c r="B1" s="479"/>
      <c r="C1" s="593" t="str">
        <f>+CONCATENATE("9.1.2. melléklet a 27/",LEFT([1]ÖSSZEFÜGGÉSEK!A5,4),". (XII.21.) önkormányzati rendelethez")</f>
        <v>9.1.2. melléklet a 27/2017. (XII.21.) önkormányzati rendelethez</v>
      </c>
    </row>
    <row r="2" spans="1:4" x14ac:dyDescent="0.25">
      <c r="A2" s="482" t="s">
        <v>272</v>
      </c>
      <c r="B2" s="483" t="s">
        <v>273</v>
      </c>
      <c r="C2" s="594" t="s">
        <v>274</v>
      </c>
      <c r="D2" s="594" t="s">
        <v>305</v>
      </c>
    </row>
    <row r="3" spans="1:4" ht="15.75" thickBot="1" x14ac:dyDescent="0.3">
      <c r="A3" s="595" t="s">
        <v>275</v>
      </c>
      <c r="B3" s="487" t="s">
        <v>470</v>
      </c>
      <c r="C3" s="596" t="s">
        <v>339</v>
      </c>
      <c r="D3" s="596" t="s">
        <v>460</v>
      </c>
    </row>
    <row r="4" spans="1:4" ht="15.75" thickBot="1" x14ac:dyDescent="0.3">
      <c r="A4" s="562"/>
      <c r="B4" s="562"/>
      <c r="C4" s="563" t="str">
        <f>'[1]9.1.1. sz. mell '!C4</f>
        <v>Forintban!</v>
      </c>
    </row>
    <row r="5" spans="1:4" ht="15.75" thickBot="1" x14ac:dyDescent="0.3">
      <c r="A5" s="494" t="s">
        <v>277</v>
      </c>
      <c r="B5" s="495" t="s">
        <v>278</v>
      </c>
      <c r="C5" s="597" t="s">
        <v>279</v>
      </c>
      <c r="D5" s="597" t="s">
        <v>279</v>
      </c>
    </row>
    <row r="6" spans="1:4" ht="15.75" thickBot="1" x14ac:dyDescent="0.3">
      <c r="A6" s="498"/>
      <c r="B6" s="564" t="s">
        <v>7</v>
      </c>
      <c r="C6" s="565" t="s">
        <v>8</v>
      </c>
      <c r="D6" s="565" t="s">
        <v>8</v>
      </c>
    </row>
    <row r="7" spans="1:4" ht="15.75" thickBot="1" x14ac:dyDescent="0.3">
      <c r="A7" s="502"/>
      <c r="B7" s="566" t="s">
        <v>280</v>
      </c>
      <c r="C7" s="598"/>
      <c r="D7" s="598"/>
    </row>
    <row r="8" spans="1:4" ht="15.75" thickBot="1" x14ac:dyDescent="0.3">
      <c r="A8" s="84" t="s">
        <v>10</v>
      </c>
      <c r="B8" s="7" t="s">
        <v>11</v>
      </c>
      <c r="C8" s="104">
        <f>+C9+C10+C11+C12+C13+C14</f>
        <v>5978610</v>
      </c>
      <c r="D8" s="104">
        <f>+D9+D10+D11+D12+D13+D14</f>
        <v>10476106</v>
      </c>
    </row>
    <row r="9" spans="1:4" x14ac:dyDescent="0.25">
      <c r="A9" s="115" t="s">
        <v>12</v>
      </c>
      <c r="B9" s="599" t="s">
        <v>13</v>
      </c>
      <c r="C9" s="600"/>
      <c r="D9" s="600"/>
    </row>
    <row r="10" spans="1:4" x14ac:dyDescent="0.25">
      <c r="A10" s="116" t="s">
        <v>14</v>
      </c>
      <c r="B10" s="601" t="s">
        <v>15</v>
      </c>
      <c r="C10" s="602"/>
      <c r="D10" s="602"/>
    </row>
    <row r="11" spans="1:4" ht="23.25" x14ac:dyDescent="0.25">
      <c r="A11" s="116" t="s">
        <v>16</v>
      </c>
      <c r="B11" s="601" t="s">
        <v>17</v>
      </c>
      <c r="C11" s="602">
        <v>5978610</v>
      </c>
      <c r="D11" s="602">
        <v>9925094</v>
      </c>
    </row>
    <row r="12" spans="1:4" x14ac:dyDescent="0.25">
      <c r="A12" s="116" t="s">
        <v>18</v>
      </c>
      <c r="B12" s="601" t="s">
        <v>19</v>
      </c>
      <c r="C12" s="602"/>
      <c r="D12" s="602"/>
    </row>
    <row r="13" spans="1:4" x14ac:dyDescent="0.25">
      <c r="A13" s="116" t="s">
        <v>20</v>
      </c>
      <c r="B13" s="601" t="s">
        <v>281</v>
      </c>
      <c r="C13" s="602"/>
      <c r="D13" s="602">
        <v>551012</v>
      </c>
    </row>
    <row r="14" spans="1:4" ht="15.75" thickBot="1" x14ac:dyDescent="0.3">
      <c r="A14" s="117" t="s">
        <v>22</v>
      </c>
      <c r="B14" s="603" t="s">
        <v>23</v>
      </c>
      <c r="C14" s="602"/>
      <c r="D14" s="602"/>
    </row>
    <row r="15" spans="1:4" ht="21.75" thickBot="1" x14ac:dyDescent="0.3">
      <c r="A15" s="84" t="s">
        <v>24</v>
      </c>
      <c r="B15" s="604" t="s">
        <v>25</v>
      </c>
      <c r="C15" s="104">
        <f>+C16+C17+C18+C19+C20</f>
        <v>105318056</v>
      </c>
      <c r="D15" s="104">
        <f>+D16+D17+D18+D19+D20</f>
        <v>103059772</v>
      </c>
    </row>
    <row r="16" spans="1:4" x14ac:dyDescent="0.25">
      <c r="A16" s="115" t="s">
        <v>26</v>
      </c>
      <c r="B16" s="599" t="s">
        <v>27</v>
      </c>
      <c r="C16" s="600"/>
      <c r="D16" s="600"/>
    </row>
    <row r="17" spans="1:4" x14ac:dyDescent="0.25">
      <c r="A17" s="116" t="s">
        <v>28</v>
      </c>
      <c r="B17" s="601" t="s">
        <v>29</v>
      </c>
      <c r="C17" s="602"/>
      <c r="D17" s="602"/>
    </row>
    <row r="18" spans="1:4" x14ac:dyDescent="0.25">
      <c r="A18" s="116" t="s">
        <v>30</v>
      </c>
      <c r="B18" s="601" t="s">
        <v>31</v>
      </c>
      <c r="C18" s="602"/>
      <c r="D18" s="602"/>
    </row>
    <row r="19" spans="1:4" x14ac:dyDescent="0.25">
      <c r="A19" s="116" t="s">
        <v>32</v>
      </c>
      <c r="B19" s="601" t="s">
        <v>33</v>
      </c>
      <c r="C19" s="602"/>
      <c r="D19" s="602"/>
    </row>
    <row r="20" spans="1:4" x14ac:dyDescent="0.25">
      <c r="A20" s="116" t="s">
        <v>34</v>
      </c>
      <c r="B20" s="601" t="s">
        <v>35</v>
      </c>
      <c r="C20" s="602">
        <v>105318056</v>
      </c>
      <c r="D20" s="602">
        <v>103059772</v>
      </c>
    </row>
    <row r="21" spans="1:4" ht="15.75" thickBot="1" x14ac:dyDescent="0.3">
      <c r="A21" s="117" t="s">
        <v>36</v>
      </c>
      <c r="B21" s="603" t="s">
        <v>37</v>
      </c>
      <c r="C21" s="605"/>
      <c r="D21" s="605"/>
    </row>
    <row r="22" spans="1:4" ht="21.75" thickBot="1" x14ac:dyDescent="0.3">
      <c r="A22" s="84" t="s">
        <v>38</v>
      </c>
      <c r="B22" s="7" t="s">
        <v>39</v>
      </c>
      <c r="C22" s="104">
        <f>+C23+C24+C25+C26+C27</f>
        <v>105203370</v>
      </c>
      <c r="D22" s="104">
        <f>+D23+D24+D25+D26+D27</f>
        <v>675160555</v>
      </c>
    </row>
    <row r="23" spans="1:4" x14ac:dyDescent="0.25">
      <c r="A23" s="115" t="s">
        <v>40</v>
      </c>
      <c r="B23" s="599" t="s">
        <v>41</v>
      </c>
      <c r="C23" s="600"/>
      <c r="D23" s="600"/>
    </row>
    <row r="24" spans="1:4" x14ac:dyDescent="0.25">
      <c r="A24" s="116" t="s">
        <v>42</v>
      </c>
      <c r="B24" s="601" t="s">
        <v>43</v>
      </c>
      <c r="C24" s="602"/>
      <c r="D24" s="602"/>
    </row>
    <row r="25" spans="1:4" x14ac:dyDescent="0.25">
      <c r="A25" s="116" t="s">
        <v>44</v>
      </c>
      <c r="B25" s="601" t="s">
        <v>45</v>
      </c>
      <c r="C25" s="602"/>
      <c r="D25" s="602"/>
    </row>
    <row r="26" spans="1:4" ht="23.25" x14ac:dyDescent="0.25">
      <c r="A26" s="116" t="s">
        <v>46</v>
      </c>
      <c r="B26" s="601" t="s">
        <v>47</v>
      </c>
      <c r="C26" s="602"/>
      <c r="D26" s="602"/>
    </row>
    <row r="27" spans="1:4" x14ac:dyDescent="0.25">
      <c r="A27" s="116" t="s">
        <v>48</v>
      </c>
      <c r="B27" s="601" t="s">
        <v>49</v>
      </c>
      <c r="C27" s="602">
        <v>105203370</v>
      </c>
      <c r="D27" s="602">
        <v>675160555</v>
      </c>
    </row>
    <row r="28" spans="1:4" ht="15.75" thickBot="1" x14ac:dyDescent="0.3">
      <c r="A28" s="117" t="s">
        <v>50</v>
      </c>
      <c r="B28" s="603" t="s">
        <v>51</v>
      </c>
      <c r="C28" s="605"/>
      <c r="D28" s="605"/>
    </row>
    <row r="29" spans="1:4" ht="15.75" thickBot="1" x14ac:dyDescent="0.3">
      <c r="A29" s="84" t="s">
        <v>52</v>
      </c>
      <c r="B29" s="7" t="s">
        <v>465</v>
      </c>
      <c r="C29" s="15">
        <f>SUM(C30:C36)</f>
        <v>0</v>
      </c>
      <c r="D29" s="15">
        <f>SUM(D30:D36)</f>
        <v>0</v>
      </c>
    </row>
    <row r="30" spans="1:4" x14ac:dyDescent="0.25">
      <c r="A30" s="115" t="s">
        <v>54</v>
      </c>
      <c r="B30" s="599" t="s">
        <v>466</v>
      </c>
      <c r="C30" s="600"/>
      <c r="D30" s="600"/>
    </row>
    <row r="31" spans="1:4" x14ac:dyDescent="0.25">
      <c r="A31" s="116" t="s">
        <v>56</v>
      </c>
      <c r="B31" s="601" t="s">
        <v>467</v>
      </c>
      <c r="C31" s="602"/>
      <c r="D31" s="602"/>
    </row>
    <row r="32" spans="1:4" x14ac:dyDescent="0.25">
      <c r="A32" s="116" t="s">
        <v>58</v>
      </c>
      <c r="B32" s="601" t="s">
        <v>59</v>
      </c>
      <c r="C32" s="602"/>
      <c r="D32" s="602"/>
    </row>
    <row r="33" spans="1:4" x14ac:dyDescent="0.25">
      <c r="A33" s="116" t="s">
        <v>60</v>
      </c>
      <c r="B33" s="601" t="s">
        <v>61</v>
      </c>
      <c r="C33" s="602"/>
      <c r="D33" s="602"/>
    </row>
    <row r="34" spans="1:4" x14ac:dyDescent="0.25">
      <c r="A34" s="116" t="s">
        <v>62</v>
      </c>
      <c r="B34" s="601" t="s">
        <v>63</v>
      </c>
      <c r="C34" s="602"/>
      <c r="D34" s="602"/>
    </row>
    <row r="35" spans="1:4" x14ac:dyDescent="0.25">
      <c r="A35" s="116" t="s">
        <v>64</v>
      </c>
      <c r="B35" s="601" t="s">
        <v>65</v>
      </c>
      <c r="C35" s="602"/>
      <c r="D35" s="602"/>
    </row>
    <row r="36" spans="1:4" ht="15.75" thickBot="1" x14ac:dyDescent="0.3">
      <c r="A36" s="117" t="s">
        <v>66</v>
      </c>
      <c r="B36" s="603" t="s">
        <v>67</v>
      </c>
      <c r="C36" s="605"/>
      <c r="D36" s="605"/>
    </row>
    <row r="37" spans="1:4" ht="15.75" thickBot="1" x14ac:dyDescent="0.3">
      <c r="A37" s="84" t="s">
        <v>68</v>
      </c>
      <c r="B37" s="7" t="s">
        <v>69</v>
      </c>
      <c r="C37" s="104">
        <f>SUM(C38:C48)</f>
        <v>28799000</v>
      </c>
      <c r="D37" s="104">
        <f>SUM(D38:D48)</f>
        <v>31403000</v>
      </c>
    </row>
    <row r="38" spans="1:4" x14ac:dyDescent="0.25">
      <c r="A38" s="115" t="s">
        <v>70</v>
      </c>
      <c r="B38" s="599" t="s">
        <v>71</v>
      </c>
      <c r="C38" s="600">
        <v>4400000</v>
      </c>
      <c r="D38" s="600">
        <v>4400000</v>
      </c>
    </row>
    <row r="39" spans="1:4" x14ac:dyDescent="0.25">
      <c r="A39" s="116" t="s">
        <v>72</v>
      </c>
      <c r="B39" s="601" t="s">
        <v>73</v>
      </c>
      <c r="C39" s="602">
        <v>10399000</v>
      </c>
      <c r="D39" s="602">
        <v>8399000</v>
      </c>
    </row>
    <row r="40" spans="1:4" x14ac:dyDescent="0.25">
      <c r="A40" s="116" t="s">
        <v>74</v>
      </c>
      <c r="B40" s="601" t="s">
        <v>75</v>
      </c>
      <c r="C40" s="602">
        <v>14000000</v>
      </c>
      <c r="D40" s="602">
        <v>14000000</v>
      </c>
    </row>
    <row r="41" spans="1:4" x14ac:dyDescent="0.25">
      <c r="A41" s="116" t="s">
        <v>76</v>
      </c>
      <c r="B41" s="601" t="s">
        <v>77</v>
      </c>
      <c r="C41" s="602"/>
      <c r="D41" s="602"/>
    </row>
    <row r="42" spans="1:4" x14ac:dyDescent="0.25">
      <c r="A42" s="116" t="s">
        <v>78</v>
      </c>
      <c r="B42" s="601" t="s">
        <v>79</v>
      </c>
      <c r="C42" s="602"/>
      <c r="D42" s="602"/>
    </row>
    <row r="43" spans="1:4" x14ac:dyDescent="0.25">
      <c r="A43" s="116" t="s">
        <v>80</v>
      </c>
      <c r="B43" s="601" t="s">
        <v>81</v>
      </c>
      <c r="C43" s="602"/>
      <c r="D43" s="602"/>
    </row>
    <row r="44" spans="1:4" x14ac:dyDescent="0.25">
      <c r="A44" s="116" t="s">
        <v>82</v>
      </c>
      <c r="B44" s="601" t="s">
        <v>83</v>
      </c>
      <c r="C44" s="602"/>
      <c r="D44" s="602"/>
    </row>
    <row r="45" spans="1:4" x14ac:dyDescent="0.25">
      <c r="A45" s="116" t="s">
        <v>84</v>
      </c>
      <c r="B45" s="601" t="s">
        <v>471</v>
      </c>
      <c r="C45" s="602"/>
      <c r="D45" s="602"/>
    </row>
    <row r="46" spans="1:4" x14ac:dyDescent="0.25">
      <c r="A46" s="116" t="s">
        <v>86</v>
      </c>
      <c r="B46" s="601" t="s">
        <v>87</v>
      </c>
      <c r="C46" s="607"/>
      <c r="D46" s="607">
        <v>2604000</v>
      </c>
    </row>
    <row r="47" spans="1:4" x14ac:dyDescent="0.25">
      <c r="A47" s="117" t="s">
        <v>88</v>
      </c>
      <c r="B47" s="603" t="s">
        <v>89</v>
      </c>
      <c r="C47" s="608"/>
      <c r="D47" s="608"/>
    </row>
    <row r="48" spans="1:4" ht="15.75" thickBot="1" x14ac:dyDescent="0.3">
      <c r="A48" s="117" t="s">
        <v>90</v>
      </c>
      <c r="B48" s="603" t="s">
        <v>91</v>
      </c>
      <c r="C48" s="608"/>
      <c r="D48" s="608">
        <v>2000000</v>
      </c>
    </row>
    <row r="49" spans="1:4" ht="15.75" thickBot="1" x14ac:dyDescent="0.3">
      <c r="A49" s="84" t="s">
        <v>92</v>
      </c>
      <c r="B49" s="7" t="s">
        <v>93</v>
      </c>
      <c r="C49" s="104">
        <f>SUM(C50:C54)</f>
        <v>0</v>
      </c>
      <c r="D49" s="104">
        <f>SUM(D50:D54)</f>
        <v>17653000</v>
      </c>
    </row>
    <row r="50" spans="1:4" x14ac:dyDescent="0.25">
      <c r="A50" s="115" t="s">
        <v>94</v>
      </c>
      <c r="B50" s="599" t="s">
        <v>95</v>
      </c>
      <c r="C50" s="609"/>
      <c r="D50" s="609"/>
    </row>
    <row r="51" spans="1:4" x14ac:dyDescent="0.25">
      <c r="A51" s="116" t="s">
        <v>96</v>
      </c>
      <c r="B51" s="601" t="s">
        <v>97</v>
      </c>
      <c r="C51" s="607"/>
      <c r="D51" s="607">
        <v>17653000</v>
      </c>
    </row>
    <row r="52" spans="1:4" x14ac:dyDescent="0.25">
      <c r="A52" s="116" t="s">
        <v>98</v>
      </c>
      <c r="B52" s="601" t="s">
        <v>99</v>
      </c>
      <c r="C52" s="607"/>
      <c r="D52" s="607"/>
    </row>
    <row r="53" spans="1:4" x14ac:dyDescent="0.25">
      <c r="A53" s="116" t="s">
        <v>100</v>
      </c>
      <c r="B53" s="601" t="s">
        <v>101</v>
      </c>
      <c r="C53" s="607"/>
      <c r="D53" s="607"/>
    </row>
    <row r="54" spans="1:4" ht="15.75" thickBot="1" x14ac:dyDescent="0.3">
      <c r="A54" s="117" t="s">
        <v>102</v>
      </c>
      <c r="B54" s="603" t="s">
        <v>103</v>
      </c>
      <c r="C54" s="608"/>
      <c r="D54" s="608"/>
    </row>
    <row r="55" spans="1:4" ht="15.75" thickBot="1" x14ac:dyDescent="0.3">
      <c r="A55" s="84" t="s">
        <v>104</v>
      </c>
      <c r="B55" s="7" t="s">
        <v>105</v>
      </c>
      <c r="C55" s="104">
        <f>SUM(C56:C58)</f>
        <v>0</v>
      </c>
      <c r="D55" s="104">
        <f>SUM(D56:D58)</f>
        <v>0</v>
      </c>
    </row>
    <row r="56" spans="1:4" ht="23.25" x14ac:dyDescent="0.25">
      <c r="A56" s="115" t="s">
        <v>106</v>
      </c>
      <c r="B56" s="599" t="s">
        <v>107</v>
      </c>
      <c r="C56" s="600"/>
      <c r="D56" s="600"/>
    </row>
    <row r="57" spans="1:4" ht="23.25" x14ac:dyDescent="0.25">
      <c r="A57" s="116" t="s">
        <v>108</v>
      </c>
      <c r="B57" s="601" t="s">
        <v>109</v>
      </c>
      <c r="C57" s="602"/>
      <c r="D57" s="602"/>
    </row>
    <row r="58" spans="1:4" x14ac:dyDescent="0.25">
      <c r="A58" s="116" t="s">
        <v>110</v>
      </c>
      <c r="B58" s="601" t="s">
        <v>111</v>
      </c>
      <c r="C58" s="602"/>
      <c r="D58" s="602"/>
    </row>
    <row r="59" spans="1:4" ht="15.75" thickBot="1" x14ac:dyDescent="0.3">
      <c r="A59" s="117" t="s">
        <v>112</v>
      </c>
      <c r="B59" s="603" t="s">
        <v>113</v>
      </c>
      <c r="C59" s="605"/>
      <c r="D59" s="605"/>
    </row>
    <row r="60" spans="1:4" ht="15.75" thickBot="1" x14ac:dyDescent="0.3">
      <c r="A60" s="84" t="s">
        <v>114</v>
      </c>
      <c r="B60" s="604" t="s">
        <v>115</v>
      </c>
      <c r="C60" s="104">
        <f>SUM(C61:C63)</f>
        <v>0</v>
      </c>
      <c r="D60" s="104">
        <f>SUM(D61:D63)</f>
        <v>0</v>
      </c>
    </row>
    <row r="61" spans="1:4" ht="23.25" x14ac:dyDescent="0.25">
      <c r="A61" s="115" t="s">
        <v>116</v>
      </c>
      <c r="B61" s="599" t="s">
        <v>117</v>
      </c>
      <c r="C61" s="607"/>
      <c r="D61" s="607"/>
    </row>
    <row r="62" spans="1:4" ht="23.25" x14ac:dyDescent="0.25">
      <c r="A62" s="116" t="s">
        <v>118</v>
      </c>
      <c r="B62" s="601" t="s">
        <v>119</v>
      </c>
      <c r="C62" s="607"/>
      <c r="D62" s="607"/>
    </row>
    <row r="63" spans="1:4" x14ac:dyDescent="0.25">
      <c r="A63" s="116" t="s">
        <v>120</v>
      </c>
      <c r="B63" s="601" t="s">
        <v>121</v>
      </c>
      <c r="C63" s="607"/>
      <c r="D63" s="607"/>
    </row>
    <row r="64" spans="1:4" ht="15.75" thickBot="1" x14ac:dyDescent="0.3">
      <c r="A64" s="117" t="s">
        <v>122</v>
      </c>
      <c r="B64" s="603" t="s">
        <v>123</v>
      </c>
      <c r="C64" s="607"/>
      <c r="D64" s="607"/>
    </row>
    <row r="65" spans="1:4" ht="15.75" thickBot="1" x14ac:dyDescent="0.3">
      <c r="A65" s="84" t="s">
        <v>262</v>
      </c>
      <c r="B65" s="7" t="s">
        <v>126</v>
      </c>
      <c r="C65" s="15">
        <f>+C8+C15+C22+C29+C37+C49+C55+C60</f>
        <v>245299036</v>
      </c>
      <c r="D65" s="15">
        <f>+D8+D15+D22+D29+D37+D49+D55+D60</f>
        <v>837752433</v>
      </c>
    </row>
    <row r="66" spans="1:4" ht="15.75" thickBot="1" x14ac:dyDescent="0.3">
      <c r="A66" s="610" t="s">
        <v>285</v>
      </c>
      <c r="B66" s="604" t="s">
        <v>128</v>
      </c>
      <c r="C66" s="104">
        <f>SUM(C67:C69)</f>
        <v>0</v>
      </c>
      <c r="D66" s="104">
        <f>SUM(D67:D69)</f>
        <v>0</v>
      </c>
    </row>
    <row r="67" spans="1:4" x14ac:dyDescent="0.25">
      <c r="A67" s="115" t="s">
        <v>129</v>
      </c>
      <c r="B67" s="599" t="s">
        <v>130</v>
      </c>
      <c r="C67" s="607"/>
      <c r="D67" s="607"/>
    </row>
    <row r="68" spans="1:4" x14ac:dyDescent="0.25">
      <c r="A68" s="116" t="s">
        <v>131</v>
      </c>
      <c r="B68" s="601" t="s">
        <v>132</v>
      </c>
      <c r="C68" s="607"/>
      <c r="D68" s="607"/>
    </row>
    <row r="69" spans="1:4" ht="15.75" thickBot="1" x14ac:dyDescent="0.3">
      <c r="A69" s="117" t="s">
        <v>133</v>
      </c>
      <c r="B69" s="636" t="s">
        <v>286</v>
      </c>
      <c r="C69" s="607"/>
      <c r="D69" s="607"/>
    </row>
    <row r="70" spans="1:4" ht="15.75" thickBot="1" x14ac:dyDescent="0.3">
      <c r="A70" s="610" t="s">
        <v>135</v>
      </c>
      <c r="B70" s="604" t="s">
        <v>136</v>
      </c>
      <c r="C70" s="104">
        <f>SUM(C71:C74)</f>
        <v>0</v>
      </c>
      <c r="D70" s="104">
        <f>SUM(D71:D74)</f>
        <v>0</v>
      </c>
    </row>
    <row r="71" spans="1:4" x14ac:dyDescent="0.25">
      <c r="A71" s="115" t="s">
        <v>137</v>
      </c>
      <c r="B71" s="599" t="s">
        <v>138</v>
      </c>
      <c r="C71" s="607"/>
      <c r="D71" s="607"/>
    </row>
    <row r="72" spans="1:4" x14ac:dyDescent="0.25">
      <c r="A72" s="116" t="s">
        <v>139</v>
      </c>
      <c r="B72" s="601" t="s">
        <v>140</v>
      </c>
      <c r="C72" s="607"/>
      <c r="D72" s="607"/>
    </row>
    <row r="73" spans="1:4" x14ac:dyDescent="0.25">
      <c r="A73" s="116" t="s">
        <v>141</v>
      </c>
      <c r="B73" s="601" t="s">
        <v>142</v>
      </c>
      <c r="C73" s="607"/>
      <c r="D73" s="607"/>
    </row>
    <row r="74" spans="1:4" ht="15.75" thickBot="1" x14ac:dyDescent="0.3">
      <c r="A74" s="117" t="s">
        <v>143</v>
      </c>
      <c r="B74" s="603" t="s">
        <v>144</v>
      </c>
      <c r="C74" s="607"/>
      <c r="D74" s="607"/>
    </row>
    <row r="75" spans="1:4" ht="15.75" thickBot="1" x14ac:dyDescent="0.3">
      <c r="A75" s="610" t="s">
        <v>145</v>
      </c>
      <c r="B75" s="604" t="s">
        <v>146</v>
      </c>
      <c r="C75" s="104">
        <f>SUM(C76:C77)</f>
        <v>32757710</v>
      </c>
      <c r="D75" s="104">
        <f>SUM(D76:D77)</f>
        <v>32207221</v>
      </c>
    </row>
    <row r="76" spans="1:4" x14ac:dyDescent="0.25">
      <c r="A76" s="115" t="s">
        <v>147</v>
      </c>
      <c r="B76" s="599" t="s">
        <v>148</v>
      </c>
      <c r="C76" s="607">
        <v>32757710</v>
      </c>
      <c r="D76" s="607">
        <v>32207221</v>
      </c>
    </row>
    <row r="77" spans="1:4" ht="15.75" thickBot="1" x14ac:dyDescent="0.3">
      <c r="A77" s="117" t="s">
        <v>149</v>
      </c>
      <c r="B77" s="603" t="s">
        <v>150</v>
      </c>
      <c r="C77" s="607"/>
      <c r="D77" s="607"/>
    </row>
    <row r="78" spans="1:4" ht="15.75" thickBot="1" x14ac:dyDescent="0.3">
      <c r="A78" s="610" t="s">
        <v>151</v>
      </c>
      <c r="B78" s="604" t="s">
        <v>152</v>
      </c>
      <c r="C78" s="104">
        <f>SUM(C79:C81)</f>
        <v>0</v>
      </c>
      <c r="D78" s="104">
        <f>SUM(D79:D81)</f>
        <v>0</v>
      </c>
    </row>
    <row r="79" spans="1:4" x14ac:dyDescent="0.25">
      <c r="A79" s="115" t="s">
        <v>153</v>
      </c>
      <c r="B79" s="599" t="s">
        <v>154</v>
      </c>
      <c r="C79" s="607"/>
      <c r="D79" s="607"/>
    </row>
    <row r="80" spans="1:4" x14ac:dyDescent="0.25">
      <c r="A80" s="116" t="s">
        <v>155</v>
      </c>
      <c r="B80" s="601" t="s">
        <v>156</v>
      </c>
      <c r="C80" s="607"/>
      <c r="D80" s="607"/>
    </row>
    <row r="81" spans="1:4" ht="15.75" thickBot="1" x14ac:dyDescent="0.3">
      <c r="A81" s="117" t="s">
        <v>157</v>
      </c>
      <c r="B81" s="603" t="s">
        <v>158</v>
      </c>
      <c r="C81" s="607"/>
      <c r="D81" s="607"/>
    </row>
    <row r="82" spans="1:4" ht="15.75" thickBot="1" x14ac:dyDescent="0.3">
      <c r="A82" s="610" t="s">
        <v>159</v>
      </c>
      <c r="B82" s="604" t="s">
        <v>160</v>
      </c>
      <c r="C82" s="104">
        <f>SUM(C83:C86)</f>
        <v>0</v>
      </c>
      <c r="D82" s="104">
        <f>SUM(D83:D86)</f>
        <v>0</v>
      </c>
    </row>
    <row r="83" spans="1:4" x14ac:dyDescent="0.25">
      <c r="A83" s="612" t="s">
        <v>161</v>
      </c>
      <c r="B83" s="599" t="s">
        <v>162</v>
      </c>
      <c r="C83" s="607"/>
      <c r="D83" s="607"/>
    </row>
    <row r="84" spans="1:4" x14ac:dyDescent="0.25">
      <c r="A84" s="613" t="s">
        <v>163</v>
      </c>
      <c r="B84" s="601" t="s">
        <v>164</v>
      </c>
      <c r="C84" s="607"/>
      <c r="D84" s="607"/>
    </row>
    <row r="85" spans="1:4" x14ac:dyDescent="0.25">
      <c r="A85" s="613" t="s">
        <v>165</v>
      </c>
      <c r="B85" s="601" t="s">
        <v>166</v>
      </c>
      <c r="C85" s="607"/>
      <c r="D85" s="607"/>
    </row>
    <row r="86" spans="1:4" ht="15.75" thickBot="1" x14ac:dyDescent="0.3">
      <c r="A86" s="614" t="s">
        <v>167</v>
      </c>
      <c r="B86" s="603" t="s">
        <v>168</v>
      </c>
      <c r="C86" s="607"/>
      <c r="D86" s="607"/>
    </row>
    <row r="87" spans="1:4" ht="15.75" thickBot="1" x14ac:dyDescent="0.3">
      <c r="A87" s="610" t="s">
        <v>169</v>
      </c>
      <c r="B87" s="604" t="s">
        <v>170</v>
      </c>
      <c r="C87" s="615"/>
      <c r="D87" s="615"/>
    </row>
    <row r="88" spans="1:4" ht="15.75" thickBot="1" x14ac:dyDescent="0.3">
      <c r="A88" s="610" t="s">
        <v>287</v>
      </c>
      <c r="B88" s="604" t="s">
        <v>172</v>
      </c>
      <c r="C88" s="615"/>
      <c r="D88" s="615"/>
    </row>
    <row r="89" spans="1:4" ht="15.75" thickBot="1" x14ac:dyDescent="0.3">
      <c r="A89" s="610" t="s">
        <v>288</v>
      </c>
      <c r="B89" s="616" t="s">
        <v>174</v>
      </c>
      <c r="C89" s="15">
        <f>+C66+C70+C75+C78+C82+C88+C87</f>
        <v>32757710</v>
      </c>
      <c r="D89" s="15">
        <f>+D66+D70+D75+D78+D82+D88+D87</f>
        <v>32207221</v>
      </c>
    </row>
    <row r="90" spans="1:4" ht="15.75" thickBot="1" x14ac:dyDescent="0.3">
      <c r="A90" s="617" t="s">
        <v>289</v>
      </c>
      <c r="B90" s="618" t="s">
        <v>290</v>
      </c>
      <c r="C90" s="15">
        <f>+C65+C89</f>
        <v>278056746</v>
      </c>
      <c r="D90" s="15">
        <f>+D65+D89</f>
        <v>869959654</v>
      </c>
    </row>
    <row r="91" spans="1:4" ht="15.75" thickBot="1" x14ac:dyDescent="0.3">
      <c r="A91" s="537"/>
      <c r="B91" s="538"/>
      <c r="C91" s="539"/>
      <c r="D91" s="539"/>
    </row>
    <row r="92" spans="1:4" ht="15.75" thickBot="1" x14ac:dyDescent="0.3">
      <c r="A92" s="543"/>
      <c r="B92" s="560" t="s">
        <v>291</v>
      </c>
      <c r="C92" s="572"/>
      <c r="D92" s="572"/>
    </row>
    <row r="93" spans="1:4" ht="15.75" thickBot="1" x14ac:dyDescent="0.3">
      <c r="A93" s="19" t="s">
        <v>10</v>
      </c>
      <c r="B93" s="619" t="s">
        <v>292</v>
      </c>
      <c r="C93" s="620">
        <f>+C94+C95+C96+C97+C98+C111</f>
        <v>128109329</v>
      </c>
      <c r="D93" s="620">
        <f>+D94+D95+D96+D97+D98+D111</f>
        <v>163647090</v>
      </c>
    </row>
    <row r="94" spans="1:4" x14ac:dyDescent="0.25">
      <c r="A94" s="621" t="s">
        <v>12</v>
      </c>
      <c r="B94" s="222" t="s">
        <v>181</v>
      </c>
      <c r="C94" s="622">
        <v>57474330</v>
      </c>
      <c r="D94" s="622">
        <v>57474330</v>
      </c>
    </row>
    <row r="95" spans="1:4" x14ac:dyDescent="0.25">
      <c r="A95" s="116" t="s">
        <v>14</v>
      </c>
      <c r="B95" s="220" t="s">
        <v>182</v>
      </c>
      <c r="C95" s="602">
        <v>7090481</v>
      </c>
      <c r="D95" s="602">
        <v>7090481</v>
      </c>
    </row>
    <row r="96" spans="1:4" x14ac:dyDescent="0.25">
      <c r="A96" s="116" t="s">
        <v>16</v>
      </c>
      <c r="B96" s="220" t="s">
        <v>183</v>
      </c>
      <c r="C96" s="605">
        <v>43844518</v>
      </c>
      <c r="D96" s="605">
        <v>53369366</v>
      </c>
    </row>
    <row r="97" spans="1:4" x14ac:dyDescent="0.25">
      <c r="A97" s="116" t="s">
        <v>18</v>
      </c>
      <c r="B97" s="79" t="s">
        <v>184</v>
      </c>
      <c r="C97" s="605">
        <v>4700000</v>
      </c>
      <c r="D97" s="605">
        <v>7095000</v>
      </c>
    </row>
    <row r="98" spans="1:4" x14ac:dyDescent="0.25">
      <c r="A98" s="116" t="s">
        <v>185</v>
      </c>
      <c r="B98" s="81" t="s">
        <v>186</v>
      </c>
      <c r="C98" s="605">
        <v>15000000</v>
      </c>
      <c r="D98" s="605">
        <v>14550200</v>
      </c>
    </row>
    <row r="99" spans="1:4" x14ac:dyDescent="0.25">
      <c r="A99" s="116" t="s">
        <v>22</v>
      </c>
      <c r="B99" s="220" t="s">
        <v>293</v>
      </c>
      <c r="C99" s="605"/>
      <c r="D99" s="605"/>
    </row>
    <row r="100" spans="1:4" x14ac:dyDescent="0.25">
      <c r="A100" s="116" t="s">
        <v>188</v>
      </c>
      <c r="B100" s="86" t="s">
        <v>189</v>
      </c>
      <c r="C100" s="605"/>
      <c r="D100" s="605"/>
    </row>
    <row r="101" spans="1:4" x14ac:dyDescent="0.25">
      <c r="A101" s="116" t="s">
        <v>190</v>
      </c>
      <c r="B101" s="86" t="s">
        <v>191</v>
      </c>
      <c r="C101" s="605"/>
      <c r="D101" s="605"/>
    </row>
    <row r="102" spans="1:4" x14ac:dyDescent="0.25">
      <c r="A102" s="116" t="s">
        <v>192</v>
      </c>
      <c r="B102" s="86" t="s">
        <v>193</v>
      </c>
      <c r="C102" s="605"/>
      <c r="D102" s="605"/>
    </row>
    <row r="103" spans="1:4" ht="22.5" x14ac:dyDescent="0.25">
      <c r="A103" s="116" t="s">
        <v>194</v>
      </c>
      <c r="B103" s="87" t="s">
        <v>195</v>
      </c>
      <c r="C103" s="605"/>
      <c r="D103" s="605"/>
    </row>
    <row r="104" spans="1:4" ht="22.5" x14ac:dyDescent="0.25">
      <c r="A104" s="116" t="s">
        <v>196</v>
      </c>
      <c r="B104" s="87" t="s">
        <v>197</v>
      </c>
      <c r="C104" s="605"/>
      <c r="D104" s="605"/>
    </row>
    <row r="105" spans="1:4" x14ac:dyDescent="0.25">
      <c r="A105" s="116" t="s">
        <v>198</v>
      </c>
      <c r="B105" s="86" t="s">
        <v>199</v>
      </c>
      <c r="C105" s="605"/>
      <c r="D105" s="605"/>
    </row>
    <row r="106" spans="1:4" x14ac:dyDescent="0.25">
      <c r="A106" s="116" t="s">
        <v>200</v>
      </c>
      <c r="B106" s="86" t="s">
        <v>201</v>
      </c>
      <c r="C106" s="605"/>
      <c r="D106" s="605"/>
    </row>
    <row r="107" spans="1:4" ht="22.5" x14ac:dyDescent="0.25">
      <c r="A107" s="116" t="s">
        <v>202</v>
      </c>
      <c r="B107" s="87" t="s">
        <v>203</v>
      </c>
      <c r="C107" s="605"/>
      <c r="D107" s="605"/>
    </row>
    <row r="108" spans="1:4" x14ac:dyDescent="0.25">
      <c r="A108" s="118" t="s">
        <v>204</v>
      </c>
      <c r="B108" s="88" t="s">
        <v>205</v>
      </c>
      <c r="C108" s="605"/>
      <c r="D108" s="605"/>
    </row>
    <row r="109" spans="1:4" x14ac:dyDescent="0.25">
      <c r="A109" s="116" t="s">
        <v>206</v>
      </c>
      <c r="B109" s="88" t="s">
        <v>207</v>
      </c>
      <c r="C109" s="605"/>
      <c r="D109" s="605"/>
    </row>
    <row r="110" spans="1:4" x14ac:dyDescent="0.25">
      <c r="A110" s="116" t="s">
        <v>208</v>
      </c>
      <c r="B110" s="87" t="s">
        <v>209</v>
      </c>
      <c r="C110" s="602"/>
      <c r="D110" s="602"/>
    </row>
    <row r="111" spans="1:4" x14ac:dyDescent="0.25">
      <c r="A111" s="116" t="s">
        <v>210</v>
      </c>
      <c r="B111" s="79" t="s">
        <v>211</v>
      </c>
      <c r="C111" s="602"/>
      <c r="D111" s="602">
        <v>24067713</v>
      </c>
    </row>
    <row r="112" spans="1:4" x14ac:dyDescent="0.25">
      <c r="A112" s="117" t="s">
        <v>212</v>
      </c>
      <c r="B112" s="220" t="s">
        <v>294</v>
      </c>
      <c r="C112" s="605"/>
      <c r="D112" s="605"/>
    </row>
    <row r="113" spans="1:4" ht="15.75" thickBot="1" x14ac:dyDescent="0.3">
      <c r="A113" s="119" t="s">
        <v>214</v>
      </c>
      <c r="B113" s="89" t="s">
        <v>295</v>
      </c>
      <c r="C113" s="623"/>
      <c r="D113" s="623"/>
    </row>
    <row r="114" spans="1:4" ht="15.75" thickBot="1" x14ac:dyDescent="0.3">
      <c r="A114" s="84" t="s">
        <v>24</v>
      </c>
      <c r="B114" s="83" t="s">
        <v>216</v>
      </c>
      <c r="C114" s="104">
        <f>+C115+C117+C119</f>
        <v>140960807</v>
      </c>
      <c r="D114" s="104">
        <f>+D115+D117+D119</f>
        <v>254800942</v>
      </c>
    </row>
    <row r="115" spans="1:4" x14ac:dyDescent="0.25">
      <c r="A115" s="115" t="s">
        <v>26</v>
      </c>
      <c r="B115" s="220" t="s">
        <v>217</v>
      </c>
      <c r="C115" s="600">
        <v>122682405</v>
      </c>
      <c r="D115" s="600">
        <v>206522540</v>
      </c>
    </row>
    <row r="116" spans="1:4" x14ac:dyDescent="0.25">
      <c r="A116" s="115" t="s">
        <v>28</v>
      </c>
      <c r="B116" s="80" t="s">
        <v>218</v>
      </c>
      <c r="C116" s="600"/>
      <c r="D116" s="600"/>
    </row>
    <row r="117" spans="1:4" x14ac:dyDescent="0.25">
      <c r="A117" s="115" t="s">
        <v>30</v>
      </c>
      <c r="B117" s="80" t="s">
        <v>219</v>
      </c>
      <c r="C117" s="602">
        <v>11743500</v>
      </c>
      <c r="D117" s="602">
        <v>41743500</v>
      </c>
    </row>
    <row r="118" spans="1:4" x14ac:dyDescent="0.25">
      <c r="A118" s="115" t="s">
        <v>32</v>
      </c>
      <c r="B118" s="80" t="s">
        <v>220</v>
      </c>
      <c r="C118" s="624"/>
      <c r="D118" s="624"/>
    </row>
    <row r="119" spans="1:4" x14ac:dyDescent="0.25">
      <c r="A119" s="115" t="s">
        <v>34</v>
      </c>
      <c r="B119" s="625" t="s">
        <v>221</v>
      </c>
      <c r="C119" s="624">
        <v>6534902</v>
      </c>
      <c r="D119" s="624">
        <v>6534902</v>
      </c>
    </row>
    <row r="120" spans="1:4" x14ac:dyDescent="0.25">
      <c r="A120" s="115" t="s">
        <v>36</v>
      </c>
      <c r="B120" s="626" t="s">
        <v>222</v>
      </c>
      <c r="C120" s="624"/>
      <c r="D120" s="624"/>
    </row>
    <row r="121" spans="1:4" ht="22.5" x14ac:dyDescent="0.25">
      <c r="A121" s="115" t="s">
        <v>223</v>
      </c>
      <c r="B121" s="113" t="s">
        <v>224</v>
      </c>
      <c r="C121" s="624"/>
      <c r="D121" s="624"/>
    </row>
    <row r="122" spans="1:4" ht="22.5" x14ac:dyDescent="0.25">
      <c r="A122" s="115" t="s">
        <v>225</v>
      </c>
      <c r="B122" s="87" t="s">
        <v>197</v>
      </c>
      <c r="C122" s="624"/>
      <c r="D122" s="624"/>
    </row>
    <row r="123" spans="1:4" x14ac:dyDescent="0.25">
      <c r="A123" s="115" t="s">
        <v>226</v>
      </c>
      <c r="B123" s="87" t="s">
        <v>227</v>
      </c>
      <c r="C123" s="624"/>
      <c r="D123" s="624"/>
    </row>
    <row r="124" spans="1:4" x14ac:dyDescent="0.25">
      <c r="A124" s="115" t="s">
        <v>228</v>
      </c>
      <c r="B124" s="87" t="s">
        <v>229</v>
      </c>
      <c r="C124" s="624"/>
      <c r="D124" s="624"/>
    </row>
    <row r="125" spans="1:4" ht="22.5" x14ac:dyDescent="0.25">
      <c r="A125" s="115" t="s">
        <v>230</v>
      </c>
      <c r="B125" s="87" t="s">
        <v>203</v>
      </c>
      <c r="C125" s="624"/>
      <c r="D125" s="624"/>
    </row>
    <row r="126" spans="1:4" x14ac:dyDescent="0.25">
      <c r="A126" s="115" t="s">
        <v>231</v>
      </c>
      <c r="B126" s="87" t="s">
        <v>232</v>
      </c>
      <c r="C126" s="624"/>
      <c r="D126" s="624"/>
    </row>
    <row r="127" spans="1:4" ht="23.25" thickBot="1" x14ac:dyDescent="0.3">
      <c r="A127" s="118" t="s">
        <v>233</v>
      </c>
      <c r="B127" s="87" t="s">
        <v>234</v>
      </c>
      <c r="C127" s="627"/>
      <c r="D127" s="627">
        <v>20000000</v>
      </c>
    </row>
    <row r="128" spans="1:4" ht="15.75" thickBot="1" x14ac:dyDescent="0.3">
      <c r="A128" s="84" t="s">
        <v>38</v>
      </c>
      <c r="B128" s="223" t="s">
        <v>235</v>
      </c>
      <c r="C128" s="104">
        <f>+C93+C114</f>
        <v>269070136</v>
      </c>
      <c r="D128" s="104">
        <f>+D93+D114</f>
        <v>418448032</v>
      </c>
    </row>
    <row r="129" spans="1:4" ht="21.75" thickBot="1" x14ac:dyDescent="0.3">
      <c r="A129" s="84" t="s">
        <v>236</v>
      </c>
      <c r="B129" s="223" t="s">
        <v>237</v>
      </c>
      <c r="C129" s="104">
        <f>+C130+C131+C132</f>
        <v>3008000</v>
      </c>
      <c r="D129" s="104">
        <f>+D130+D131+D132</f>
        <v>3008000</v>
      </c>
    </row>
    <row r="130" spans="1:4" x14ac:dyDescent="0.25">
      <c r="A130" s="115" t="s">
        <v>54</v>
      </c>
      <c r="B130" s="221" t="s">
        <v>296</v>
      </c>
      <c r="C130" s="624">
        <v>3008000</v>
      </c>
      <c r="D130" s="624">
        <v>3008000</v>
      </c>
    </row>
    <row r="131" spans="1:4" x14ac:dyDescent="0.25">
      <c r="A131" s="115" t="s">
        <v>56</v>
      </c>
      <c r="B131" s="221" t="s">
        <v>239</v>
      </c>
      <c r="C131" s="624"/>
      <c r="D131" s="624"/>
    </row>
    <row r="132" spans="1:4" ht="15.75" thickBot="1" x14ac:dyDescent="0.3">
      <c r="A132" s="118" t="s">
        <v>58</v>
      </c>
      <c r="B132" s="219" t="s">
        <v>297</v>
      </c>
      <c r="C132" s="624"/>
      <c r="D132" s="624"/>
    </row>
    <row r="133" spans="1:4" ht="15.75" thickBot="1" x14ac:dyDescent="0.3">
      <c r="A133" s="84" t="s">
        <v>68</v>
      </c>
      <c r="B133" s="223" t="s">
        <v>241</v>
      </c>
      <c r="C133" s="104">
        <f>+C134+C135+C136+C137+C138+C139</f>
        <v>0</v>
      </c>
      <c r="D133" s="104">
        <f>+D134+D135+D136+D137+D138+D139</f>
        <v>421974000</v>
      </c>
    </row>
    <row r="134" spans="1:4" x14ac:dyDescent="0.25">
      <c r="A134" s="115" t="s">
        <v>70</v>
      </c>
      <c r="B134" s="221" t="s">
        <v>242</v>
      </c>
      <c r="C134" s="624"/>
      <c r="D134" s="624">
        <v>421974000</v>
      </c>
    </row>
    <row r="135" spans="1:4" x14ac:dyDescent="0.25">
      <c r="A135" s="115" t="s">
        <v>72</v>
      </c>
      <c r="B135" s="221" t="s">
        <v>243</v>
      </c>
      <c r="C135" s="624"/>
      <c r="D135" s="624"/>
    </row>
    <row r="136" spans="1:4" x14ac:dyDescent="0.25">
      <c r="A136" s="115" t="s">
        <v>74</v>
      </c>
      <c r="B136" s="221" t="s">
        <v>244</v>
      </c>
      <c r="C136" s="624"/>
      <c r="D136" s="624"/>
    </row>
    <row r="137" spans="1:4" x14ac:dyDescent="0.25">
      <c r="A137" s="115" t="s">
        <v>76</v>
      </c>
      <c r="B137" s="221" t="s">
        <v>298</v>
      </c>
      <c r="C137" s="624"/>
      <c r="D137" s="624"/>
    </row>
    <row r="138" spans="1:4" x14ac:dyDescent="0.25">
      <c r="A138" s="115" t="s">
        <v>78</v>
      </c>
      <c r="B138" s="221" t="s">
        <v>246</v>
      </c>
      <c r="C138" s="624"/>
      <c r="D138" s="624"/>
    </row>
    <row r="139" spans="1:4" ht="15.75" thickBot="1" x14ac:dyDescent="0.3">
      <c r="A139" s="118" t="s">
        <v>80</v>
      </c>
      <c r="B139" s="219" t="s">
        <v>247</v>
      </c>
      <c r="C139" s="624"/>
      <c r="D139" s="624"/>
    </row>
    <row r="140" spans="1:4" ht="15.75" thickBot="1" x14ac:dyDescent="0.3">
      <c r="A140" s="84" t="s">
        <v>92</v>
      </c>
      <c r="B140" s="223" t="s">
        <v>299</v>
      </c>
      <c r="C140" s="15">
        <f>+C141+C142+C144+C145+C143</f>
        <v>5978610</v>
      </c>
      <c r="D140" s="15">
        <f>+D141+D142+D144+D145+D143</f>
        <v>6529622</v>
      </c>
    </row>
    <row r="141" spans="1:4" x14ac:dyDescent="0.25">
      <c r="A141" s="115" t="s">
        <v>94</v>
      </c>
      <c r="B141" s="221" t="s">
        <v>249</v>
      </c>
      <c r="C141" s="624"/>
      <c r="D141" s="624"/>
    </row>
    <row r="142" spans="1:4" x14ac:dyDescent="0.25">
      <c r="A142" s="115" t="s">
        <v>96</v>
      </c>
      <c r="B142" s="221" t="s">
        <v>250</v>
      </c>
      <c r="C142" s="624"/>
      <c r="D142" s="624"/>
    </row>
    <row r="143" spans="1:4" x14ac:dyDescent="0.25">
      <c r="A143" s="115" t="s">
        <v>98</v>
      </c>
      <c r="B143" s="221" t="s">
        <v>300</v>
      </c>
      <c r="C143" s="624">
        <v>5978610</v>
      </c>
      <c r="D143" s="624">
        <v>6529622</v>
      </c>
    </row>
    <row r="144" spans="1:4" x14ac:dyDescent="0.25">
      <c r="A144" s="115" t="s">
        <v>100</v>
      </c>
      <c r="B144" s="221" t="s">
        <v>251</v>
      </c>
      <c r="C144" s="624"/>
      <c r="D144" s="624"/>
    </row>
    <row r="145" spans="1:4" ht="15.75" thickBot="1" x14ac:dyDescent="0.3">
      <c r="A145" s="118" t="s">
        <v>102</v>
      </c>
      <c r="B145" s="219" t="s">
        <v>252</v>
      </c>
      <c r="C145" s="624"/>
      <c r="D145" s="624"/>
    </row>
    <row r="146" spans="1:4" ht="15.75" thickBot="1" x14ac:dyDescent="0.3">
      <c r="A146" s="84" t="s">
        <v>253</v>
      </c>
      <c r="B146" s="223" t="s">
        <v>254</v>
      </c>
      <c r="C146" s="628">
        <f>+C147+C148+C149+C150+C151</f>
        <v>0</v>
      </c>
      <c r="D146" s="628">
        <f>+D147+D148+D149+D150+D151</f>
        <v>0</v>
      </c>
    </row>
    <row r="147" spans="1:4" x14ac:dyDescent="0.25">
      <c r="A147" s="115" t="s">
        <v>106</v>
      </c>
      <c r="B147" s="221" t="s">
        <v>255</v>
      </c>
      <c r="C147" s="624"/>
      <c r="D147" s="624"/>
    </row>
    <row r="148" spans="1:4" x14ac:dyDescent="0.25">
      <c r="A148" s="115" t="s">
        <v>108</v>
      </c>
      <c r="B148" s="221" t="s">
        <v>256</v>
      </c>
      <c r="C148" s="624"/>
      <c r="D148" s="624"/>
    </row>
    <row r="149" spans="1:4" x14ac:dyDescent="0.25">
      <c r="A149" s="115" t="s">
        <v>110</v>
      </c>
      <c r="B149" s="221" t="s">
        <v>257</v>
      </c>
      <c r="C149" s="624"/>
      <c r="D149" s="624"/>
    </row>
    <row r="150" spans="1:4" ht="22.5" x14ac:dyDescent="0.25">
      <c r="A150" s="115" t="s">
        <v>112</v>
      </c>
      <c r="B150" s="221" t="s">
        <v>301</v>
      </c>
      <c r="C150" s="624"/>
      <c r="D150" s="624"/>
    </row>
    <row r="151" spans="1:4" ht="15.75" thickBot="1" x14ac:dyDescent="0.3">
      <c r="A151" s="118" t="s">
        <v>259</v>
      </c>
      <c r="B151" s="219" t="s">
        <v>260</v>
      </c>
      <c r="C151" s="627"/>
      <c r="D151" s="627"/>
    </row>
    <row r="152" spans="1:4" ht="15.75" thickBot="1" x14ac:dyDescent="0.3">
      <c r="A152" s="121" t="s">
        <v>114</v>
      </c>
      <c r="B152" s="223" t="s">
        <v>261</v>
      </c>
      <c r="C152" s="628"/>
      <c r="D152" s="628"/>
    </row>
    <row r="153" spans="1:4" ht="15.75" thickBot="1" x14ac:dyDescent="0.3">
      <c r="A153" s="121" t="s">
        <v>262</v>
      </c>
      <c r="B153" s="223" t="s">
        <v>263</v>
      </c>
      <c r="C153" s="628"/>
      <c r="D153" s="628"/>
    </row>
    <row r="154" spans="1:4" ht="15.75" thickBot="1" x14ac:dyDescent="0.3">
      <c r="A154" s="84" t="s">
        <v>264</v>
      </c>
      <c r="B154" s="223" t="s">
        <v>265</v>
      </c>
      <c r="C154" s="629">
        <f>+C129+C133+C140+C146+C152+C153</f>
        <v>8986610</v>
      </c>
      <c r="D154" s="629">
        <f>+D129+D133+D140+D146+D152+D153</f>
        <v>431511622</v>
      </c>
    </row>
    <row r="155" spans="1:4" ht="15.75" thickBot="1" x14ac:dyDescent="0.3">
      <c r="A155" s="527" t="s">
        <v>266</v>
      </c>
      <c r="B155" s="630" t="s">
        <v>267</v>
      </c>
      <c r="C155" s="629">
        <f>+C128+C154</f>
        <v>278056746</v>
      </c>
      <c r="D155" s="629">
        <f>+D128+D154</f>
        <v>849959654</v>
      </c>
    </row>
    <row r="156" spans="1:4" ht="15.75" thickBot="1" x14ac:dyDescent="0.3">
      <c r="A156" s="631"/>
      <c r="B156" s="632"/>
      <c r="C156" s="633"/>
      <c r="D156" s="633"/>
    </row>
    <row r="157" spans="1:4" ht="15.75" thickBot="1" x14ac:dyDescent="0.3">
      <c r="A157" s="552" t="s">
        <v>302</v>
      </c>
      <c r="B157" s="553"/>
      <c r="C157" s="578"/>
      <c r="D157" s="578"/>
    </row>
    <row r="158" spans="1:4" ht="15.75" thickBot="1" x14ac:dyDescent="0.3">
      <c r="A158" s="552" t="s">
        <v>303</v>
      </c>
      <c r="B158" s="553"/>
      <c r="C158" s="578"/>
      <c r="D158" s="578"/>
    </row>
  </sheetData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selection activeCell="H10" sqref="H10"/>
    </sheetView>
  </sheetViews>
  <sheetFormatPr defaultRowHeight="15" x14ac:dyDescent="0.25"/>
  <cols>
    <col min="1" max="1" width="10.7109375" customWidth="1"/>
    <col min="2" max="2" width="65.28515625" customWidth="1"/>
    <col min="3" max="3" width="17.85546875" customWidth="1"/>
    <col min="4" max="4" width="17.42578125" customWidth="1"/>
  </cols>
  <sheetData>
    <row r="1" spans="1:4" ht="16.5" thickBot="1" x14ac:dyDescent="0.3">
      <c r="A1" s="478"/>
      <c r="B1" s="479"/>
      <c r="C1" s="593" t="str">
        <f>+CONCATENATE("9.1.3. melléklet a 27/",LEFT([1]ÖSSZEFÜGGÉSEK!A5,4),". (XII.21.) önkormányzati rendelethez")</f>
        <v>9.1.3. melléklet a 27/2017. (XII.21.) önkormányzati rendelethez</v>
      </c>
    </row>
    <row r="2" spans="1:4" x14ac:dyDescent="0.25">
      <c r="A2" s="482" t="s">
        <v>272</v>
      </c>
      <c r="B2" s="483" t="s">
        <v>273</v>
      </c>
      <c r="C2" s="594" t="s">
        <v>274</v>
      </c>
      <c r="D2" s="594" t="s">
        <v>305</v>
      </c>
    </row>
    <row r="3" spans="1:4" ht="15.75" thickBot="1" x14ac:dyDescent="0.3">
      <c r="A3" s="595" t="s">
        <v>275</v>
      </c>
      <c r="B3" s="487" t="s">
        <v>464</v>
      </c>
      <c r="C3" s="596" t="s">
        <v>460</v>
      </c>
      <c r="D3" s="596" t="s">
        <v>468</v>
      </c>
    </row>
    <row r="4" spans="1:4" ht="15.75" thickBot="1" x14ac:dyDescent="0.3">
      <c r="A4" s="562"/>
      <c r="B4" s="562"/>
      <c r="C4" s="563" t="str">
        <f>'[1]9.1.2. sz. mell '!C4</f>
        <v>Forintban!</v>
      </c>
    </row>
    <row r="5" spans="1:4" ht="24.75" thickBot="1" x14ac:dyDescent="0.3">
      <c r="A5" s="494" t="s">
        <v>277</v>
      </c>
      <c r="B5" s="495" t="s">
        <v>278</v>
      </c>
      <c r="C5" s="597" t="s">
        <v>279</v>
      </c>
      <c r="D5" s="597" t="s">
        <v>306</v>
      </c>
    </row>
    <row r="6" spans="1:4" ht="15.75" thickBot="1" x14ac:dyDescent="0.3">
      <c r="A6" s="498"/>
      <c r="B6" s="564" t="s">
        <v>7</v>
      </c>
      <c r="C6" s="565" t="s">
        <v>8</v>
      </c>
      <c r="D6" s="565" t="s">
        <v>8</v>
      </c>
    </row>
    <row r="7" spans="1:4" ht="15.75" thickBot="1" x14ac:dyDescent="0.3">
      <c r="A7" s="502"/>
      <c r="B7" s="566" t="s">
        <v>280</v>
      </c>
      <c r="C7" s="598"/>
      <c r="D7" s="598"/>
    </row>
    <row r="8" spans="1:4" ht="15.75" thickBot="1" x14ac:dyDescent="0.3">
      <c r="A8" s="84" t="s">
        <v>10</v>
      </c>
      <c r="B8" s="7" t="s">
        <v>11</v>
      </c>
      <c r="C8" s="104">
        <f>+C9+C10+C11+C12+C13+C14</f>
        <v>108317000</v>
      </c>
      <c r="D8" s="104">
        <f>+D9+D10+D11+D12+D13+D14</f>
        <v>108317000</v>
      </c>
    </row>
    <row r="9" spans="1:4" x14ac:dyDescent="0.25">
      <c r="A9" s="115" t="s">
        <v>12</v>
      </c>
      <c r="B9" s="599" t="s">
        <v>13</v>
      </c>
      <c r="C9" s="600">
        <v>108317000</v>
      </c>
      <c r="D9" s="600">
        <v>108317000</v>
      </c>
    </row>
    <row r="10" spans="1:4" x14ac:dyDescent="0.25">
      <c r="A10" s="116" t="s">
        <v>14</v>
      </c>
      <c r="B10" s="601" t="s">
        <v>15</v>
      </c>
      <c r="C10" s="602"/>
      <c r="D10" s="602"/>
    </row>
    <row r="11" spans="1:4" x14ac:dyDescent="0.25">
      <c r="A11" s="116" t="s">
        <v>16</v>
      </c>
      <c r="B11" s="601" t="s">
        <v>17</v>
      </c>
      <c r="C11" s="602"/>
      <c r="D11" s="602"/>
    </row>
    <row r="12" spans="1:4" x14ac:dyDescent="0.25">
      <c r="A12" s="116" t="s">
        <v>18</v>
      </c>
      <c r="B12" s="601" t="s">
        <v>19</v>
      </c>
      <c r="C12" s="602"/>
      <c r="D12" s="602"/>
    </row>
    <row r="13" spans="1:4" x14ac:dyDescent="0.25">
      <c r="A13" s="116" t="s">
        <v>20</v>
      </c>
      <c r="B13" s="601" t="s">
        <v>281</v>
      </c>
      <c r="C13" s="602"/>
      <c r="D13" s="602"/>
    </row>
    <row r="14" spans="1:4" ht="15.75" thickBot="1" x14ac:dyDescent="0.3">
      <c r="A14" s="117" t="s">
        <v>22</v>
      </c>
      <c r="B14" s="603" t="s">
        <v>23</v>
      </c>
      <c r="C14" s="602"/>
      <c r="D14" s="602"/>
    </row>
    <row r="15" spans="1:4" ht="15.75" thickBot="1" x14ac:dyDescent="0.3">
      <c r="A15" s="84" t="s">
        <v>24</v>
      </c>
      <c r="B15" s="604" t="s">
        <v>25</v>
      </c>
      <c r="C15" s="104">
        <f>+C16+C17+C18+C19+C20</f>
        <v>0</v>
      </c>
      <c r="D15" s="104">
        <f>+D16+D17+D18+D19+D20</f>
        <v>0</v>
      </c>
    </row>
    <row r="16" spans="1:4" x14ac:dyDescent="0.25">
      <c r="A16" s="115" t="s">
        <v>26</v>
      </c>
      <c r="B16" s="599" t="s">
        <v>27</v>
      </c>
      <c r="C16" s="600"/>
      <c r="D16" s="600"/>
    </row>
    <row r="17" spans="1:4" x14ac:dyDescent="0.25">
      <c r="A17" s="116" t="s">
        <v>28</v>
      </c>
      <c r="B17" s="601" t="s">
        <v>29</v>
      </c>
      <c r="C17" s="602"/>
      <c r="D17" s="602"/>
    </row>
    <row r="18" spans="1:4" x14ac:dyDescent="0.25">
      <c r="A18" s="116" t="s">
        <v>30</v>
      </c>
      <c r="B18" s="601" t="s">
        <v>31</v>
      </c>
      <c r="C18" s="602"/>
      <c r="D18" s="602"/>
    </row>
    <row r="19" spans="1:4" x14ac:dyDescent="0.25">
      <c r="A19" s="116" t="s">
        <v>32</v>
      </c>
      <c r="B19" s="601" t="s">
        <v>33</v>
      </c>
      <c r="C19" s="602"/>
      <c r="D19" s="602"/>
    </row>
    <row r="20" spans="1:4" x14ac:dyDescent="0.25">
      <c r="A20" s="116" t="s">
        <v>34</v>
      </c>
      <c r="B20" s="601" t="s">
        <v>35</v>
      </c>
      <c r="C20" s="602"/>
      <c r="D20" s="602"/>
    </row>
    <row r="21" spans="1:4" ht="15.75" thickBot="1" x14ac:dyDescent="0.3">
      <c r="A21" s="117" t="s">
        <v>36</v>
      </c>
      <c r="B21" s="603" t="s">
        <v>37</v>
      </c>
      <c r="C21" s="605"/>
      <c r="D21" s="605"/>
    </row>
    <row r="22" spans="1:4" ht="15.75" thickBot="1" x14ac:dyDescent="0.3">
      <c r="A22" s="84" t="s">
        <v>38</v>
      </c>
      <c r="B22" s="7" t="s">
        <v>39</v>
      </c>
      <c r="C22" s="104">
        <f>+C23+C24+C25+C26+C27</f>
        <v>0</v>
      </c>
      <c r="D22" s="104">
        <f>+D23+D24+D25+D26+D27</f>
        <v>0</v>
      </c>
    </row>
    <row r="23" spans="1:4" x14ac:dyDescent="0.25">
      <c r="A23" s="115" t="s">
        <v>40</v>
      </c>
      <c r="B23" s="599" t="s">
        <v>41</v>
      </c>
      <c r="C23" s="600"/>
      <c r="D23" s="600"/>
    </row>
    <row r="24" spans="1:4" x14ac:dyDescent="0.25">
      <c r="A24" s="116" t="s">
        <v>42</v>
      </c>
      <c r="B24" s="601" t="s">
        <v>43</v>
      </c>
      <c r="C24" s="602"/>
      <c r="D24" s="602"/>
    </row>
    <row r="25" spans="1:4" x14ac:dyDescent="0.25">
      <c r="A25" s="116" t="s">
        <v>44</v>
      </c>
      <c r="B25" s="601" t="s">
        <v>45</v>
      </c>
      <c r="C25" s="602"/>
      <c r="D25" s="602"/>
    </row>
    <row r="26" spans="1:4" x14ac:dyDescent="0.25">
      <c r="A26" s="116" t="s">
        <v>46</v>
      </c>
      <c r="B26" s="601" t="s">
        <v>47</v>
      </c>
      <c r="C26" s="602"/>
      <c r="D26" s="602"/>
    </row>
    <row r="27" spans="1:4" x14ac:dyDescent="0.25">
      <c r="A27" s="116" t="s">
        <v>48</v>
      </c>
      <c r="B27" s="601" t="s">
        <v>49</v>
      </c>
      <c r="C27" s="602"/>
      <c r="D27" s="602"/>
    </row>
    <row r="28" spans="1:4" ht="15.75" thickBot="1" x14ac:dyDescent="0.3">
      <c r="A28" s="117" t="s">
        <v>50</v>
      </c>
      <c r="B28" s="603" t="s">
        <v>51</v>
      </c>
      <c r="C28" s="605"/>
      <c r="D28" s="605"/>
    </row>
    <row r="29" spans="1:4" ht="15.75" thickBot="1" x14ac:dyDescent="0.3">
      <c r="A29" s="84" t="s">
        <v>52</v>
      </c>
      <c r="B29" s="7" t="s">
        <v>465</v>
      </c>
      <c r="C29" s="15">
        <f>SUM(C30:C36)</f>
        <v>19271175</v>
      </c>
      <c r="D29" s="15">
        <f>SUM(D30:D36)</f>
        <v>19271175</v>
      </c>
    </row>
    <row r="30" spans="1:4" x14ac:dyDescent="0.25">
      <c r="A30" s="115" t="s">
        <v>54</v>
      </c>
      <c r="B30" s="599" t="s">
        <v>466</v>
      </c>
      <c r="C30" s="600"/>
      <c r="D30" s="600"/>
    </row>
    <row r="31" spans="1:4" x14ac:dyDescent="0.25">
      <c r="A31" s="116" t="s">
        <v>56</v>
      </c>
      <c r="B31" s="601" t="s">
        <v>467</v>
      </c>
      <c r="C31" s="602"/>
      <c r="D31" s="602"/>
    </row>
    <row r="32" spans="1:4" x14ac:dyDescent="0.25">
      <c r="A32" s="116" t="s">
        <v>58</v>
      </c>
      <c r="B32" s="601" t="s">
        <v>59</v>
      </c>
      <c r="C32" s="602">
        <v>19271175</v>
      </c>
      <c r="D32" s="602">
        <v>19271175</v>
      </c>
    </row>
    <row r="33" spans="1:4" x14ac:dyDescent="0.25">
      <c r="A33" s="116" t="s">
        <v>60</v>
      </c>
      <c r="B33" s="601" t="s">
        <v>61</v>
      </c>
      <c r="C33" s="602"/>
      <c r="D33" s="602"/>
    </row>
    <row r="34" spans="1:4" x14ac:dyDescent="0.25">
      <c r="A34" s="116" t="s">
        <v>62</v>
      </c>
      <c r="B34" s="601" t="s">
        <v>63</v>
      </c>
      <c r="C34" s="602"/>
      <c r="D34" s="602"/>
    </row>
    <row r="35" spans="1:4" x14ac:dyDescent="0.25">
      <c r="A35" s="116" t="s">
        <v>64</v>
      </c>
      <c r="B35" s="601" t="s">
        <v>65</v>
      </c>
      <c r="C35" s="602"/>
      <c r="D35" s="602"/>
    </row>
    <row r="36" spans="1:4" ht="15.75" thickBot="1" x14ac:dyDescent="0.3">
      <c r="A36" s="117" t="s">
        <v>66</v>
      </c>
      <c r="B36" s="606" t="s">
        <v>67</v>
      </c>
      <c r="C36" s="605"/>
      <c r="D36" s="605"/>
    </row>
    <row r="37" spans="1:4" ht="15.75" thickBot="1" x14ac:dyDescent="0.3">
      <c r="A37" s="84" t="s">
        <v>68</v>
      </c>
      <c r="B37" s="7" t="s">
        <v>69</v>
      </c>
      <c r="C37" s="104">
        <f>SUM(C38:C48)</f>
        <v>0</v>
      </c>
      <c r="D37" s="104">
        <f>SUM(D38:D48)</f>
        <v>0</v>
      </c>
    </row>
    <row r="38" spans="1:4" x14ac:dyDescent="0.25">
      <c r="A38" s="115" t="s">
        <v>70</v>
      </c>
      <c r="B38" s="599" t="s">
        <v>71</v>
      </c>
      <c r="C38" s="600"/>
      <c r="D38" s="600"/>
    </row>
    <row r="39" spans="1:4" x14ac:dyDescent="0.25">
      <c r="A39" s="116" t="s">
        <v>72</v>
      </c>
      <c r="B39" s="601" t="s">
        <v>73</v>
      </c>
      <c r="C39" s="602"/>
      <c r="D39" s="602"/>
    </row>
    <row r="40" spans="1:4" x14ac:dyDescent="0.25">
      <c r="A40" s="116" t="s">
        <v>74</v>
      </c>
      <c r="B40" s="601" t="s">
        <v>75</v>
      </c>
      <c r="C40" s="602"/>
      <c r="D40" s="602"/>
    </row>
    <row r="41" spans="1:4" x14ac:dyDescent="0.25">
      <c r="A41" s="116" t="s">
        <v>76</v>
      </c>
      <c r="B41" s="601" t="s">
        <v>77</v>
      </c>
      <c r="C41" s="602"/>
      <c r="D41" s="602"/>
    </row>
    <row r="42" spans="1:4" x14ac:dyDescent="0.25">
      <c r="A42" s="116" t="s">
        <v>78</v>
      </c>
      <c r="B42" s="601" t="s">
        <v>79</v>
      </c>
      <c r="C42" s="602"/>
      <c r="D42" s="602"/>
    </row>
    <row r="43" spans="1:4" x14ac:dyDescent="0.25">
      <c r="A43" s="116" t="s">
        <v>80</v>
      </c>
      <c r="B43" s="601" t="s">
        <v>81</v>
      </c>
      <c r="C43" s="602"/>
      <c r="D43" s="602"/>
    </row>
    <row r="44" spans="1:4" x14ac:dyDescent="0.25">
      <c r="A44" s="116" t="s">
        <v>82</v>
      </c>
      <c r="B44" s="601" t="s">
        <v>83</v>
      </c>
      <c r="C44" s="602"/>
      <c r="D44" s="602"/>
    </row>
    <row r="45" spans="1:4" x14ac:dyDescent="0.25">
      <c r="A45" s="116" t="s">
        <v>84</v>
      </c>
      <c r="B45" s="601" t="s">
        <v>85</v>
      </c>
      <c r="C45" s="602"/>
      <c r="D45" s="602"/>
    </row>
    <row r="46" spans="1:4" x14ac:dyDescent="0.25">
      <c r="A46" s="116" t="s">
        <v>86</v>
      </c>
      <c r="B46" s="601" t="s">
        <v>87</v>
      </c>
      <c r="C46" s="607"/>
      <c r="D46" s="607"/>
    </row>
    <row r="47" spans="1:4" x14ac:dyDescent="0.25">
      <c r="A47" s="117" t="s">
        <v>88</v>
      </c>
      <c r="B47" s="603" t="s">
        <v>89</v>
      </c>
      <c r="C47" s="608"/>
      <c r="D47" s="608"/>
    </row>
    <row r="48" spans="1:4" ht="15.75" thickBot="1" x14ac:dyDescent="0.3">
      <c r="A48" s="117" t="s">
        <v>90</v>
      </c>
      <c r="B48" s="603" t="s">
        <v>91</v>
      </c>
      <c r="C48" s="608"/>
      <c r="D48" s="608"/>
    </row>
    <row r="49" spans="1:4" ht="15.75" thickBot="1" x14ac:dyDescent="0.3">
      <c r="A49" s="84" t="s">
        <v>92</v>
      </c>
      <c r="B49" s="7" t="s">
        <v>93</v>
      </c>
      <c r="C49" s="104">
        <f>SUM(C50:C54)</f>
        <v>0</v>
      </c>
      <c r="D49" s="104">
        <f>SUM(D50:D54)</f>
        <v>0</v>
      </c>
    </row>
    <row r="50" spans="1:4" x14ac:dyDescent="0.25">
      <c r="A50" s="115" t="s">
        <v>94</v>
      </c>
      <c r="B50" s="599" t="s">
        <v>95</v>
      </c>
      <c r="C50" s="609"/>
      <c r="D50" s="609"/>
    </row>
    <row r="51" spans="1:4" x14ac:dyDescent="0.25">
      <c r="A51" s="116" t="s">
        <v>96</v>
      </c>
      <c r="B51" s="601" t="s">
        <v>97</v>
      </c>
      <c r="C51" s="607"/>
      <c r="D51" s="607"/>
    </row>
    <row r="52" spans="1:4" x14ac:dyDescent="0.25">
      <c r="A52" s="116" t="s">
        <v>98</v>
      </c>
      <c r="B52" s="601" t="s">
        <v>99</v>
      </c>
      <c r="C52" s="607"/>
      <c r="D52" s="607"/>
    </row>
    <row r="53" spans="1:4" x14ac:dyDescent="0.25">
      <c r="A53" s="116" t="s">
        <v>100</v>
      </c>
      <c r="B53" s="601" t="s">
        <v>101</v>
      </c>
      <c r="C53" s="607"/>
      <c r="D53" s="607"/>
    </row>
    <row r="54" spans="1:4" ht="15.75" thickBot="1" x14ac:dyDescent="0.3">
      <c r="A54" s="117" t="s">
        <v>102</v>
      </c>
      <c r="B54" s="606" t="s">
        <v>103</v>
      </c>
      <c r="C54" s="608"/>
      <c r="D54" s="608"/>
    </row>
    <row r="55" spans="1:4" ht="15.75" thickBot="1" x14ac:dyDescent="0.3">
      <c r="A55" s="84" t="s">
        <v>104</v>
      </c>
      <c r="B55" s="7" t="s">
        <v>105</v>
      </c>
      <c r="C55" s="104">
        <f>SUM(C56:C58)</f>
        <v>0</v>
      </c>
      <c r="D55" s="104">
        <f>SUM(D56:D58)</f>
        <v>0</v>
      </c>
    </row>
    <row r="56" spans="1:4" x14ac:dyDescent="0.25">
      <c r="A56" s="115" t="s">
        <v>106</v>
      </c>
      <c r="B56" s="599" t="s">
        <v>107</v>
      </c>
      <c r="C56" s="600"/>
      <c r="D56" s="600"/>
    </row>
    <row r="57" spans="1:4" x14ac:dyDescent="0.25">
      <c r="A57" s="116" t="s">
        <v>108</v>
      </c>
      <c r="B57" s="601" t="s">
        <v>109</v>
      </c>
      <c r="C57" s="602"/>
      <c r="D57" s="602"/>
    </row>
    <row r="58" spans="1:4" x14ac:dyDescent="0.25">
      <c r="A58" s="116" t="s">
        <v>110</v>
      </c>
      <c r="B58" s="601" t="s">
        <v>111</v>
      </c>
      <c r="C58" s="602"/>
      <c r="D58" s="602"/>
    </row>
    <row r="59" spans="1:4" ht="15.75" thickBot="1" x14ac:dyDescent="0.3">
      <c r="A59" s="117" t="s">
        <v>112</v>
      </c>
      <c r="B59" s="606" t="s">
        <v>113</v>
      </c>
      <c r="C59" s="605"/>
      <c r="D59" s="605"/>
    </row>
    <row r="60" spans="1:4" ht="15.75" thickBot="1" x14ac:dyDescent="0.3">
      <c r="A60" s="84" t="s">
        <v>114</v>
      </c>
      <c r="B60" s="604" t="s">
        <v>115</v>
      </c>
      <c r="C60" s="104">
        <f>SUM(C61:C63)</f>
        <v>0</v>
      </c>
      <c r="D60" s="104">
        <f>SUM(D61:D63)</f>
        <v>0</v>
      </c>
    </row>
    <row r="61" spans="1:4" x14ac:dyDescent="0.25">
      <c r="A61" s="115" t="s">
        <v>116</v>
      </c>
      <c r="B61" s="599" t="s">
        <v>117</v>
      </c>
      <c r="C61" s="607"/>
      <c r="D61" s="607"/>
    </row>
    <row r="62" spans="1:4" x14ac:dyDescent="0.25">
      <c r="A62" s="116" t="s">
        <v>118</v>
      </c>
      <c r="B62" s="601" t="s">
        <v>119</v>
      </c>
      <c r="C62" s="607"/>
      <c r="D62" s="607"/>
    </row>
    <row r="63" spans="1:4" x14ac:dyDescent="0.25">
      <c r="A63" s="116" t="s">
        <v>120</v>
      </c>
      <c r="B63" s="601" t="s">
        <v>121</v>
      </c>
      <c r="C63" s="607"/>
      <c r="D63" s="607"/>
    </row>
    <row r="64" spans="1:4" ht="15.75" thickBot="1" x14ac:dyDescent="0.3">
      <c r="A64" s="117" t="s">
        <v>122</v>
      </c>
      <c r="B64" s="606" t="s">
        <v>123</v>
      </c>
      <c r="C64" s="607"/>
      <c r="D64" s="607"/>
    </row>
    <row r="65" spans="1:4" ht="15.75" thickBot="1" x14ac:dyDescent="0.3">
      <c r="A65" s="84" t="s">
        <v>262</v>
      </c>
      <c r="B65" s="7" t="s">
        <v>126</v>
      </c>
      <c r="C65" s="15">
        <f>+C8+C15+C22+C29+C37+C49+C55+C60</f>
        <v>127588175</v>
      </c>
      <c r="D65" s="15">
        <f>+D8+D15+D22+D29+D37+D49+D55+D60</f>
        <v>127588175</v>
      </c>
    </row>
    <row r="66" spans="1:4" ht="15.75" thickBot="1" x14ac:dyDescent="0.3">
      <c r="A66" s="610" t="s">
        <v>285</v>
      </c>
      <c r="B66" s="604" t="s">
        <v>128</v>
      </c>
      <c r="C66" s="104">
        <f>SUM(C67:C69)</f>
        <v>0</v>
      </c>
      <c r="D66" s="104">
        <f>SUM(D67:D69)</f>
        <v>0</v>
      </c>
    </row>
    <row r="67" spans="1:4" x14ac:dyDescent="0.25">
      <c r="A67" s="115" t="s">
        <v>129</v>
      </c>
      <c r="B67" s="599" t="s">
        <v>130</v>
      </c>
      <c r="C67" s="607"/>
      <c r="D67" s="607"/>
    </row>
    <row r="68" spans="1:4" x14ac:dyDescent="0.25">
      <c r="A68" s="116" t="s">
        <v>131</v>
      </c>
      <c r="B68" s="601" t="s">
        <v>132</v>
      </c>
      <c r="C68" s="607"/>
      <c r="D68" s="607"/>
    </row>
    <row r="69" spans="1:4" ht="15.75" thickBot="1" x14ac:dyDescent="0.3">
      <c r="A69" s="117" t="s">
        <v>133</v>
      </c>
      <c r="B69" s="611" t="s">
        <v>286</v>
      </c>
      <c r="C69" s="607"/>
      <c r="D69" s="607"/>
    </row>
    <row r="70" spans="1:4" ht="15.75" thickBot="1" x14ac:dyDescent="0.3">
      <c r="A70" s="610" t="s">
        <v>135</v>
      </c>
      <c r="B70" s="604" t="s">
        <v>136</v>
      </c>
      <c r="C70" s="104">
        <f>SUM(C71:C74)</f>
        <v>0</v>
      </c>
      <c r="D70" s="104">
        <f>SUM(D71:D74)</f>
        <v>0</v>
      </c>
    </row>
    <row r="71" spans="1:4" x14ac:dyDescent="0.25">
      <c r="A71" s="115" t="s">
        <v>137</v>
      </c>
      <c r="B71" s="599" t="s">
        <v>138</v>
      </c>
      <c r="C71" s="607"/>
      <c r="D71" s="607"/>
    </row>
    <row r="72" spans="1:4" x14ac:dyDescent="0.25">
      <c r="A72" s="116" t="s">
        <v>139</v>
      </c>
      <c r="B72" s="601" t="s">
        <v>140</v>
      </c>
      <c r="C72" s="607"/>
      <c r="D72" s="607"/>
    </row>
    <row r="73" spans="1:4" x14ac:dyDescent="0.25">
      <c r="A73" s="116" t="s">
        <v>141</v>
      </c>
      <c r="B73" s="601" t="s">
        <v>142</v>
      </c>
      <c r="C73" s="607"/>
      <c r="D73" s="607"/>
    </row>
    <row r="74" spans="1:4" ht="15.75" thickBot="1" x14ac:dyDescent="0.3">
      <c r="A74" s="117" t="s">
        <v>143</v>
      </c>
      <c r="B74" s="603" t="s">
        <v>144</v>
      </c>
      <c r="C74" s="607"/>
      <c r="D74" s="607"/>
    </row>
    <row r="75" spans="1:4" ht="15.75" thickBot="1" x14ac:dyDescent="0.3">
      <c r="A75" s="610" t="s">
        <v>145</v>
      </c>
      <c r="B75" s="604" t="s">
        <v>146</v>
      </c>
      <c r="C75" s="104">
        <f>SUM(C76:C77)</f>
        <v>0</v>
      </c>
      <c r="D75" s="104">
        <f>SUM(D76:D77)</f>
        <v>0</v>
      </c>
    </row>
    <row r="76" spans="1:4" x14ac:dyDescent="0.25">
      <c r="A76" s="115" t="s">
        <v>147</v>
      </c>
      <c r="B76" s="599" t="s">
        <v>148</v>
      </c>
      <c r="C76" s="607"/>
      <c r="D76" s="607"/>
    </row>
    <row r="77" spans="1:4" ht="15.75" thickBot="1" x14ac:dyDescent="0.3">
      <c r="A77" s="117" t="s">
        <v>149</v>
      </c>
      <c r="B77" s="603" t="s">
        <v>150</v>
      </c>
      <c r="C77" s="607"/>
      <c r="D77" s="607"/>
    </row>
    <row r="78" spans="1:4" ht="15.75" thickBot="1" x14ac:dyDescent="0.3">
      <c r="A78" s="610" t="s">
        <v>151</v>
      </c>
      <c r="B78" s="604" t="s">
        <v>152</v>
      </c>
      <c r="C78" s="104">
        <f>SUM(C79:C81)</f>
        <v>0</v>
      </c>
      <c r="D78" s="104">
        <f>SUM(D79:D81)</f>
        <v>0</v>
      </c>
    </row>
    <row r="79" spans="1:4" x14ac:dyDescent="0.25">
      <c r="A79" s="115" t="s">
        <v>153</v>
      </c>
      <c r="B79" s="599" t="s">
        <v>154</v>
      </c>
      <c r="C79" s="607"/>
      <c r="D79" s="607"/>
    </row>
    <row r="80" spans="1:4" x14ac:dyDescent="0.25">
      <c r="A80" s="116" t="s">
        <v>155</v>
      </c>
      <c r="B80" s="601" t="s">
        <v>156</v>
      </c>
      <c r="C80" s="607"/>
      <c r="D80" s="607"/>
    </row>
    <row r="81" spans="1:4" ht="15.75" thickBot="1" x14ac:dyDescent="0.3">
      <c r="A81" s="117" t="s">
        <v>157</v>
      </c>
      <c r="B81" s="603" t="s">
        <v>158</v>
      </c>
      <c r="C81" s="607"/>
      <c r="D81" s="607"/>
    </row>
    <row r="82" spans="1:4" ht="15.75" thickBot="1" x14ac:dyDescent="0.3">
      <c r="A82" s="610" t="s">
        <v>159</v>
      </c>
      <c r="B82" s="604" t="s">
        <v>160</v>
      </c>
      <c r="C82" s="104">
        <f>SUM(C83:C86)</f>
        <v>0</v>
      </c>
      <c r="D82" s="104">
        <f>SUM(D83:D86)</f>
        <v>0</v>
      </c>
    </row>
    <row r="83" spans="1:4" x14ac:dyDescent="0.25">
      <c r="A83" s="612" t="s">
        <v>161</v>
      </c>
      <c r="B83" s="599" t="s">
        <v>162</v>
      </c>
      <c r="C83" s="607"/>
      <c r="D83" s="607"/>
    </row>
    <row r="84" spans="1:4" x14ac:dyDescent="0.25">
      <c r="A84" s="613" t="s">
        <v>163</v>
      </c>
      <c r="B84" s="601" t="s">
        <v>164</v>
      </c>
      <c r="C84" s="607"/>
      <c r="D84" s="607"/>
    </row>
    <row r="85" spans="1:4" x14ac:dyDescent="0.25">
      <c r="A85" s="613" t="s">
        <v>165</v>
      </c>
      <c r="B85" s="601" t="s">
        <v>166</v>
      </c>
      <c r="C85" s="607"/>
      <c r="D85" s="607"/>
    </row>
    <row r="86" spans="1:4" ht="15.75" thickBot="1" x14ac:dyDescent="0.3">
      <c r="A86" s="614" t="s">
        <v>167</v>
      </c>
      <c r="B86" s="603" t="s">
        <v>168</v>
      </c>
      <c r="C86" s="607"/>
      <c r="D86" s="607"/>
    </row>
    <row r="87" spans="1:4" ht="15.75" thickBot="1" x14ac:dyDescent="0.3">
      <c r="A87" s="610" t="s">
        <v>169</v>
      </c>
      <c r="B87" s="604" t="s">
        <v>170</v>
      </c>
      <c r="C87" s="615"/>
      <c r="D87" s="615"/>
    </row>
    <row r="88" spans="1:4" ht="15.75" thickBot="1" x14ac:dyDescent="0.3">
      <c r="A88" s="610" t="s">
        <v>287</v>
      </c>
      <c r="B88" s="604" t="s">
        <v>172</v>
      </c>
      <c r="C88" s="615"/>
      <c r="D88" s="615"/>
    </row>
    <row r="89" spans="1:4" ht="15.75" thickBot="1" x14ac:dyDescent="0.3">
      <c r="A89" s="610" t="s">
        <v>288</v>
      </c>
      <c r="B89" s="616" t="s">
        <v>174</v>
      </c>
      <c r="C89" s="15">
        <f>+C66+C70+C75+C78+C82+C88+C87</f>
        <v>0</v>
      </c>
      <c r="D89" s="15">
        <f>+D66+D70+D75+D78+D82+D88+D87</f>
        <v>0</v>
      </c>
    </row>
    <row r="90" spans="1:4" ht="15.75" thickBot="1" x14ac:dyDescent="0.3">
      <c r="A90" s="617" t="s">
        <v>289</v>
      </c>
      <c r="B90" s="618" t="s">
        <v>290</v>
      </c>
      <c r="C90" s="15">
        <f>+C65+C89</f>
        <v>127588175</v>
      </c>
      <c r="D90" s="15">
        <f>+D65+D89</f>
        <v>127588175</v>
      </c>
    </row>
    <row r="91" spans="1:4" ht="15.75" thickBot="1" x14ac:dyDescent="0.3">
      <c r="A91" s="537"/>
      <c r="B91" s="538"/>
      <c r="C91" s="539"/>
    </row>
    <row r="92" spans="1:4" ht="15.75" thickBot="1" x14ac:dyDescent="0.3">
      <c r="A92" s="543"/>
      <c r="B92" s="673" t="s">
        <v>291</v>
      </c>
      <c r="C92" s="674"/>
      <c r="D92" s="675"/>
    </row>
    <row r="93" spans="1:4" ht="15.75" thickBot="1" x14ac:dyDescent="0.3">
      <c r="A93" s="19" t="s">
        <v>10</v>
      </c>
      <c r="B93" s="634" t="s">
        <v>292</v>
      </c>
      <c r="C93" s="635">
        <f>+C94+C95+C96+C97+C98+C111</f>
        <v>19271175</v>
      </c>
      <c r="D93" s="635">
        <f>+D94+D95+D96+D97+D98+D111</f>
        <v>19271175</v>
      </c>
    </row>
    <row r="94" spans="1:4" x14ac:dyDescent="0.25">
      <c r="A94" s="621" t="s">
        <v>12</v>
      </c>
      <c r="B94" s="222" t="s">
        <v>181</v>
      </c>
      <c r="C94" s="622">
        <v>14296153</v>
      </c>
      <c r="D94" s="622">
        <v>14296153</v>
      </c>
    </row>
    <row r="95" spans="1:4" x14ac:dyDescent="0.25">
      <c r="A95" s="116" t="s">
        <v>14</v>
      </c>
      <c r="B95" s="220" t="s">
        <v>182</v>
      </c>
      <c r="C95" s="602">
        <v>3163583</v>
      </c>
      <c r="D95" s="602">
        <v>3163583</v>
      </c>
    </row>
    <row r="96" spans="1:4" x14ac:dyDescent="0.25">
      <c r="A96" s="116" t="s">
        <v>16</v>
      </c>
      <c r="B96" s="220" t="s">
        <v>183</v>
      </c>
      <c r="C96" s="605">
        <v>215880</v>
      </c>
      <c r="D96" s="605">
        <v>215880</v>
      </c>
    </row>
    <row r="97" spans="1:4" x14ac:dyDescent="0.25">
      <c r="A97" s="116" t="s">
        <v>18</v>
      </c>
      <c r="B97" s="79" t="s">
        <v>184</v>
      </c>
      <c r="C97" s="605"/>
      <c r="D97" s="605"/>
    </row>
    <row r="98" spans="1:4" x14ac:dyDescent="0.25">
      <c r="A98" s="116" t="s">
        <v>185</v>
      </c>
      <c r="B98" s="81" t="s">
        <v>186</v>
      </c>
      <c r="C98" s="605">
        <v>1595559</v>
      </c>
      <c r="D98" s="605">
        <v>1595559</v>
      </c>
    </row>
    <row r="99" spans="1:4" x14ac:dyDescent="0.25">
      <c r="A99" s="116" t="s">
        <v>22</v>
      </c>
      <c r="B99" s="220" t="s">
        <v>293</v>
      </c>
      <c r="C99" s="605"/>
      <c r="D99" s="605"/>
    </row>
    <row r="100" spans="1:4" x14ac:dyDescent="0.25">
      <c r="A100" s="116" t="s">
        <v>188</v>
      </c>
      <c r="B100" s="86" t="s">
        <v>189</v>
      </c>
      <c r="C100" s="605"/>
      <c r="D100" s="605"/>
    </row>
    <row r="101" spans="1:4" x14ac:dyDescent="0.25">
      <c r="A101" s="116" t="s">
        <v>190</v>
      </c>
      <c r="B101" s="86" t="s">
        <v>191</v>
      </c>
      <c r="C101" s="605"/>
      <c r="D101" s="605"/>
    </row>
    <row r="102" spans="1:4" x14ac:dyDescent="0.25">
      <c r="A102" s="116" t="s">
        <v>192</v>
      </c>
      <c r="B102" s="86" t="s">
        <v>193</v>
      </c>
      <c r="C102" s="605"/>
      <c r="D102" s="605"/>
    </row>
    <row r="103" spans="1:4" x14ac:dyDescent="0.25">
      <c r="A103" s="116" t="s">
        <v>194</v>
      </c>
      <c r="B103" s="87" t="s">
        <v>195</v>
      </c>
      <c r="C103" s="605"/>
      <c r="D103" s="605"/>
    </row>
    <row r="104" spans="1:4" x14ac:dyDescent="0.25">
      <c r="A104" s="116" t="s">
        <v>196</v>
      </c>
      <c r="B104" s="87" t="s">
        <v>197</v>
      </c>
      <c r="C104" s="605"/>
      <c r="D104" s="605"/>
    </row>
    <row r="105" spans="1:4" x14ac:dyDescent="0.25">
      <c r="A105" s="116" t="s">
        <v>198</v>
      </c>
      <c r="B105" s="86" t="s">
        <v>199</v>
      </c>
      <c r="C105" s="605"/>
      <c r="D105" s="605"/>
    </row>
    <row r="106" spans="1:4" x14ac:dyDescent="0.25">
      <c r="A106" s="116" t="s">
        <v>200</v>
      </c>
      <c r="B106" s="86" t="s">
        <v>201</v>
      </c>
      <c r="C106" s="605"/>
      <c r="D106" s="605"/>
    </row>
    <row r="107" spans="1:4" x14ac:dyDescent="0.25">
      <c r="A107" s="116" t="s">
        <v>202</v>
      </c>
      <c r="B107" s="87" t="s">
        <v>203</v>
      </c>
      <c r="C107" s="605"/>
      <c r="D107" s="605"/>
    </row>
    <row r="108" spans="1:4" x14ac:dyDescent="0.25">
      <c r="A108" s="118" t="s">
        <v>204</v>
      </c>
      <c r="B108" s="88" t="s">
        <v>205</v>
      </c>
      <c r="C108" s="605"/>
      <c r="D108" s="605"/>
    </row>
    <row r="109" spans="1:4" x14ac:dyDescent="0.25">
      <c r="A109" s="116" t="s">
        <v>206</v>
      </c>
      <c r="B109" s="88" t="s">
        <v>207</v>
      </c>
      <c r="C109" s="605"/>
      <c r="D109" s="605"/>
    </row>
    <row r="110" spans="1:4" x14ac:dyDescent="0.25">
      <c r="A110" s="116" t="s">
        <v>208</v>
      </c>
      <c r="B110" s="87" t="s">
        <v>209</v>
      </c>
      <c r="C110" s="602"/>
      <c r="D110" s="602"/>
    </row>
    <row r="111" spans="1:4" x14ac:dyDescent="0.25">
      <c r="A111" s="116" t="s">
        <v>210</v>
      </c>
      <c r="B111" s="79" t="s">
        <v>211</v>
      </c>
      <c r="C111" s="602"/>
      <c r="D111" s="602"/>
    </row>
    <row r="112" spans="1:4" x14ac:dyDescent="0.25">
      <c r="A112" s="117" t="s">
        <v>212</v>
      </c>
      <c r="B112" s="220" t="s">
        <v>294</v>
      </c>
      <c r="C112" s="605"/>
      <c r="D112" s="605"/>
    </row>
    <row r="113" spans="1:4" ht="15.75" thickBot="1" x14ac:dyDescent="0.3">
      <c r="A113" s="119" t="s">
        <v>214</v>
      </c>
      <c r="B113" s="89" t="s">
        <v>295</v>
      </c>
      <c r="C113" s="623"/>
      <c r="D113" s="623"/>
    </row>
    <row r="114" spans="1:4" ht="15.75" thickBot="1" x14ac:dyDescent="0.3">
      <c r="A114" s="84" t="s">
        <v>24</v>
      </c>
      <c r="B114" s="83" t="s">
        <v>216</v>
      </c>
      <c r="C114" s="104">
        <f>+C115+C117+C119</f>
        <v>0</v>
      </c>
      <c r="D114" s="104">
        <f>+D115+D117+D119</f>
        <v>0</v>
      </c>
    </row>
    <row r="115" spans="1:4" x14ac:dyDescent="0.25">
      <c r="A115" s="115" t="s">
        <v>26</v>
      </c>
      <c r="B115" s="220" t="s">
        <v>217</v>
      </c>
      <c r="C115" s="600"/>
      <c r="D115" s="600"/>
    </row>
    <row r="116" spans="1:4" x14ac:dyDescent="0.25">
      <c r="A116" s="115" t="s">
        <v>28</v>
      </c>
      <c r="B116" s="80" t="s">
        <v>218</v>
      </c>
      <c r="C116" s="600"/>
      <c r="D116" s="600"/>
    </row>
    <row r="117" spans="1:4" x14ac:dyDescent="0.25">
      <c r="A117" s="115" t="s">
        <v>30</v>
      </c>
      <c r="B117" s="80" t="s">
        <v>219</v>
      </c>
      <c r="C117" s="602"/>
      <c r="D117" s="602"/>
    </row>
    <row r="118" spans="1:4" x14ac:dyDescent="0.25">
      <c r="A118" s="115" t="s">
        <v>32</v>
      </c>
      <c r="B118" s="80" t="s">
        <v>220</v>
      </c>
      <c r="C118" s="624"/>
      <c r="D118" s="624"/>
    </row>
    <row r="119" spans="1:4" x14ac:dyDescent="0.25">
      <c r="A119" s="115" t="s">
        <v>34</v>
      </c>
      <c r="B119" s="625" t="s">
        <v>221</v>
      </c>
      <c r="C119" s="624"/>
      <c r="D119" s="624"/>
    </row>
    <row r="120" spans="1:4" x14ac:dyDescent="0.25">
      <c r="A120" s="115" t="s">
        <v>36</v>
      </c>
      <c r="B120" s="626" t="s">
        <v>222</v>
      </c>
      <c r="C120" s="624"/>
      <c r="D120" s="624"/>
    </row>
    <row r="121" spans="1:4" x14ac:dyDescent="0.25">
      <c r="A121" s="115" t="s">
        <v>223</v>
      </c>
      <c r="B121" s="113" t="s">
        <v>224</v>
      </c>
      <c r="C121" s="624"/>
      <c r="D121" s="624"/>
    </row>
    <row r="122" spans="1:4" x14ac:dyDescent="0.25">
      <c r="A122" s="115" t="s">
        <v>225</v>
      </c>
      <c r="B122" s="87" t="s">
        <v>197</v>
      </c>
      <c r="C122" s="624"/>
      <c r="D122" s="624"/>
    </row>
    <row r="123" spans="1:4" x14ac:dyDescent="0.25">
      <c r="A123" s="115" t="s">
        <v>226</v>
      </c>
      <c r="B123" s="87" t="s">
        <v>227</v>
      </c>
      <c r="C123" s="624"/>
      <c r="D123" s="624"/>
    </row>
    <row r="124" spans="1:4" x14ac:dyDescent="0.25">
      <c r="A124" s="115" t="s">
        <v>228</v>
      </c>
      <c r="B124" s="87" t="s">
        <v>229</v>
      </c>
      <c r="C124" s="624"/>
      <c r="D124" s="624"/>
    </row>
    <row r="125" spans="1:4" x14ac:dyDescent="0.25">
      <c r="A125" s="115" t="s">
        <v>230</v>
      </c>
      <c r="B125" s="87" t="s">
        <v>203</v>
      </c>
      <c r="C125" s="624"/>
      <c r="D125" s="624"/>
    </row>
    <row r="126" spans="1:4" x14ac:dyDescent="0.25">
      <c r="A126" s="115" t="s">
        <v>231</v>
      </c>
      <c r="B126" s="87" t="s">
        <v>232</v>
      </c>
      <c r="C126" s="624"/>
      <c r="D126" s="624"/>
    </row>
    <row r="127" spans="1:4" ht="15.75" thickBot="1" x14ac:dyDescent="0.3">
      <c r="A127" s="118" t="s">
        <v>233</v>
      </c>
      <c r="B127" s="87" t="s">
        <v>234</v>
      </c>
      <c r="C127" s="627"/>
      <c r="D127" s="627"/>
    </row>
    <row r="128" spans="1:4" ht="15.75" thickBot="1" x14ac:dyDescent="0.3">
      <c r="A128" s="84" t="s">
        <v>38</v>
      </c>
      <c r="B128" s="223" t="s">
        <v>235</v>
      </c>
      <c r="C128" s="104">
        <f>+C93+C114</f>
        <v>19271175</v>
      </c>
      <c r="D128" s="104">
        <f>+D93+D114</f>
        <v>19271175</v>
      </c>
    </row>
    <row r="129" spans="1:4" ht="15.75" thickBot="1" x14ac:dyDescent="0.3">
      <c r="A129" s="84" t="s">
        <v>236</v>
      </c>
      <c r="B129" s="223" t="s">
        <v>237</v>
      </c>
      <c r="C129" s="104">
        <f>+C130+C131+C132</f>
        <v>0</v>
      </c>
      <c r="D129" s="104">
        <f>+D130+D131+D132</f>
        <v>0</v>
      </c>
    </row>
    <row r="130" spans="1:4" x14ac:dyDescent="0.25">
      <c r="A130" s="115" t="s">
        <v>54</v>
      </c>
      <c r="B130" s="221" t="s">
        <v>296</v>
      </c>
      <c r="C130" s="624"/>
      <c r="D130" s="624"/>
    </row>
    <row r="131" spans="1:4" x14ac:dyDescent="0.25">
      <c r="A131" s="115" t="s">
        <v>56</v>
      </c>
      <c r="B131" s="221" t="s">
        <v>239</v>
      </c>
      <c r="C131" s="624"/>
      <c r="D131" s="624"/>
    </row>
    <row r="132" spans="1:4" ht="15.75" thickBot="1" x14ac:dyDescent="0.3">
      <c r="A132" s="118" t="s">
        <v>58</v>
      </c>
      <c r="B132" s="219" t="s">
        <v>297</v>
      </c>
      <c r="C132" s="624"/>
      <c r="D132" s="624"/>
    </row>
    <row r="133" spans="1:4" ht="15.75" thickBot="1" x14ac:dyDescent="0.3">
      <c r="A133" s="84" t="s">
        <v>68</v>
      </c>
      <c r="B133" s="223" t="s">
        <v>241</v>
      </c>
      <c r="C133" s="104">
        <f>+C134+C135+C136+C137+C138+C139</f>
        <v>0</v>
      </c>
      <c r="D133" s="104">
        <f>+D134+D135+D136+D137+D138+D139</f>
        <v>0</v>
      </c>
    </row>
    <row r="134" spans="1:4" x14ac:dyDescent="0.25">
      <c r="A134" s="115" t="s">
        <v>70</v>
      </c>
      <c r="B134" s="221" t="s">
        <v>242</v>
      </c>
      <c r="C134" s="624"/>
      <c r="D134" s="624"/>
    </row>
    <row r="135" spans="1:4" x14ac:dyDescent="0.25">
      <c r="A135" s="115" t="s">
        <v>72</v>
      </c>
      <c r="B135" s="221" t="s">
        <v>243</v>
      </c>
      <c r="C135" s="624"/>
      <c r="D135" s="624"/>
    </row>
    <row r="136" spans="1:4" x14ac:dyDescent="0.25">
      <c r="A136" s="115" t="s">
        <v>74</v>
      </c>
      <c r="B136" s="221" t="s">
        <v>244</v>
      </c>
      <c r="C136" s="624"/>
      <c r="D136" s="624"/>
    </row>
    <row r="137" spans="1:4" x14ac:dyDescent="0.25">
      <c r="A137" s="115" t="s">
        <v>76</v>
      </c>
      <c r="B137" s="221" t="s">
        <v>298</v>
      </c>
      <c r="C137" s="624"/>
      <c r="D137" s="624"/>
    </row>
    <row r="138" spans="1:4" x14ac:dyDescent="0.25">
      <c r="A138" s="115" t="s">
        <v>78</v>
      </c>
      <c r="B138" s="221" t="s">
        <v>246</v>
      </c>
      <c r="C138" s="624"/>
      <c r="D138" s="624"/>
    </row>
    <row r="139" spans="1:4" ht="15.75" thickBot="1" x14ac:dyDescent="0.3">
      <c r="A139" s="118" t="s">
        <v>80</v>
      </c>
      <c r="B139" s="219" t="s">
        <v>247</v>
      </c>
      <c r="C139" s="624"/>
      <c r="D139" s="624"/>
    </row>
    <row r="140" spans="1:4" ht="15.75" thickBot="1" x14ac:dyDescent="0.3">
      <c r="A140" s="84" t="s">
        <v>92</v>
      </c>
      <c r="B140" s="223" t="s">
        <v>299</v>
      </c>
      <c r="C140" s="15">
        <f>+C141+C142+C144+C145+C143</f>
        <v>108317000</v>
      </c>
      <c r="D140" s="15">
        <f>+D141+D142+D144+D145+D143</f>
        <v>108317000</v>
      </c>
    </row>
    <row r="141" spans="1:4" x14ac:dyDescent="0.25">
      <c r="A141" s="115" t="s">
        <v>94</v>
      </c>
      <c r="B141" s="221" t="s">
        <v>249</v>
      </c>
      <c r="C141" s="624"/>
      <c r="D141" s="624"/>
    </row>
    <row r="142" spans="1:4" x14ac:dyDescent="0.25">
      <c r="A142" s="115" t="s">
        <v>96</v>
      </c>
      <c r="B142" s="221" t="s">
        <v>250</v>
      </c>
      <c r="C142" s="624"/>
      <c r="D142" s="624"/>
    </row>
    <row r="143" spans="1:4" x14ac:dyDescent="0.25">
      <c r="A143" s="115" t="s">
        <v>98</v>
      </c>
      <c r="B143" s="221" t="s">
        <v>300</v>
      </c>
      <c r="C143" s="624">
        <v>108317000</v>
      </c>
      <c r="D143" s="624">
        <v>108317000</v>
      </c>
    </row>
    <row r="144" spans="1:4" x14ac:dyDescent="0.25">
      <c r="A144" s="115" t="s">
        <v>100</v>
      </c>
      <c r="B144" s="221" t="s">
        <v>251</v>
      </c>
      <c r="C144" s="624"/>
      <c r="D144" s="624"/>
    </row>
    <row r="145" spans="1:4" ht="15.75" thickBot="1" x14ac:dyDescent="0.3">
      <c r="A145" s="118" t="s">
        <v>102</v>
      </c>
      <c r="B145" s="219" t="s">
        <v>252</v>
      </c>
      <c r="C145" s="624"/>
      <c r="D145" s="624"/>
    </row>
    <row r="146" spans="1:4" ht="15.75" thickBot="1" x14ac:dyDescent="0.3">
      <c r="A146" s="84" t="s">
        <v>253</v>
      </c>
      <c r="B146" s="223" t="s">
        <v>254</v>
      </c>
      <c r="C146" s="628">
        <f>+C147+C148+C149+C150+C151</f>
        <v>0</v>
      </c>
      <c r="D146" s="628">
        <f>+D147+D148+D149+D150+D151</f>
        <v>0</v>
      </c>
    </row>
    <row r="147" spans="1:4" x14ac:dyDescent="0.25">
      <c r="A147" s="115" t="s">
        <v>106</v>
      </c>
      <c r="B147" s="221" t="s">
        <v>255</v>
      </c>
      <c r="C147" s="624"/>
      <c r="D147" s="624"/>
    </row>
    <row r="148" spans="1:4" x14ac:dyDescent="0.25">
      <c r="A148" s="115" t="s">
        <v>108</v>
      </c>
      <c r="B148" s="221" t="s">
        <v>256</v>
      </c>
      <c r="C148" s="624"/>
      <c r="D148" s="624"/>
    </row>
    <row r="149" spans="1:4" x14ac:dyDescent="0.25">
      <c r="A149" s="115" t="s">
        <v>110</v>
      </c>
      <c r="B149" s="221" t="s">
        <v>257</v>
      </c>
      <c r="C149" s="624"/>
      <c r="D149" s="624"/>
    </row>
    <row r="150" spans="1:4" x14ac:dyDescent="0.25">
      <c r="A150" s="115" t="s">
        <v>112</v>
      </c>
      <c r="B150" s="221" t="s">
        <v>301</v>
      </c>
      <c r="C150" s="624"/>
      <c r="D150" s="624"/>
    </row>
    <row r="151" spans="1:4" ht="15.75" thickBot="1" x14ac:dyDescent="0.3">
      <c r="A151" s="118" t="s">
        <v>259</v>
      </c>
      <c r="B151" s="219" t="s">
        <v>260</v>
      </c>
      <c r="C151" s="627"/>
      <c r="D151" s="627"/>
    </row>
    <row r="152" spans="1:4" ht="15.75" thickBot="1" x14ac:dyDescent="0.3">
      <c r="A152" s="121" t="s">
        <v>114</v>
      </c>
      <c r="B152" s="223" t="s">
        <v>261</v>
      </c>
      <c r="C152" s="628"/>
      <c r="D152" s="628"/>
    </row>
    <row r="153" spans="1:4" ht="15.75" thickBot="1" x14ac:dyDescent="0.3">
      <c r="A153" s="121" t="s">
        <v>262</v>
      </c>
      <c r="B153" s="223" t="s">
        <v>263</v>
      </c>
      <c r="C153" s="628"/>
      <c r="D153" s="628"/>
    </row>
    <row r="154" spans="1:4" ht="15.75" thickBot="1" x14ac:dyDescent="0.3">
      <c r="A154" s="84" t="s">
        <v>264</v>
      </c>
      <c r="B154" s="223" t="s">
        <v>265</v>
      </c>
      <c r="C154" s="629">
        <f>+C129+C133+C140+C146+C152+C153</f>
        <v>108317000</v>
      </c>
      <c r="D154" s="629">
        <f>+D129+D133+D140+D146+D152+D153</f>
        <v>108317000</v>
      </c>
    </row>
    <row r="155" spans="1:4" ht="15.75" thickBot="1" x14ac:dyDescent="0.3">
      <c r="A155" s="527" t="s">
        <v>266</v>
      </c>
      <c r="B155" s="630" t="s">
        <v>267</v>
      </c>
      <c r="C155" s="629">
        <f>+C128+C154</f>
        <v>127588175</v>
      </c>
      <c r="D155" s="629">
        <f>+D128+D154</f>
        <v>127588175</v>
      </c>
    </row>
    <row r="156" spans="1:4" ht="15.75" thickBot="1" x14ac:dyDescent="0.3">
      <c r="A156" s="631"/>
      <c r="B156" s="632"/>
      <c r="C156" s="633"/>
      <c r="D156" s="633"/>
    </row>
    <row r="157" spans="1:4" ht="15.75" thickBot="1" x14ac:dyDescent="0.3">
      <c r="A157" s="552" t="s">
        <v>302</v>
      </c>
      <c r="B157" s="553"/>
      <c r="C157" s="578"/>
      <c r="D157" s="578"/>
    </row>
    <row r="158" spans="1:4" ht="15.75" thickBot="1" x14ac:dyDescent="0.3">
      <c r="A158" s="552" t="s">
        <v>303</v>
      </c>
      <c r="B158" s="553"/>
      <c r="C158" s="578"/>
      <c r="D158" s="578"/>
    </row>
  </sheetData>
  <mergeCells count="1">
    <mergeCell ref="B92:D92"/>
  </mergeCells>
  <pageMargins left="0.7" right="0.7" top="0.75" bottom="0.75" header="0.3" footer="0.3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C1" sqref="C1"/>
    </sheetView>
  </sheetViews>
  <sheetFormatPr defaultRowHeight="15" x14ac:dyDescent="0.25"/>
  <cols>
    <col min="1" max="1" width="17.140625" customWidth="1"/>
    <col min="2" max="2" width="63.5703125" customWidth="1"/>
    <col min="3" max="3" width="17.5703125" customWidth="1"/>
    <col min="4" max="4" width="16.7109375" customWidth="1"/>
  </cols>
  <sheetData>
    <row r="1" spans="1:4" ht="16.5" thickBot="1" x14ac:dyDescent="0.3">
      <c r="A1" s="180"/>
      <c r="B1" s="181"/>
      <c r="C1" s="201" t="s">
        <v>484</v>
      </c>
      <c r="D1" s="207"/>
    </row>
    <row r="2" spans="1:4" ht="24" x14ac:dyDescent="0.25">
      <c r="A2" s="195" t="s">
        <v>334</v>
      </c>
      <c r="B2" s="190" t="s">
        <v>304</v>
      </c>
      <c r="C2" s="203" t="s">
        <v>305</v>
      </c>
      <c r="D2" s="210"/>
    </row>
    <row r="3" spans="1:4" ht="15.75" thickBot="1" x14ac:dyDescent="0.3">
      <c r="A3" s="197" t="s">
        <v>275</v>
      </c>
      <c r="B3" s="191" t="s">
        <v>276</v>
      </c>
      <c r="C3" s="204"/>
      <c r="D3" s="211"/>
    </row>
    <row r="4" spans="1:4" ht="15.75" thickBot="1" x14ac:dyDescent="0.3">
      <c r="A4" s="212"/>
      <c r="B4" s="213"/>
      <c r="C4" s="214" t="s">
        <v>2</v>
      </c>
      <c r="D4" s="211"/>
    </row>
    <row r="5" spans="1:4" ht="24.75" thickBot="1" x14ac:dyDescent="0.3">
      <c r="A5" s="196" t="s">
        <v>277</v>
      </c>
      <c r="B5" s="182" t="s">
        <v>278</v>
      </c>
      <c r="C5" s="205" t="s">
        <v>279</v>
      </c>
      <c r="D5" s="183" t="s">
        <v>306</v>
      </c>
    </row>
    <row r="6" spans="1:4" ht="15.75" thickBot="1" x14ac:dyDescent="0.3">
      <c r="A6" s="176"/>
      <c r="B6" s="177" t="s">
        <v>7</v>
      </c>
      <c r="C6" s="202" t="s">
        <v>8</v>
      </c>
      <c r="D6" s="178" t="s">
        <v>9</v>
      </c>
    </row>
    <row r="7" spans="1:4" ht="15.75" thickBot="1" x14ac:dyDescent="0.3">
      <c r="A7" s="209"/>
      <c r="B7" s="196" t="s">
        <v>280</v>
      </c>
      <c r="C7" s="678"/>
      <c r="D7" s="679"/>
    </row>
    <row r="8" spans="1:4" ht="15.75" thickBot="1" x14ac:dyDescent="0.3">
      <c r="A8" s="176" t="s">
        <v>10</v>
      </c>
      <c r="B8" s="445" t="s">
        <v>307</v>
      </c>
      <c r="C8" s="208">
        <f>SUM(C9:C19)</f>
        <v>200000</v>
      </c>
      <c r="D8" s="208">
        <f>SUM(D9:D19)</f>
        <v>200000</v>
      </c>
    </row>
    <row r="9" spans="1:4" x14ac:dyDescent="0.25">
      <c r="A9" s="198" t="s">
        <v>12</v>
      </c>
      <c r="B9" s="446" t="s">
        <v>71</v>
      </c>
      <c r="C9" s="454"/>
      <c r="D9" s="437"/>
    </row>
    <row r="10" spans="1:4" x14ac:dyDescent="0.25">
      <c r="A10" s="199" t="s">
        <v>14</v>
      </c>
      <c r="B10" s="432" t="s">
        <v>73</v>
      </c>
      <c r="C10" s="455"/>
      <c r="D10" s="437"/>
    </row>
    <row r="11" spans="1:4" x14ac:dyDescent="0.25">
      <c r="A11" s="199" t="s">
        <v>16</v>
      </c>
      <c r="B11" s="432" t="s">
        <v>75</v>
      </c>
      <c r="C11" s="455"/>
      <c r="D11" s="437"/>
    </row>
    <row r="12" spans="1:4" x14ac:dyDescent="0.25">
      <c r="A12" s="199" t="s">
        <v>18</v>
      </c>
      <c r="B12" s="432" t="s">
        <v>77</v>
      </c>
      <c r="C12" s="455"/>
      <c r="D12" s="437"/>
    </row>
    <row r="13" spans="1:4" x14ac:dyDescent="0.25">
      <c r="A13" s="199" t="s">
        <v>20</v>
      </c>
      <c r="B13" s="432" t="s">
        <v>79</v>
      </c>
      <c r="C13" s="455"/>
      <c r="D13" s="437"/>
    </row>
    <row r="14" spans="1:4" x14ac:dyDescent="0.25">
      <c r="A14" s="199" t="s">
        <v>22</v>
      </c>
      <c r="B14" s="432" t="s">
        <v>308</v>
      </c>
      <c r="C14" s="455"/>
      <c r="D14" s="437"/>
    </row>
    <row r="15" spans="1:4" x14ac:dyDescent="0.25">
      <c r="A15" s="199" t="s">
        <v>188</v>
      </c>
      <c r="B15" s="447" t="s">
        <v>309</v>
      </c>
      <c r="C15" s="455"/>
      <c r="D15" s="437"/>
    </row>
    <row r="16" spans="1:4" x14ac:dyDescent="0.25">
      <c r="A16" s="199" t="s">
        <v>190</v>
      </c>
      <c r="B16" s="432" t="s">
        <v>310</v>
      </c>
      <c r="C16" s="456"/>
      <c r="D16" s="437"/>
    </row>
    <row r="17" spans="1:4" x14ac:dyDescent="0.25">
      <c r="A17" s="199" t="s">
        <v>192</v>
      </c>
      <c r="B17" s="432" t="s">
        <v>87</v>
      </c>
      <c r="C17" s="455"/>
      <c r="D17" s="435"/>
    </row>
    <row r="18" spans="1:4" x14ac:dyDescent="0.25">
      <c r="A18" s="199" t="s">
        <v>194</v>
      </c>
      <c r="B18" s="432" t="s">
        <v>89</v>
      </c>
      <c r="C18" s="457"/>
      <c r="D18" s="435"/>
    </row>
    <row r="19" spans="1:4" ht="15.75" thickBot="1" x14ac:dyDescent="0.3">
      <c r="A19" s="199" t="s">
        <v>196</v>
      </c>
      <c r="B19" s="447" t="s">
        <v>91</v>
      </c>
      <c r="C19" s="457">
        <v>200000</v>
      </c>
      <c r="D19" s="435">
        <v>200000</v>
      </c>
    </row>
    <row r="20" spans="1:4" ht="15.75" thickBot="1" x14ac:dyDescent="0.3">
      <c r="A20" s="176" t="s">
        <v>24</v>
      </c>
      <c r="B20" s="445" t="s">
        <v>311</v>
      </c>
      <c r="C20" s="460">
        <f>SUM(C21:C24)</f>
        <v>7688510</v>
      </c>
      <c r="D20" s="208">
        <f>SUM(D21:D24)</f>
        <v>7895647</v>
      </c>
    </row>
    <row r="21" spans="1:4" x14ac:dyDescent="0.25">
      <c r="A21" s="199" t="s">
        <v>26</v>
      </c>
      <c r="B21" s="431" t="s">
        <v>27</v>
      </c>
      <c r="C21" s="455"/>
      <c r="D21" s="435"/>
    </row>
    <row r="22" spans="1:4" x14ac:dyDescent="0.25">
      <c r="A22" s="199" t="s">
        <v>28</v>
      </c>
      <c r="B22" s="432" t="s">
        <v>312</v>
      </c>
      <c r="C22" s="455"/>
      <c r="D22" s="435"/>
    </row>
    <row r="23" spans="1:4" x14ac:dyDescent="0.25">
      <c r="A23" s="199" t="s">
        <v>30</v>
      </c>
      <c r="B23" s="432" t="s">
        <v>313</v>
      </c>
      <c r="C23" s="455">
        <v>7688510</v>
      </c>
      <c r="D23" s="435">
        <v>7895647</v>
      </c>
    </row>
    <row r="24" spans="1:4" ht="15.75" thickBot="1" x14ac:dyDescent="0.3">
      <c r="A24" s="199" t="s">
        <v>32</v>
      </c>
      <c r="B24" s="432" t="s">
        <v>314</v>
      </c>
      <c r="C24" s="455"/>
      <c r="D24" s="435"/>
    </row>
    <row r="25" spans="1:4" ht="15.75" thickBot="1" x14ac:dyDescent="0.3">
      <c r="A25" s="179" t="s">
        <v>38</v>
      </c>
      <c r="B25" s="430" t="s">
        <v>315</v>
      </c>
      <c r="C25" s="461">
        <v>150000</v>
      </c>
      <c r="D25" s="452">
        <v>150000</v>
      </c>
    </row>
    <row r="26" spans="1:4" ht="15.75" thickBot="1" x14ac:dyDescent="0.3">
      <c r="A26" s="179" t="s">
        <v>236</v>
      </c>
      <c r="B26" s="430" t="s">
        <v>316</v>
      </c>
      <c r="C26" s="460">
        <v>0</v>
      </c>
      <c r="D26" s="208">
        <v>0</v>
      </c>
    </row>
    <row r="27" spans="1:4" x14ac:dyDescent="0.25">
      <c r="A27" s="200" t="s">
        <v>54</v>
      </c>
      <c r="B27" s="448" t="s">
        <v>41</v>
      </c>
      <c r="C27" s="441"/>
      <c r="D27" s="435"/>
    </row>
    <row r="28" spans="1:4" x14ac:dyDescent="0.25">
      <c r="A28" s="200" t="s">
        <v>56</v>
      </c>
      <c r="B28" s="448" t="s">
        <v>312</v>
      </c>
      <c r="C28" s="455"/>
      <c r="D28" s="435"/>
    </row>
    <row r="29" spans="1:4" x14ac:dyDescent="0.25">
      <c r="A29" s="200" t="s">
        <v>58</v>
      </c>
      <c r="B29" s="449" t="s">
        <v>317</v>
      </c>
      <c r="C29" s="455"/>
      <c r="D29" s="435"/>
    </row>
    <row r="30" spans="1:4" ht="15.75" thickBot="1" x14ac:dyDescent="0.3">
      <c r="A30" s="199" t="s">
        <v>60</v>
      </c>
      <c r="B30" s="450" t="s">
        <v>318</v>
      </c>
      <c r="C30" s="458"/>
      <c r="D30" s="435"/>
    </row>
    <row r="31" spans="1:4" ht="15.75" thickBot="1" x14ac:dyDescent="0.3">
      <c r="A31" s="179" t="s">
        <v>68</v>
      </c>
      <c r="B31" s="430" t="s">
        <v>319</v>
      </c>
      <c r="C31" s="460">
        <v>0</v>
      </c>
      <c r="D31" s="208">
        <v>0</v>
      </c>
    </row>
    <row r="32" spans="1:4" x14ac:dyDescent="0.25">
      <c r="A32" s="200" t="s">
        <v>70</v>
      </c>
      <c r="B32" s="448" t="s">
        <v>95</v>
      </c>
      <c r="C32" s="441"/>
      <c r="D32" s="435"/>
    </row>
    <row r="33" spans="1:4" x14ac:dyDescent="0.25">
      <c r="A33" s="200" t="s">
        <v>72</v>
      </c>
      <c r="B33" s="449" t="s">
        <v>97</v>
      </c>
      <c r="C33" s="459"/>
      <c r="D33" s="435"/>
    </row>
    <row r="34" spans="1:4" ht="15.75" thickBot="1" x14ac:dyDescent="0.3">
      <c r="A34" s="199" t="s">
        <v>74</v>
      </c>
      <c r="B34" s="450" t="s">
        <v>99</v>
      </c>
      <c r="C34" s="458"/>
      <c r="D34" s="435"/>
    </row>
    <row r="35" spans="1:4" ht="15.75" thickBot="1" x14ac:dyDescent="0.3">
      <c r="A35" s="179" t="s">
        <v>92</v>
      </c>
      <c r="B35" s="430" t="s">
        <v>320</v>
      </c>
      <c r="C35" s="443"/>
      <c r="D35" s="452"/>
    </row>
    <row r="36" spans="1:4" ht="15.75" thickBot="1" x14ac:dyDescent="0.3">
      <c r="A36" s="179" t="s">
        <v>253</v>
      </c>
      <c r="B36" s="430" t="s">
        <v>321</v>
      </c>
      <c r="C36" s="443"/>
      <c r="D36" s="437"/>
    </row>
    <row r="37" spans="1:4" ht="15.75" thickBot="1" x14ac:dyDescent="0.3">
      <c r="A37" s="176" t="s">
        <v>114</v>
      </c>
      <c r="B37" s="430" t="s">
        <v>322</v>
      </c>
      <c r="C37" s="460">
        <f>+C35+C31+C26+C25+C20+C8</f>
        <v>8038510</v>
      </c>
      <c r="D37" s="208">
        <f>+D35+D31+D26+D25+D20+D8</f>
        <v>8245647</v>
      </c>
    </row>
    <row r="38" spans="1:4" ht="15.75" thickBot="1" x14ac:dyDescent="0.3">
      <c r="A38" s="184" t="s">
        <v>262</v>
      </c>
      <c r="B38" s="430" t="s">
        <v>323</v>
      </c>
      <c r="C38" s="460">
        <f>SUM(C39:C41)</f>
        <v>108795217</v>
      </c>
      <c r="D38" s="208">
        <f>SUM(D39:D41)</f>
        <v>110441345</v>
      </c>
    </row>
    <row r="39" spans="1:4" x14ac:dyDescent="0.25">
      <c r="A39" s="200" t="s">
        <v>335</v>
      </c>
      <c r="B39" s="448" t="s">
        <v>324</v>
      </c>
      <c r="C39" s="441">
        <v>478217</v>
      </c>
      <c r="D39" s="453">
        <v>398218</v>
      </c>
    </row>
    <row r="40" spans="1:4" x14ac:dyDescent="0.25">
      <c r="A40" s="200" t="s">
        <v>336</v>
      </c>
      <c r="B40" s="449" t="s">
        <v>325</v>
      </c>
      <c r="C40" s="459"/>
      <c r="D40" s="437"/>
    </row>
    <row r="41" spans="1:4" ht="15.75" thickBot="1" x14ac:dyDescent="0.3">
      <c r="A41" s="199" t="s">
        <v>337</v>
      </c>
      <c r="B41" s="450" t="s">
        <v>326</v>
      </c>
      <c r="C41" s="458">
        <v>108317000</v>
      </c>
      <c r="D41" s="435">
        <v>110043127</v>
      </c>
    </row>
    <row r="42" spans="1:4" ht="15.75" thickBot="1" x14ac:dyDescent="0.3">
      <c r="A42" s="184" t="s">
        <v>264</v>
      </c>
      <c r="B42" s="451" t="s">
        <v>327</v>
      </c>
      <c r="C42" s="460">
        <f>+C38+C37</f>
        <v>116833727</v>
      </c>
      <c r="D42" s="208">
        <f>+D38+D37</f>
        <v>118686992</v>
      </c>
    </row>
    <row r="43" spans="1:4" x14ac:dyDescent="0.25">
      <c r="A43" s="185"/>
      <c r="B43" s="186"/>
      <c r="C43" s="192"/>
      <c r="D43" s="207"/>
    </row>
    <row r="44" spans="1:4" ht="15.75" thickBot="1" x14ac:dyDescent="0.3">
      <c r="A44" s="187"/>
      <c r="B44" s="188"/>
      <c r="C44" s="193"/>
      <c r="D44" s="174"/>
    </row>
    <row r="45" spans="1:4" ht="15.75" thickBot="1" x14ac:dyDescent="0.3">
      <c r="A45" s="189"/>
      <c r="B45" s="676" t="s">
        <v>291</v>
      </c>
      <c r="C45" s="676"/>
      <c r="D45" s="677"/>
    </row>
    <row r="46" spans="1:4" ht="15.75" thickBot="1" x14ac:dyDescent="0.3">
      <c r="A46" s="179" t="s">
        <v>10</v>
      </c>
      <c r="B46" s="430" t="s">
        <v>328</v>
      </c>
      <c r="C46" s="440">
        <f>SUM(C47:C51)</f>
        <v>116643727</v>
      </c>
      <c r="D46" s="434">
        <f>SUM(D47:D51)</f>
        <v>118486522</v>
      </c>
    </row>
    <row r="47" spans="1:4" x14ac:dyDescent="0.25">
      <c r="A47" s="199" t="s">
        <v>12</v>
      </c>
      <c r="B47" s="431" t="s">
        <v>181</v>
      </c>
      <c r="C47" s="441">
        <v>80556311</v>
      </c>
      <c r="D47" s="435">
        <v>82489575</v>
      </c>
    </row>
    <row r="48" spans="1:4" x14ac:dyDescent="0.25">
      <c r="A48" s="199" t="s">
        <v>14</v>
      </c>
      <c r="B48" s="432" t="s">
        <v>182</v>
      </c>
      <c r="C48" s="442">
        <v>18637898</v>
      </c>
      <c r="D48" s="435">
        <v>18637898</v>
      </c>
    </row>
    <row r="49" spans="1:4" x14ac:dyDescent="0.25">
      <c r="A49" s="199" t="s">
        <v>16</v>
      </c>
      <c r="B49" s="432" t="s">
        <v>183</v>
      </c>
      <c r="C49" s="442">
        <v>17449518</v>
      </c>
      <c r="D49" s="436">
        <v>17359049</v>
      </c>
    </row>
    <row r="50" spans="1:4" x14ac:dyDescent="0.25">
      <c r="A50" s="199" t="s">
        <v>18</v>
      </c>
      <c r="B50" s="432" t="s">
        <v>184</v>
      </c>
      <c r="C50" s="442"/>
      <c r="D50" s="435"/>
    </row>
    <row r="51" spans="1:4" ht="15.75" thickBot="1" x14ac:dyDescent="0.3">
      <c r="A51" s="199" t="s">
        <v>20</v>
      </c>
      <c r="B51" s="432" t="s">
        <v>186</v>
      </c>
      <c r="C51" s="442"/>
      <c r="D51" s="435"/>
    </row>
    <row r="52" spans="1:4" ht="15.75" thickBot="1" x14ac:dyDescent="0.3">
      <c r="A52" s="179" t="s">
        <v>24</v>
      </c>
      <c r="B52" s="430" t="s">
        <v>329</v>
      </c>
      <c r="C52" s="440">
        <v>190000</v>
      </c>
      <c r="D52" s="434">
        <v>200470</v>
      </c>
    </row>
    <row r="53" spans="1:4" x14ac:dyDescent="0.25">
      <c r="A53" s="199" t="s">
        <v>26</v>
      </c>
      <c r="B53" s="431" t="s">
        <v>217</v>
      </c>
      <c r="C53" s="441">
        <v>190000</v>
      </c>
      <c r="D53" s="437">
        <v>200470</v>
      </c>
    </row>
    <row r="54" spans="1:4" x14ac:dyDescent="0.25">
      <c r="A54" s="199" t="s">
        <v>28</v>
      </c>
      <c r="B54" s="432" t="s">
        <v>219</v>
      </c>
      <c r="C54" s="442"/>
      <c r="D54" s="435"/>
    </row>
    <row r="55" spans="1:4" x14ac:dyDescent="0.25">
      <c r="A55" s="199" t="s">
        <v>30</v>
      </c>
      <c r="B55" s="432" t="s">
        <v>330</v>
      </c>
      <c r="C55" s="442"/>
      <c r="D55" s="435"/>
    </row>
    <row r="56" spans="1:4" ht="15.75" thickBot="1" x14ac:dyDescent="0.3">
      <c r="A56" s="199" t="s">
        <v>32</v>
      </c>
      <c r="B56" s="432" t="s">
        <v>331</v>
      </c>
      <c r="C56" s="442"/>
      <c r="D56" s="435"/>
    </row>
    <row r="57" spans="1:4" ht="15.75" thickBot="1" x14ac:dyDescent="0.3">
      <c r="A57" s="179" t="s">
        <v>38</v>
      </c>
      <c r="B57" s="430" t="s">
        <v>332</v>
      </c>
      <c r="C57" s="443"/>
      <c r="D57" s="438"/>
    </row>
    <row r="58" spans="1:4" ht="15.75" thickBot="1" x14ac:dyDescent="0.3">
      <c r="A58" s="179" t="s">
        <v>236</v>
      </c>
      <c r="B58" s="433" t="s">
        <v>333</v>
      </c>
      <c r="C58" s="444">
        <f>+C52+C46</f>
        <v>116833727</v>
      </c>
      <c r="D58" s="439">
        <f>+D52+D46</f>
        <v>118686992</v>
      </c>
    </row>
    <row r="59" spans="1:4" ht="15.75" thickBot="1" x14ac:dyDescent="0.3">
      <c r="A59" s="174"/>
      <c r="B59" s="174"/>
      <c r="C59" s="194"/>
      <c r="D59" s="174"/>
    </row>
    <row r="60" spans="1:4" ht="15.75" thickBot="1" x14ac:dyDescent="0.3">
      <c r="A60" s="215" t="s">
        <v>302</v>
      </c>
      <c r="B60" s="216"/>
      <c r="C60" s="206">
        <v>27</v>
      </c>
      <c r="D60" s="175">
        <v>27</v>
      </c>
    </row>
    <row r="61" spans="1:4" ht="15.75" thickBot="1" x14ac:dyDescent="0.3">
      <c r="A61" s="215" t="s">
        <v>303</v>
      </c>
      <c r="B61" s="216"/>
      <c r="C61" s="217"/>
      <c r="D61" s="175"/>
    </row>
  </sheetData>
  <mergeCells count="2">
    <mergeCell ref="B45:D45"/>
    <mergeCell ref="C7:D7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C1" sqref="C1"/>
    </sheetView>
  </sheetViews>
  <sheetFormatPr defaultRowHeight="15" x14ac:dyDescent="0.25"/>
  <cols>
    <col min="1" max="1" width="14.140625" customWidth="1"/>
    <col min="2" max="2" width="48.28515625" customWidth="1"/>
    <col min="3" max="3" width="17.85546875" customWidth="1"/>
    <col min="4" max="4" width="19" customWidth="1"/>
  </cols>
  <sheetData>
    <row r="1" spans="1:4" ht="16.5" thickBot="1" x14ac:dyDescent="0.3">
      <c r="A1" s="478"/>
      <c r="B1" s="479"/>
      <c r="C1" s="480" t="str">
        <f>+CONCATENATE("9.2.3. melléklet a 27/",LEFT([1]ÖSSZEFÜGGÉSEK!A5,4),". (XII.21.) önkormányzati rendelethez")</f>
        <v>9.2.3. melléklet a 27/2017. (XII.21.) önkormányzati rendelethez</v>
      </c>
      <c r="D1" s="481"/>
    </row>
    <row r="2" spans="1:4" ht="36" x14ac:dyDescent="0.25">
      <c r="A2" s="482" t="s">
        <v>334</v>
      </c>
      <c r="B2" s="483" t="s">
        <v>304</v>
      </c>
      <c r="C2" s="484" t="s">
        <v>305</v>
      </c>
      <c r="D2" s="485" t="s">
        <v>339</v>
      </c>
    </row>
    <row r="3" spans="1:4" ht="24.75" thickBot="1" x14ac:dyDescent="0.3">
      <c r="A3" s="486" t="s">
        <v>275</v>
      </c>
      <c r="B3" s="487" t="s">
        <v>459</v>
      </c>
      <c r="C3" s="488" t="s">
        <v>339</v>
      </c>
      <c r="D3" s="489" t="s">
        <v>460</v>
      </c>
    </row>
    <row r="4" spans="1:4" ht="15.75" thickBot="1" x14ac:dyDescent="0.3">
      <c r="A4" s="490"/>
      <c r="B4" s="491"/>
      <c r="C4" s="492" t="str">
        <f>'[1]9.2.2. sz.  mell'!C4</f>
        <v>Forintban!</v>
      </c>
      <c r="D4" s="493"/>
    </row>
    <row r="5" spans="1:4" ht="15.75" thickBot="1" x14ac:dyDescent="0.3">
      <c r="A5" s="494" t="s">
        <v>277</v>
      </c>
      <c r="B5" s="495" t="s">
        <v>278</v>
      </c>
      <c r="C5" s="496" t="s">
        <v>279</v>
      </c>
      <c r="D5" s="497" t="s">
        <v>306</v>
      </c>
    </row>
    <row r="6" spans="1:4" ht="15.75" thickBot="1" x14ac:dyDescent="0.3">
      <c r="A6" s="498"/>
      <c r="B6" s="499" t="s">
        <v>7</v>
      </c>
      <c r="C6" s="500" t="s">
        <v>8</v>
      </c>
      <c r="D6" s="501" t="s">
        <v>9</v>
      </c>
    </row>
    <row r="7" spans="1:4" ht="15.75" thickBot="1" x14ac:dyDescent="0.3">
      <c r="A7" s="502"/>
      <c r="B7" s="673" t="s">
        <v>280</v>
      </c>
      <c r="C7" s="674"/>
      <c r="D7" s="675"/>
    </row>
    <row r="8" spans="1:4" ht="15.75" thickBot="1" x14ac:dyDescent="0.3">
      <c r="A8" s="498" t="s">
        <v>10</v>
      </c>
      <c r="B8" s="503" t="s">
        <v>307</v>
      </c>
      <c r="C8" s="504">
        <f>SUM(C9:C19)</f>
        <v>200000</v>
      </c>
      <c r="D8" s="505">
        <f>SUM(D9:D19)</f>
        <v>200000</v>
      </c>
    </row>
    <row r="9" spans="1:4" x14ac:dyDescent="0.25">
      <c r="A9" s="506" t="s">
        <v>12</v>
      </c>
      <c r="B9" s="222" t="s">
        <v>71</v>
      </c>
      <c r="C9" s="507"/>
      <c r="D9" s="508"/>
    </row>
    <row r="10" spans="1:4" x14ac:dyDescent="0.25">
      <c r="A10" s="509" t="s">
        <v>14</v>
      </c>
      <c r="B10" s="220" t="s">
        <v>73</v>
      </c>
      <c r="C10" s="510"/>
      <c r="D10" s="508"/>
    </row>
    <row r="11" spans="1:4" x14ac:dyDescent="0.25">
      <c r="A11" s="509" t="s">
        <v>16</v>
      </c>
      <c r="B11" s="220" t="s">
        <v>75</v>
      </c>
      <c r="C11" s="510"/>
      <c r="D11" s="508"/>
    </row>
    <row r="12" spans="1:4" x14ac:dyDescent="0.25">
      <c r="A12" s="509" t="s">
        <v>18</v>
      </c>
      <c r="B12" s="220" t="s">
        <v>77</v>
      </c>
      <c r="C12" s="510"/>
      <c r="D12" s="508"/>
    </row>
    <row r="13" spans="1:4" x14ac:dyDescent="0.25">
      <c r="A13" s="509" t="s">
        <v>20</v>
      </c>
      <c r="B13" s="220" t="s">
        <v>79</v>
      </c>
      <c r="C13" s="510"/>
      <c r="D13" s="508"/>
    </row>
    <row r="14" spans="1:4" x14ac:dyDescent="0.25">
      <c r="A14" s="509" t="s">
        <v>22</v>
      </c>
      <c r="B14" s="220" t="s">
        <v>308</v>
      </c>
      <c r="C14" s="510"/>
      <c r="D14" s="508"/>
    </row>
    <row r="15" spans="1:4" x14ac:dyDescent="0.25">
      <c r="A15" s="509" t="s">
        <v>188</v>
      </c>
      <c r="B15" s="219" t="s">
        <v>309</v>
      </c>
      <c r="C15" s="510"/>
      <c r="D15" s="508"/>
    </row>
    <row r="16" spans="1:4" x14ac:dyDescent="0.25">
      <c r="A16" s="509" t="s">
        <v>190</v>
      </c>
      <c r="B16" s="220" t="s">
        <v>310</v>
      </c>
      <c r="C16" s="511"/>
      <c r="D16" s="508"/>
    </row>
    <row r="17" spans="1:4" x14ac:dyDescent="0.25">
      <c r="A17" s="509" t="s">
        <v>192</v>
      </c>
      <c r="B17" s="220" t="s">
        <v>87</v>
      </c>
      <c r="C17" s="510"/>
      <c r="D17" s="508"/>
    </row>
    <row r="18" spans="1:4" x14ac:dyDescent="0.25">
      <c r="A18" s="509" t="s">
        <v>194</v>
      </c>
      <c r="B18" s="220" t="s">
        <v>89</v>
      </c>
      <c r="C18" s="512"/>
      <c r="D18" s="508"/>
    </row>
    <row r="19" spans="1:4" ht="15.75" thickBot="1" x14ac:dyDescent="0.3">
      <c r="A19" s="509" t="s">
        <v>196</v>
      </c>
      <c r="B19" s="219" t="s">
        <v>91</v>
      </c>
      <c r="C19" s="512">
        <v>200000</v>
      </c>
      <c r="D19" s="508">
        <v>200000</v>
      </c>
    </row>
    <row r="20" spans="1:4" ht="21.75" thickBot="1" x14ac:dyDescent="0.3">
      <c r="A20" s="498" t="s">
        <v>24</v>
      </c>
      <c r="B20" s="513" t="s">
        <v>311</v>
      </c>
      <c r="C20" s="514">
        <f>SUM(C21:C23)</f>
        <v>7688510</v>
      </c>
      <c r="D20" s="515">
        <f>SUM(D21:D23)</f>
        <v>7895647</v>
      </c>
    </row>
    <row r="21" spans="1:4" x14ac:dyDescent="0.25">
      <c r="A21" s="509" t="s">
        <v>26</v>
      </c>
      <c r="B21" s="221" t="s">
        <v>27</v>
      </c>
      <c r="C21" s="510"/>
      <c r="D21" s="508"/>
    </row>
    <row r="22" spans="1:4" ht="22.5" x14ac:dyDescent="0.25">
      <c r="A22" s="509" t="s">
        <v>28</v>
      </c>
      <c r="B22" s="220" t="s">
        <v>312</v>
      </c>
      <c r="C22" s="510"/>
      <c r="D22" s="508"/>
    </row>
    <row r="23" spans="1:4" ht="22.5" x14ac:dyDescent="0.25">
      <c r="A23" s="509" t="s">
        <v>30</v>
      </c>
      <c r="B23" s="220" t="s">
        <v>313</v>
      </c>
      <c r="C23" s="510">
        <v>7688510</v>
      </c>
      <c r="D23" s="508">
        <v>7895647</v>
      </c>
    </row>
    <row r="24" spans="1:4" ht="15.75" thickBot="1" x14ac:dyDescent="0.3">
      <c r="A24" s="509" t="s">
        <v>32</v>
      </c>
      <c r="B24" s="220" t="s">
        <v>314</v>
      </c>
      <c r="C24" s="510"/>
      <c r="D24" s="508"/>
    </row>
    <row r="25" spans="1:4" ht="15.75" thickBot="1" x14ac:dyDescent="0.3">
      <c r="A25" s="516" t="s">
        <v>38</v>
      </c>
      <c r="B25" s="223" t="s">
        <v>315</v>
      </c>
      <c r="C25" s="517">
        <v>150000</v>
      </c>
      <c r="D25" s="518">
        <v>150000</v>
      </c>
    </row>
    <row r="26" spans="1:4" ht="21.75" thickBot="1" x14ac:dyDescent="0.3">
      <c r="A26" s="516" t="s">
        <v>236</v>
      </c>
      <c r="B26" s="223" t="s">
        <v>316</v>
      </c>
      <c r="C26" s="514">
        <f>+C27+C28+C29</f>
        <v>0</v>
      </c>
      <c r="D26" s="515">
        <f>+D27+D28+D29</f>
        <v>0</v>
      </c>
    </row>
    <row r="27" spans="1:4" x14ac:dyDescent="0.25">
      <c r="A27" s="519" t="s">
        <v>54</v>
      </c>
      <c r="B27" s="256" t="s">
        <v>41</v>
      </c>
      <c r="C27" s="520"/>
      <c r="D27" s="508"/>
    </row>
    <row r="28" spans="1:4" ht="22.5" x14ac:dyDescent="0.25">
      <c r="A28" s="519" t="s">
        <v>56</v>
      </c>
      <c r="B28" s="256" t="s">
        <v>312</v>
      </c>
      <c r="C28" s="510"/>
      <c r="D28" s="508"/>
    </row>
    <row r="29" spans="1:4" ht="22.5" x14ac:dyDescent="0.25">
      <c r="A29" s="519" t="s">
        <v>58</v>
      </c>
      <c r="B29" s="257" t="s">
        <v>317</v>
      </c>
      <c r="C29" s="510"/>
      <c r="D29" s="508"/>
    </row>
    <row r="30" spans="1:4" ht="15.75" thickBot="1" x14ac:dyDescent="0.3">
      <c r="A30" s="509" t="s">
        <v>60</v>
      </c>
      <c r="B30" s="224" t="s">
        <v>318</v>
      </c>
      <c r="C30" s="521"/>
      <c r="D30" s="508"/>
    </row>
    <row r="31" spans="1:4" ht="15.75" thickBot="1" x14ac:dyDescent="0.3">
      <c r="A31" s="516" t="s">
        <v>68</v>
      </c>
      <c r="B31" s="223" t="s">
        <v>319</v>
      </c>
      <c r="C31" s="514">
        <f>+C32+C33+C34</f>
        <v>0</v>
      </c>
      <c r="D31" s="515">
        <f>+D32+D33+D34</f>
        <v>0</v>
      </c>
    </row>
    <row r="32" spans="1:4" x14ac:dyDescent="0.25">
      <c r="A32" s="519" t="s">
        <v>70</v>
      </c>
      <c r="B32" s="256" t="s">
        <v>95</v>
      </c>
      <c r="C32" s="520"/>
      <c r="D32" s="508"/>
    </row>
    <row r="33" spans="1:4" x14ac:dyDescent="0.25">
      <c r="A33" s="519" t="s">
        <v>72</v>
      </c>
      <c r="B33" s="257" t="s">
        <v>97</v>
      </c>
      <c r="C33" s="522"/>
      <c r="D33" s="508"/>
    </row>
    <row r="34" spans="1:4" ht="15.75" thickBot="1" x14ac:dyDescent="0.3">
      <c r="A34" s="509" t="s">
        <v>74</v>
      </c>
      <c r="B34" s="224" t="s">
        <v>99</v>
      </c>
      <c r="C34" s="521"/>
      <c r="D34" s="508"/>
    </row>
    <row r="35" spans="1:4" ht="15.75" thickBot="1" x14ac:dyDescent="0.3">
      <c r="A35" s="516" t="s">
        <v>92</v>
      </c>
      <c r="B35" s="223" t="s">
        <v>320</v>
      </c>
      <c r="C35" s="517"/>
      <c r="D35" s="518"/>
    </row>
    <row r="36" spans="1:4" ht="15.75" thickBot="1" x14ac:dyDescent="0.3">
      <c r="A36" s="523" t="s">
        <v>253</v>
      </c>
      <c r="B36" s="280" t="s">
        <v>321</v>
      </c>
      <c r="C36" s="524"/>
      <c r="D36" s="525"/>
    </row>
    <row r="37" spans="1:4" ht="15.75" thickBot="1" x14ac:dyDescent="0.3">
      <c r="A37" s="498" t="s">
        <v>114</v>
      </c>
      <c r="B37" s="223" t="s">
        <v>322</v>
      </c>
      <c r="C37" s="376">
        <f>+C8+C20+C25+C26+C31+C35+C36</f>
        <v>8038510</v>
      </c>
      <c r="D37" s="526">
        <f>+D8+D20+D25+D26+D31+D35+D36</f>
        <v>8245647</v>
      </c>
    </row>
    <row r="38" spans="1:4" ht="15.75" thickBot="1" x14ac:dyDescent="0.3">
      <c r="A38" s="527" t="s">
        <v>262</v>
      </c>
      <c r="B38" s="528" t="s">
        <v>323</v>
      </c>
      <c r="C38" s="529">
        <f>+C39+C40+C41</f>
        <v>108795217</v>
      </c>
      <c r="D38" s="530">
        <f>+D39+D40+D41</f>
        <v>110441345</v>
      </c>
    </row>
    <row r="39" spans="1:4" x14ac:dyDescent="0.25">
      <c r="A39" s="519" t="s">
        <v>335</v>
      </c>
      <c r="B39" s="256" t="s">
        <v>324</v>
      </c>
      <c r="C39" s="520">
        <v>478217</v>
      </c>
      <c r="D39" s="531">
        <v>398218</v>
      </c>
    </row>
    <row r="40" spans="1:4" x14ac:dyDescent="0.25">
      <c r="A40" s="519" t="s">
        <v>336</v>
      </c>
      <c r="B40" s="257" t="s">
        <v>325</v>
      </c>
      <c r="C40" s="522"/>
      <c r="D40" s="508"/>
    </row>
    <row r="41" spans="1:4" ht="23.25" thickBot="1" x14ac:dyDescent="0.3">
      <c r="A41" s="532" t="s">
        <v>337</v>
      </c>
      <c r="B41" s="275" t="s">
        <v>326</v>
      </c>
      <c r="C41" s="533">
        <v>108317000</v>
      </c>
      <c r="D41" s="525">
        <v>110043127</v>
      </c>
    </row>
    <row r="42" spans="1:4" ht="15.75" thickBot="1" x14ac:dyDescent="0.3">
      <c r="A42" s="534" t="s">
        <v>264</v>
      </c>
      <c r="B42" s="535" t="s">
        <v>327</v>
      </c>
      <c r="C42" s="536">
        <f>+C37+C38</f>
        <v>116833727</v>
      </c>
      <c r="D42" s="526">
        <f>+D37+D38</f>
        <v>118686992</v>
      </c>
    </row>
    <row r="43" spans="1:4" x14ac:dyDescent="0.25">
      <c r="A43" s="537"/>
      <c r="B43" s="538"/>
      <c r="C43" s="539"/>
      <c r="D43" s="481"/>
    </row>
    <row r="44" spans="1:4" ht="15.75" thickBot="1" x14ac:dyDescent="0.3">
      <c r="A44" s="540"/>
      <c r="B44" s="541"/>
      <c r="C44" s="542"/>
      <c r="D44" s="481"/>
    </row>
    <row r="45" spans="1:4" ht="15.75" thickBot="1" x14ac:dyDescent="0.3">
      <c r="A45" s="543"/>
      <c r="B45" s="680" t="s">
        <v>291</v>
      </c>
      <c r="C45" s="680"/>
      <c r="D45" s="681"/>
    </row>
    <row r="46" spans="1:4" ht="15.75" thickBot="1" x14ac:dyDescent="0.3">
      <c r="A46" s="516" t="s">
        <v>10</v>
      </c>
      <c r="B46" s="223" t="s">
        <v>328</v>
      </c>
      <c r="C46" s="514">
        <f>SUM(C47:C51)</f>
        <v>116643727</v>
      </c>
      <c r="D46" s="515">
        <f>SUM(D47:D51)</f>
        <v>118486522</v>
      </c>
    </row>
    <row r="47" spans="1:4" x14ac:dyDescent="0.25">
      <c r="A47" s="509" t="s">
        <v>12</v>
      </c>
      <c r="B47" s="221" t="s">
        <v>181</v>
      </c>
      <c r="C47" s="520">
        <v>80556311</v>
      </c>
      <c r="D47" s="508">
        <v>82489575</v>
      </c>
    </row>
    <row r="48" spans="1:4" x14ac:dyDescent="0.25">
      <c r="A48" s="509" t="s">
        <v>14</v>
      </c>
      <c r="B48" s="220" t="s">
        <v>182</v>
      </c>
      <c r="C48" s="545">
        <v>18637898</v>
      </c>
      <c r="D48" s="508">
        <v>18637898</v>
      </c>
    </row>
    <row r="49" spans="1:4" x14ac:dyDescent="0.25">
      <c r="A49" s="509" t="s">
        <v>16</v>
      </c>
      <c r="B49" s="220" t="s">
        <v>183</v>
      </c>
      <c r="C49" s="545">
        <v>17449518</v>
      </c>
      <c r="D49" s="508">
        <v>17359049</v>
      </c>
    </row>
    <row r="50" spans="1:4" x14ac:dyDescent="0.25">
      <c r="A50" s="509" t="s">
        <v>18</v>
      </c>
      <c r="B50" s="220" t="s">
        <v>184</v>
      </c>
      <c r="C50" s="545"/>
      <c r="D50" s="561"/>
    </row>
    <row r="51" spans="1:4" ht="15.75" thickBot="1" x14ac:dyDescent="0.3">
      <c r="A51" s="509" t="s">
        <v>20</v>
      </c>
      <c r="B51" s="220" t="s">
        <v>186</v>
      </c>
      <c r="C51" s="545"/>
      <c r="D51" s="561"/>
    </row>
    <row r="52" spans="1:4" ht="15.75" thickBot="1" x14ac:dyDescent="0.3">
      <c r="A52" s="516" t="s">
        <v>24</v>
      </c>
      <c r="B52" s="223" t="s">
        <v>329</v>
      </c>
      <c r="C52" s="514">
        <f>SUM(C53:C55)</f>
        <v>190000</v>
      </c>
      <c r="D52" s="515">
        <f>SUM(D53:D55)</f>
        <v>200470</v>
      </c>
    </row>
    <row r="53" spans="1:4" x14ac:dyDescent="0.25">
      <c r="A53" s="509" t="s">
        <v>26</v>
      </c>
      <c r="B53" s="221" t="s">
        <v>217</v>
      </c>
      <c r="C53" s="520">
        <v>190000</v>
      </c>
      <c r="D53" s="561">
        <v>200470</v>
      </c>
    </row>
    <row r="54" spans="1:4" x14ac:dyDescent="0.25">
      <c r="A54" s="509" t="s">
        <v>28</v>
      </c>
      <c r="B54" s="220" t="s">
        <v>219</v>
      </c>
      <c r="C54" s="545"/>
      <c r="D54" s="561"/>
    </row>
    <row r="55" spans="1:4" x14ac:dyDescent="0.25">
      <c r="A55" s="509" t="s">
        <v>30</v>
      </c>
      <c r="B55" s="220" t="s">
        <v>330</v>
      </c>
      <c r="C55" s="545"/>
      <c r="D55" s="561"/>
    </row>
    <row r="56" spans="1:4" ht="23.25" thickBot="1" x14ac:dyDescent="0.3">
      <c r="A56" s="509" t="s">
        <v>32</v>
      </c>
      <c r="B56" s="220" t="s">
        <v>331</v>
      </c>
      <c r="C56" s="545"/>
      <c r="D56" s="561"/>
    </row>
    <row r="57" spans="1:4" ht="15.75" thickBot="1" x14ac:dyDescent="0.3">
      <c r="A57" s="516" t="s">
        <v>38</v>
      </c>
      <c r="B57" s="223" t="s">
        <v>332</v>
      </c>
      <c r="C57" s="517"/>
      <c r="D57" s="518"/>
    </row>
    <row r="58" spans="1:4" ht="15.75" thickBot="1" x14ac:dyDescent="0.3">
      <c r="A58" s="516" t="s">
        <v>236</v>
      </c>
      <c r="B58" s="546" t="s">
        <v>333</v>
      </c>
      <c r="C58" s="547">
        <f>+C46+C52+C57</f>
        <v>116833727</v>
      </c>
      <c r="D58" s="544">
        <f>+D46+D52+D57</f>
        <v>118686992</v>
      </c>
    </row>
    <row r="59" spans="1:4" ht="15.75" thickBot="1" x14ac:dyDescent="0.3">
      <c r="A59" s="548"/>
      <c r="B59" s="549"/>
      <c r="C59" s="550"/>
      <c r="D59" s="551"/>
    </row>
    <row r="60" spans="1:4" ht="15.75" thickBot="1" x14ac:dyDescent="0.3">
      <c r="A60" s="552" t="s">
        <v>302</v>
      </c>
      <c r="B60" s="553"/>
      <c r="C60" s="554">
        <v>27</v>
      </c>
      <c r="D60" s="555">
        <v>27</v>
      </c>
    </row>
    <row r="61" spans="1:4" ht="15.75" thickBot="1" x14ac:dyDescent="0.3">
      <c r="A61" s="556" t="s">
        <v>303</v>
      </c>
      <c r="B61" s="557"/>
      <c r="C61" s="558"/>
      <c r="D61" s="559"/>
    </row>
  </sheetData>
  <mergeCells count="2">
    <mergeCell ref="B7:D7"/>
    <mergeCell ref="B45:D45"/>
  </mergeCells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C1" sqref="C1"/>
    </sheetView>
  </sheetViews>
  <sheetFormatPr defaultRowHeight="15" x14ac:dyDescent="0.25"/>
  <cols>
    <col min="1" max="1" width="17.140625" customWidth="1"/>
    <col min="2" max="2" width="63.5703125" customWidth="1"/>
    <col min="3" max="3" width="17.5703125" customWidth="1"/>
    <col min="4" max="4" width="16.7109375" customWidth="1"/>
  </cols>
  <sheetData>
    <row r="1" spans="1:4" ht="16.5" thickBot="1" x14ac:dyDescent="0.3">
      <c r="A1" s="228"/>
      <c r="B1" s="229"/>
      <c r="C1" s="258" t="s">
        <v>485</v>
      </c>
      <c r="D1" s="285"/>
    </row>
    <row r="2" spans="1:4" ht="24" x14ac:dyDescent="0.25">
      <c r="A2" s="250" t="s">
        <v>334</v>
      </c>
      <c r="B2" s="244" t="s">
        <v>338</v>
      </c>
      <c r="C2" s="260" t="s">
        <v>339</v>
      </c>
      <c r="D2" s="286"/>
    </row>
    <row r="3" spans="1:4" ht="15.75" thickBot="1" x14ac:dyDescent="0.3">
      <c r="A3" s="252" t="s">
        <v>275</v>
      </c>
      <c r="B3" s="245" t="s">
        <v>276</v>
      </c>
      <c r="C3" s="261"/>
      <c r="D3" s="287"/>
    </row>
    <row r="4" spans="1:4" ht="15.75" thickBot="1" x14ac:dyDescent="0.3">
      <c r="A4" s="464"/>
      <c r="B4" s="465"/>
      <c r="C4" s="466" t="s">
        <v>2</v>
      </c>
      <c r="D4" s="467"/>
    </row>
    <row r="5" spans="1:4" ht="15.75" thickBot="1" x14ac:dyDescent="0.3">
      <c r="A5" s="251" t="s">
        <v>277</v>
      </c>
      <c r="B5" s="230" t="s">
        <v>278</v>
      </c>
      <c r="C5" s="262" t="s">
        <v>279</v>
      </c>
      <c r="D5" s="288" t="s">
        <v>279</v>
      </c>
    </row>
    <row r="6" spans="1:4" ht="15.75" thickBot="1" x14ac:dyDescent="0.3">
      <c r="A6" s="225"/>
      <c r="B6" s="226" t="s">
        <v>7</v>
      </c>
      <c r="C6" s="259" t="s">
        <v>8</v>
      </c>
      <c r="D6" s="289" t="s">
        <v>8</v>
      </c>
    </row>
    <row r="7" spans="1:4" ht="15.75" thickBot="1" x14ac:dyDescent="0.3">
      <c r="A7" s="231"/>
      <c r="B7" s="684" t="s">
        <v>280</v>
      </c>
      <c r="C7" s="684"/>
      <c r="D7" s="685"/>
    </row>
    <row r="8" spans="1:4" ht="15.75" thickBot="1" x14ac:dyDescent="0.3">
      <c r="A8" s="225" t="s">
        <v>10</v>
      </c>
      <c r="B8" s="232" t="s">
        <v>307</v>
      </c>
      <c r="C8" s="263">
        <v>20415113</v>
      </c>
      <c r="D8" s="290">
        <f>SUM(D9:D19)</f>
        <v>20415113</v>
      </c>
    </row>
    <row r="9" spans="1:4" x14ac:dyDescent="0.25">
      <c r="A9" s="253" t="s">
        <v>12</v>
      </c>
      <c r="B9" s="222" t="s">
        <v>71</v>
      </c>
      <c r="C9" s="264"/>
      <c r="D9" s="273"/>
    </row>
    <row r="10" spans="1:4" x14ac:dyDescent="0.25">
      <c r="A10" s="254" t="s">
        <v>14</v>
      </c>
      <c r="B10" s="220" t="s">
        <v>73</v>
      </c>
      <c r="C10" s="242">
        <v>5780000</v>
      </c>
      <c r="D10" s="273">
        <v>5780000</v>
      </c>
    </row>
    <row r="11" spans="1:4" x14ac:dyDescent="0.25">
      <c r="A11" s="254" t="s">
        <v>16</v>
      </c>
      <c r="B11" s="220" t="s">
        <v>75</v>
      </c>
      <c r="C11" s="242"/>
      <c r="D11" s="273"/>
    </row>
    <row r="12" spans="1:4" x14ac:dyDescent="0.25">
      <c r="A12" s="254" t="s">
        <v>18</v>
      </c>
      <c r="B12" s="220" t="s">
        <v>77</v>
      </c>
      <c r="C12" s="242"/>
      <c r="D12" s="273"/>
    </row>
    <row r="13" spans="1:4" x14ac:dyDescent="0.25">
      <c r="A13" s="254" t="s">
        <v>20</v>
      </c>
      <c r="B13" s="220" t="s">
        <v>79</v>
      </c>
      <c r="C13" s="242">
        <v>10295113</v>
      </c>
      <c r="D13" s="273">
        <v>10295113</v>
      </c>
    </row>
    <row r="14" spans="1:4" x14ac:dyDescent="0.25">
      <c r="A14" s="254" t="s">
        <v>22</v>
      </c>
      <c r="B14" s="220" t="s">
        <v>308</v>
      </c>
      <c r="C14" s="242">
        <v>4340000</v>
      </c>
      <c r="D14" s="273">
        <v>4340000</v>
      </c>
    </row>
    <row r="15" spans="1:4" x14ac:dyDescent="0.25">
      <c r="A15" s="254" t="s">
        <v>188</v>
      </c>
      <c r="B15" s="219" t="s">
        <v>309</v>
      </c>
      <c r="C15" s="242"/>
      <c r="D15" s="273"/>
    </row>
    <row r="16" spans="1:4" x14ac:dyDescent="0.25">
      <c r="A16" s="254" t="s">
        <v>190</v>
      </c>
      <c r="B16" s="220" t="s">
        <v>310</v>
      </c>
      <c r="C16" s="249"/>
      <c r="D16" s="273"/>
    </row>
    <row r="17" spans="1:4" x14ac:dyDescent="0.25">
      <c r="A17" s="254" t="s">
        <v>192</v>
      </c>
      <c r="B17" s="220" t="s">
        <v>87</v>
      </c>
      <c r="C17" s="242"/>
      <c r="D17" s="273"/>
    </row>
    <row r="18" spans="1:4" x14ac:dyDescent="0.25">
      <c r="A18" s="254" t="s">
        <v>194</v>
      </c>
      <c r="B18" s="220" t="s">
        <v>89</v>
      </c>
      <c r="C18" s="265"/>
      <c r="D18" s="273"/>
    </row>
    <row r="19" spans="1:4" ht="15.75" thickBot="1" x14ac:dyDescent="0.3">
      <c r="A19" s="254" t="s">
        <v>196</v>
      </c>
      <c r="B19" s="219" t="s">
        <v>91</v>
      </c>
      <c r="C19" s="265"/>
      <c r="D19" s="273"/>
    </row>
    <row r="20" spans="1:4" ht="15.75" thickBot="1" x14ac:dyDescent="0.3">
      <c r="A20" s="225" t="s">
        <v>24</v>
      </c>
      <c r="B20" s="232" t="s">
        <v>311</v>
      </c>
      <c r="C20" s="263">
        <v>0</v>
      </c>
      <c r="D20" s="290">
        <f>SUM(D21:D24)</f>
        <v>0</v>
      </c>
    </row>
    <row r="21" spans="1:4" x14ac:dyDescent="0.25">
      <c r="A21" s="254" t="s">
        <v>26</v>
      </c>
      <c r="B21" s="221" t="s">
        <v>27</v>
      </c>
      <c r="C21" s="242"/>
      <c r="D21" s="273"/>
    </row>
    <row r="22" spans="1:4" x14ac:dyDescent="0.25">
      <c r="A22" s="254" t="s">
        <v>28</v>
      </c>
      <c r="B22" s="220" t="s">
        <v>312</v>
      </c>
      <c r="C22" s="242"/>
      <c r="D22" s="273"/>
    </row>
    <row r="23" spans="1:4" x14ac:dyDescent="0.25">
      <c r="A23" s="254" t="s">
        <v>30</v>
      </c>
      <c r="B23" s="220" t="s">
        <v>313</v>
      </c>
      <c r="C23" s="242"/>
      <c r="D23" s="273"/>
    </row>
    <row r="24" spans="1:4" ht="15.75" thickBot="1" x14ac:dyDescent="0.3">
      <c r="A24" s="254" t="s">
        <v>32</v>
      </c>
      <c r="B24" s="220" t="s">
        <v>340</v>
      </c>
      <c r="C24" s="242"/>
      <c r="D24" s="273"/>
    </row>
    <row r="25" spans="1:4" ht="15.75" thickBot="1" x14ac:dyDescent="0.3">
      <c r="A25" s="227" t="s">
        <v>38</v>
      </c>
      <c r="B25" s="223" t="s">
        <v>315</v>
      </c>
      <c r="C25" s="266"/>
      <c r="D25" s="291"/>
    </row>
    <row r="26" spans="1:4" ht="15.75" thickBot="1" x14ac:dyDescent="0.3">
      <c r="A26" s="227" t="s">
        <v>236</v>
      </c>
      <c r="B26" s="223" t="s">
        <v>341</v>
      </c>
      <c r="C26" s="263">
        <f>SUM(C27:C29)</f>
        <v>0</v>
      </c>
      <c r="D26" s="290">
        <f>SUM(D27:D29)</f>
        <v>0</v>
      </c>
    </row>
    <row r="27" spans="1:4" x14ac:dyDescent="0.25">
      <c r="A27" s="255" t="s">
        <v>54</v>
      </c>
      <c r="B27" s="256" t="s">
        <v>312</v>
      </c>
      <c r="C27" s="267"/>
      <c r="D27" s="273"/>
    </row>
    <row r="28" spans="1:4" x14ac:dyDescent="0.25">
      <c r="A28" s="255" t="s">
        <v>56</v>
      </c>
      <c r="B28" s="257" t="s">
        <v>317</v>
      </c>
      <c r="C28" s="269"/>
      <c r="D28" s="273"/>
    </row>
    <row r="29" spans="1:4" ht="15.75" thickBot="1" x14ac:dyDescent="0.3">
      <c r="A29" s="254" t="s">
        <v>58</v>
      </c>
      <c r="B29" s="224" t="s">
        <v>342</v>
      </c>
      <c r="C29" s="268"/>
      <c r="D29" s="273"/>
    </row>
    <row r="30" spans="1:4" ht="15.75" thickBot="1" x14ac:dyDescent="0.3">
      <c r="A30" s="227" t="s">
        <v>68</v>
      </c>
      <c r="B30" s="223" t="s">
        <v>319</v>
      </c>
      <c r="C30" s="263">
        <f>SUM(C31:C33)</f>
        <v>0</v>
      </c>
      <c r="D30" s="462">
        <f>SUM(D31:D33)</f>
        <v>0</v>
      </c>
    </row>
    <row r="31" spans="1:4" x14ac:dyDescent="0.25">
      <c r="A31" s="255" t="s">
        <v>70</v>
      </c>
      <c r="B31" s="256" t="s">
        <v>95</v>
      </c>
      <c r="C31" s="267"/>
      <c r="D31" s="273"/>
    </row>
    <row r="32" spans="1:4" x14ac:dyDescent="0.25">
      <c r="A32" s="255" t="s">
        <v>72</v>
      </c>
      <c r="B32" s="257" t="s">
        <v>97</v>
      </c>
      <c r="C32" s="269"/>
      <c r="D32" s="273"/>
    </row>
    <row r="33" spans="1:4" ht="15.75" thickBot="1" x14ac:dyDescent="0.3">
      <c r="A33" s="254" t="s">
        <v>74</v>
      </c>
      <c r="B33" s="224" t="s">
        <v>99</v>
      </c>
      <c r="C33" s="268"/>
      <c r="D33" s="273"/>
    </row>
    <row r="34" spans="1:4" ht="15.75" thickBot="1" x14ac:dyDescent="0.3">
      <c r="A34" s="227" t="s">
        <v>92</v>
      </c>
      <c r="B34" s="223" t="s">
        <v>320</v>
      </c>
      <c r="C34" s="266"/>
      <c r="D34" s="291"/>
    </row>
    <row r="35" spans="1:4" ht="15.75" thickBot="1" x14ac:dyDescent="0.3">
      <c r="A35" s="227" t="s">
        <v>253</v>
      </c>
      <c r="B35" s="280" t="s">
        <v>321</v>
      </c>
      <c r="C35" s="281"/>
      <c r="D35" s="292"/>
    </row>
    <row r="36" spans="1:4" ht="15.75" thickBot="1" x14ac:dyDescent="0.3">
      <c r="A36" s="238" t="s">
        <v>114</v>
      </c>
      <c r="B36" s="282" t="s">
        <v>343</v>
      </c>
      <c r="C36" s="283">
        <f>+C35+C34+C30+C26+C25+C20+C8</f>
        <v>20415113</v>
      </c>
      <c r="D36" s="293">
        <v>20415113</v>
      </c>
    </row>
    <row r="37" spans="1:4" ht="15.75" thickBot="1" x14ac:dyDescent="0.3">
      <c r="A37" s="284" t="s">
        <v>262</v>
      </c>
      <c r="B37" s="279" t="s">
        <v>323</v>
      </c>
      <c r="C37" s="243">
        <f>SUM(C38:C40)</f>
        <v>193442772</v>
      </c>
      <c r="D37" s="462">
        <f>SUM(D38:D40)</f>
        <v>194449599</v>
      </c>
    </row>
    <row r="38" spans="1:4" x14ac:dyDescent="0.25">
      <c r="A38" s="255" t="s">
        <v>335</v>
      </c>
      <c r="B38" s="256" t="s">
        <v>324</v>
      </c>
      <c r="C38" s="267">
        <v>555437</v>
      </c>
      <c r="D38" s="294">
        <v>555437</v>
      </c>
    </row>
    <row r="39" spans="1:4" x14ac:dyDescent="0.25">
      <c r="A39" s="255" t="s">
        <v>336</v>
      </c>
      <c r="B39" s="257" t="s">
        <v>325</v>
      </c>
      <c r="C39" s="269"/>
      <c r="D39" s="273"/>
    </row>
    <row r="40" spans="1:4" ht="15.75" thickBot="1" x14ac:dyDescent="0.3">
      <c r="A40" s="274" t="s">
        <v>337</v>
      </c>
      <c r="B40" s="275" t="s">
        <v>326</v>
      </c>
      <c r="C40" s="276">
        <v>192887335</v>
      </c>
      <c r="D40" s="292">
        <v>193894162</v>
      </c>
    </row>
    <row r="41" spans="1:4" ht="15.75" thickBot="1" x14ac:dyDescent="0.3">
      <c r="A41" s="233" t="s">
        <v>264</v>
      </c>
      <c r="B41" s="277" t="s">
        <v>327</v>
      </c>
      <c r="C41" s="278">
        <f>+C37+C36</f>
        <v>213857885</v>
      </c>
      <c r="D41" s="463">
        <f>+D37+D36</f>
        <v>214864712</v>
      </c>
    </row>
    <row r="42" spans="1:4" x14ac:dyDescent="0.25">
      <c r="A42" s="234"/>
      <c r="B42" s="235"/>
      <c r="C42" s="246"/>
      <c r="D42" s="285"/>
    </row>
    <row r="43" spans="1:4" ht="15.75" thickBot="1" x14ac:dyDescent="0.3">
      <c r="A43" s="236"/>
      <c r="B43" s="237"/>
      <c r="C43" s="247"/>
      <c r="D43" s="218"/>
    </row>
    <row r="44" spans="1:4" ht="15.75" thickBot="1" x14ac:dyDescent="0.3">
      <c r="A44" s="238"/>
      <c r="B44" s="682" t="s">
        <v>291</v>
      </c>
      <c r="C44" s="682"/>
      <c r="D44" s="683"/>
    </row>
    <row r="45" spans="1:4" ht="15.75" thickBot="1" x14ac:dyDescent="0.3">
      <c r="A45" s="227" t="s">
        <v>10</v>
      </c>
      <c r="B45" s="223" t="s">
        <v>328</v>
      </c>
      <c r="C45" s="263">
        <f>SUM(C46:C50)</f>
        <v>212549085</v>
      </c>
      <c r="D45" s="462">
        <f>SUM(D46:D50)</f>
        <v>213100097</v>
      </c>
    </row>
    <row r="46" spans="1:4" x14ac:dyDescent="0.25">
      <c r="A46" s="254" t="s">
        <v>12</v>
      </c>
      <c r="B46" s="221" t="s">
        <v>181</v>
      </c>
      <c r="C46" s="267">
        <v>137300642</v>
      </c>
      <c r="D46" s="273">
        <v>137851654</v>
      </c>
    </row>
    <row r="47" spans="1:4" x14ac:dyDescent="0.25">
      <c r="A47" s="254" t="s">
        <v>14</v>
      </c>
      <c r="B47" s="220" t="s">
        <v>182</v>
      </c>
      <c r="C47" s="270">
        <v>33651443</v>
      </c>
      <c r="D47" s="273">
        <v>33651443</v>
      </c>
    </row>
    <row r="48" spans="1:4" x14ac:dyDescent="0.25">
      <c r="A48" s="254" t="s">
        <v>16</v>
      </c>
      <c r="B48" s="220" t="s">
        <v>183</v>
      </c>
      <c r="C48" s="270">
        <v>41597000</v>
      </c>
      <c r="D48" s="273">
        <v>41597000</v>
      </c>
    </row>
    <row r="49" spans="1:4" x14ac:dyDescent="0.25">
      <c r="A49" s="254" t="s">
        <v>18</v>
      </c>
      <c r="B49" s="220" t="s">
        <v>184</v>
      </c>
      <c r="C49" s="270"/>
      <c r="D49" s="273"/>
    </row>
    <row r="50" spans="1:4" ht="15.75" thickBot="1" x14ac:dyDescent="0.3">
      <c r="A50" s="254" t="s">
        <v>20</v>
      </c>
      <c r="B50" s="220" t="s">
        <v>186</v>
      </c>
      <c r="C50" s="270"/>
      <c r="D50" s="273"/>
    </row>
    <row r="51" spans="1:4" ht="15.75" thickBot="1" x14ac:dyDescent="0.3">
      <c r="A51" s="227" t="s">
        <v>24</v>
      </c>
      <c r="B51" s="223" t="s">
        <v>329</v>
      </c>
      <c r="C51" s="263">
        <f>SUM(C52:C54)</f>
        <v>1308800</v>
      </c>
      <c r="D51" s="462">
        <f>SUM(D52:D54)</f>
        <v>1764615</v>
      </c>
    </row>
    <row r="52" spans="1:4" x14ac:dyDescent="0.25">
      <c r="A52" s="254" t="s">
        <v>26</v>
      </c>
      <c r="B52" s="221" t="s">
        <v>217</v>
      </c>
      <c r="C52" s="267">
        <v>1058800</v>
      </c>
      <c r="D52" s="273">
        <v>1356525</v>
      </c>
    </row>
    <row r="53" spans="1:4" x14ac:dyDescent="0.25">
      <c r="A53" s="254" t="s">
        <v>28</v>
      </c>
      <c r="B53" s="220" t="s">
        <v>219</v>
      </c>
      <c r="C53" s="270">
        <v>250000</v>
      </c>
      <c r="D53" s="273">
        <v>408090</v>
      </c>
    </row>
    <row r="54" spans="1:4" x14ac:dyDescent="0.25">
      <c r="A54" s="254" t="s">
        <v>30</v>
      </c>
      <c r="B54" s="220" t="s">
        <v>330</v>
      </c>
      <c r="C54" s="270"/>
      <c r="D54" s="273"/>
    </row>
    <row r="55" spans="1:4" ht="15.75" thickBot="1" x14ac:dyDescent="0.3">
      <c r="A55" s="254" t="s">
        <v>32</v>
      </c>
      <c r="B55" s="220" t="s">
        <v>331</v>
      </c>
      <c r="C55" s="270"/>
      <c r="D55" s="273"/>
    </row>
    <row r="56" spans="1:4" ht="15.75" thickBot="1" x14ac:dyDescent="0.3">
      <c r="A56" s="227" t="s">
        <v>38</v>
      </c>
      <c r="B56" s="223" t="s">
        <v>332</v>
      </c>
      <c r="C56" s="266"/>
      <c r="D56" s="291"/>
    </row>
    <row r="57" spans="1:4" ht="15.75" thickBot="1" x14ac:dyDescent="0.3">
      <c r="A57" s="227" t="s">
        <v>236</v>
      </c>
      <c r="B57" s="239" t="s">
        <v>333</v>
      </c>
      <c r="C57" s="271">
        <f>+C56+C51+C45</f>
        <v>213857885</v>
      </c>
      <c r="D57" s="463">
        <f>+D56+D51+D45</f>
        <v>214864712</v>
      </c>
    </row>
    <row r="58" spans="1:4" ht="15.75" thickBot="1" x14ac:dyDescent="0.3">
      <c r="A58" s="218"/>
      <c r="B58" s="218"/>
      <c r="C58" s="248"/>
      <c r="D58" s="218"/>
    </row>
    <row r="59" spans="1:4" ht="15.75" thickBot="1" x14ac:dyDescent="0.3">
      <c r="A59" s="240" t="s">
        <v>302</v>
      </c>
      <c r="B59" s="241"/>
      <c r="C59" s="272">
        <v>49</v>
      </c>
      <c r="D59" s="295">
        <v>49</v>
      </c>
    </row>
    <row r="60" spans="1:4" ht="15.75" thickBot="1" x14ac:dyDescent="0.3">
      <c r="A60" s="240" t="s">
        <v>303</v>
      </c>
      <c r="B60" s="241"/>
      <c r="C60" s="272"/>
      <c r="D60" s="296"/>
    </row>
  </sheetData>
  <mergeCells count="2">
    <mergeCell ref="B44:D44"/>
    <mergeCell ref="B7:D7"/>
  </mergeCells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C1" sqref="C1"/>
    </sheetView>
  </sheetViews>
  <sheetFormatPr defaultRowHeight="15" x14ac:dyDescent="0.25"/>
  <cols>
    <col min="1" max="1" width="16.28515625" customWidth="1"/>
    <col min="2" max="2" width="60.140625" customWidth="1"/>
    <col min="3" max="3" width="17.140625" customWidth="1"/>
    <col min="4" max="4" width="17.85546875" style="585" customWidth="1"/>
  </cols>
  <sheetData>
    <row r="1" spans="1:4" ht="16.5" thickBot="1" x14ac:dyDescent="0.3">
      <c r="A1" s="478"/>
      <c r="B1" s="479"/>
      <c r="C1" s="480" t="str">
        <f>+CONCATENATE("9.3.1. melléklet a 27/",LEFT([1]ÖSSZEFÜGGÉSEK!A5,4),". (XII.21) önkormányzati rendelethez")</f>
        <v>9.3.1. melléklet a 27/2017. (XII.21) önkormányzati rendelethez</v>
      </c>
    </row>
    <row r="2" spans="1:4" ht="24" x14ac:dyDescent="0.25">
      <c r="A2" s="482" t="s">
        <v>334</v>
      </c>
      <c r="B2" s="483" t="s">
        <v>338</v>
      </c>
      <c r="C2" s="484" t="s">
        <v>339</v>
      </c>
      <c r="D2" s="586" t="s">
        <v>460</v>
      </c>
    </row>
    <row r="3" spans="1:4" ht="24.75" thickBot="1" x14ac:dyDescent="0.3">
      <c r="A3" s="486" t="s">
        <v>275</v>
      </c>
      <c r="B3" s="487" t="s">
        <v>461</v>
      </c>
      <c r="C3" s="488" t="s">
        <v>274</v>
      </c>
      <c r="D3" s="587" t="s">
        <v>305</v>
      </c>
    </row>
    <row r="4" spans="1:4" ht="15.75" thickBot="1" x14ac:dyDescent="0.3">
      <c r="A4" s="562"/>
      <c r="B4" s="562"/>
      <c r="C4" s="563" t="str">
        <f>'[1]9.3. sz. mell'!C4</f>
        <v>Forintban!</v>
      </c>
    </row>
    <row r="5" spans="1:4" ht="24.75" thickBot="1" x14ac:dyDescent="0.3">
      <c r="A5" s="494" t="s">
        <v>277</v>
      </c>
      <c r="B5" s="495" t="s">
        <v>278</v>
      </c>
      <c r="C5" s="579" t="s">
        <v>279</v>
      </c>
      <c r="D5" s="589" t="s">
        <v>306</v>
      </c>
    </row>
    <row r="6" spans="1:4" ht="15.75" thickBot="1" x14ac:dyDescent="0.3">
      <c r="A6" s="498"/>
      <c r="B6" s="564" t="s">
        <v>7</v>
      </c>
      <c r="C6" s="580" t="s">
        <v>8</v>
      </c>
      <c r="D6" s="588" t="s">
        <v>9</v>
      </c>
    </row>
    <row r="7" spans="1:4" ht="15.75" thickBot="1" x14ac:dyDescent="0.3">
      <c r="A7" s="686" t="s">
        <v>280</v>
      </c>
      <c r="B7" s="680"/>
      <c r="C7" s="680"/>
      <c r="D7" s="681"/>
    </row>
    <row r="8" spans="1:4" ht="15.75" thickBot="1" x14ac:dyDescent="0.3">
      <c r="A8" s="498" t="s">
        <v>10</v>
      </c>
      <c r="B8" s="513" t="s">
        <v>307</v>
      </c>
      <c r="C8" s="514">
        <f>SUM(C9:C19)</f>
        <v>20161113</v>
      </c>
      <c r="D8" s="515">
        <f>SUM(D9:D19)</f>
        <v>20161113</v>
      </c>
    </row>
    <row r="9" spans="1:4" x14ac:dyDescent="0.25">
      <c r="A9" s="506" t="s">
        <v>12</v>
      </c>
      <c r="B9" s="222" t="s">
        <v>71</v>
      </c>
      <c r="C9" s="507"/>
      <c r="D9" s="508"/>
    </row>
    <row r="10" spans="1:4" x14ac:dyDescent="0.25">
      <c r="A10" s="509" t="s">
        <v>14</v>
      </c>
      <c r="B10" s="220" t="s">
        <v>73</v>
      </c>
      <c r="C10" s="510">
        <v>5780000</v>
      </c>
      <c r="D10" s="508">
        <v>5780000</v>
      </c>
    </row>
    <row r="11" spans="1:4" x14ac:dyDescent="0.25">
      <c r="A11" s="509" t="s">
        <v>16</v>
      </c>
      <c r="B11" s="220" t="s">
        <v>75</v>
      </c>
      <c r="C11" s="510"/>
      <c r="D11" s="508"/>
    </row>
    <row r="12" spans="1:4" x14ac:dyDescent="0.25">
      <c r="A12" s="509" t="s">
        <v>18</v>
      </c>
      <c r="B12" s="220" t="s">
        <v>77</v>
      </c>
      <c r="C12" s="510"/>
      <c r="D12" s="508"/>
    </row>
    <row r="13" spans="1:4" x14ac:dyDescent="0.25">
      <c r="A13" s="509" t="s">
        <v>20</v>
      </c>
      <c r="B13" s="220" t="s">
        <v>79</v>
      </c>
      <c r="C13" s="510">
        <v>10095113</v>
      </c>
      <c r="D13" s="508">
        <v>10095113</v>
      </c>
    </row>
    <row r="14" spans="1:4" x14ac:dyDescent="0.25">
      <c r="A14" s="509" t="s">
        <v>22</v>
      </c>
      <c r="B14" s="220" t="s">
        <v>308</v>
      </c>
      <c r="C14" s="510">
        <v>4286000</v>
      </c>
      <c r="D14" s="508">
        <v>4286000</v>
      </c>
    </row>
    <row r="15" spans="1:4" x14ac:dyDescent="0.25">
      <c r="A15" s="509" t="s">
        <v>188</v>
      </c>
      <c r="B15" s="219" t="s">
        <v>309</v>
      </c>
      <c r="C15" s="510"/>
      <c r="D15" s="508"/>
    </row>
    <row r="16" spans="1:4" x14ac:dyDescent="0.25">
      <c r="A16" s="509" t="s">
        <v>190</v>
      </c>
      <c r="B16" s="220" t="s">
        <v>310</v>
      </c>
      <c r="C16" s="511"/>
      <c r="D16" s="508"/>
    </row>
    <row r="17" spans="1:4" x14ac:dyDescent="0.25">
      <c r="A17" s="509" t="s">
        <v>192</v>
      </c>
      <c r="B17" s="220" t="s">
        <v>87</v>
      </c>
      <c r="C17" s="510"/>
      <c r="D17" s="508"/>
    </row>
    <row r="18" spans="1:4" x14ac:dyDescent="0.25">
      <c r="A18" s="509" t="s">
        <v>194</v>
      </c>
      <c r="B18" s="220" t="s">
        <v>89</v>
      </c>
      <c r="C18" s="512"/>
      <c r="D18" s="508"/>
    </row>
    <row r="19" spans="1:4" ht="15.75" thickBot="1" x14ac:dyDescent="0.3">
      <c r="A19" s="509" t="s">
        <v>196</v>
      </c>
      <c r="B19" s="219" t="s">
        <v>91</v>
      </c>
      <c r="C19" s="512"/>
      <c r="D19" s="508"/>
    </row>
    <row r="20" spans="1:4" ht="15.75" thickBot="1" x14ac:dyDescent="0.3">
      <c r="A20" s="498" t="s">
        <v>24</v>
      </c>
      <c r="B20" s="513" t="s">
        <v>311</v>
      </c>
      <c r="C20" s="514">
        <f>SUM(C21:C23)</f>
        <v>0</v>
      </c>
      <c r="D20" s="515">
        <f>SUM(D21:D23)</f>
        <v>0</v>
      </c>
    </row>
    <row r="21" spans="1:4" x14ac:dyDescent="0.25">
      <c r="A21" s="509" t="s">
        <v>26</v>
      </c>
      <c r="B21" s="221" t="s">
        <v>27</v>
      </c>
      <c r="C21" s="510"/>
      <c r="D21" s="508"/>
    </row>
    <row r="22" spans="1:4" x14ac:dyDescent="0.25">
      <c r="A22" s="509" t="s">
        <v>28</v>
      </c>
      <c r="B22" s="220" t="s">
        <v>312</v>
      </c>
      <c r="C22" s="510"/>
      <c r="D22" s="508"/>
    </row>
    <row r="23" spans="1:4" x14ac:dyDescent="0.25">
      <c r="A23" s="509" t="s">
        <v>30</v>
      </c>
      <c r="B23" s="220" t="s">
        <v>313</v>
      </c>
      <c r="C23" s="510"/>
      <c r="D23" s="508"/>
    </row>
    <row r="24" spans="1:4" ht="15.75" thickBot="1" x14ac:dyDescent="0.3">
      <c r="A24" s="509" t="s">
        <v>32</v>
      </c>
      <c r="B24" s="220" t="s">
        <v>340</v>
      </c>
      <c r="C24" s="510"/>
      <c r="D24" s="508"/>
    </row>
    <row r="25" spans="1:4" ht="15.75" thickBot="1" x14ac:dyDescent="0.3">
      <c r="A25" s="516" t="s">
        <v>38</v>
      </c>
      <c r="B25" s="223" t="s">
        <v>315</v>
      </c>
      <c r="C25" s="517"/>
      <c r="D25" s="518"/>
    </row>
    <row r="26" spans="1:4" ht="15.75" thickBot="1" x14ac:dyDescent="0.3">
      <c r="A26" s="516" t="s">
        <v>236</v>
      </c>
      <c r="B26" s="223" t="s">
        <v>341</v>
      </c>
      <c r="C26" s="514">
        <f>+C27+C28</f>
        <v>0</v>
      </c>
      <c r="D26" s="515">
        <f>+D27+D28</f>
        <v>0</v>
      </c>
    </row>
    <row r="27" spans="1:4" x14ac:dyDescent="0.25">
      <c r="A27" s="519" t="s">
        <v>54</v>
      </c>
      <c r="B27" s="256" t="s">
        <v>312</v>
      </c>
      <c r="C27" s="520"/>
      <c r="D27" s="508"/>
    </row>
    <row r="28" spans="1:4" x14ac:dyDescent="0.25">
      <c r="A28" s="519" t="s">
        <v>56</v>
      </c>
      <c r="B28" s="257" t="s">
        <v>317</v>
      </c>
      <c r="C28" s="522"/>
      <c r="D28" s="508"/>
    </row>
    <row r="29" spans="1:4" ht="15.75" thickBot="1" x14ac:dyDescent="0.3">
      <c r="A29" s="509" t="s">
        <v>58</v>
      </c>
      <c r="B29" s="224" t="s">
        <v>342</v>
      </c>
      <c r="C29" s="521"/>
      <c r="D29" s="508"/>
    </row>
    <row r="30" spans="1:4" ht="15.75" thickBot="1" x14ac:dyDescent="0.3">
      <c r="A30" s="516" t="s">
        <v>68</v>
      </c>
      <c r="B30" s="223" t="s">
        <v>319</v>
      </c>
      <c r="C30" s="514">
        <f>+C31+C32+C33</f>
        <v>0</v>
      </c>
      <c r="D30" s="515">
        <f>+D31+D32+D33</f>
        <v>0</v>
      </c>
    </row>
    <row r="31" spans="1:4" x14ac:dyDescent="0.25">
      <c r="A31" s="519" t="s">
        <v>70</v>
      </c>
      <c r="B31" s="256" t="s">
        <v>95</v>
      </c>
      <c r="C31" s="520"/>
      <c r="D31" s="508"/>
    </row>
    <row r="32" spans="1:4" x14ac:dyDescent="0.25">
      <c r="A32" s="519" t="s">
        <v>72</v>
      </c>
      <c r="B32" s="257" t="s">
        <v>97</v>
      </c>
      <c r="C32" s="522"/>
      <c r="D32" s="508"/>
    </row>
    <row r="33" spans="1:4" ht="15.75" thickBot="1" x14ac:dyDescent="0.3">
      <c r="A33" s="509" t="s">
        <v>74</v>
      </c>
      <c r="B33" s="224" t="s">
        <v>99</v>
      </c>
      <c r="C33" s="521"/>
      <c r="D33" s="508"/>
    </row>
    <row r="34" spans="1:4" ht="15.75" thickBot="1" x14ac:dyDescent="0.3">
      <c r="A34" s="516" t="s">
        <v>92</v>
      </c>
      <c r="B34" s="223" t="s">
        <v>320</v>
      </c>
      <c r="C34" s="517"/>
      <c r="D34" s="518"/>
    </row>
    <row r="35" spans="1:4" ht="15.75" thickBot="1" x14ac:dyDescent="0.3">
      <c r="A35" s="516" t="s">
        <v>253</v>
      </c>
      <c r="B35" s="223" t="s">
        <v>321</v>
      </c>
      <c r="C35" s="581"/>
      <c r="D35" s="508"/>
    </row>
    <row r="36" spans="1:4" ht="15.75" thickBot="1" x14ac:dyDescent="0.3">
      <c r="A36" s="498" t="s">
        <v>114</v>
      </c>
      <c r="B36" s="223" t="s">
        <v>343</v>
      </c>
      <c r="C36" s="582">
        <f>+C8+C20+C25+C26+C30+C34+C35</f>
        <v>20161113</v>
      </c>
      <c r="D36" s="526">
        <f>+D8+D20+D25+D26+D30+D34+D35</f>
        <v>20161113</v>
      </c>
    </row>
    <row r="37" spans="1:4" ht="15.75" thickBot="1" x14ac:dyDescent="0.3">
      <c r="A37" s="534" t="s">
        <v>262</v>
      </c>
      <c r="B37" s="223" t="s">
        <v>323</v>
      </c>
      <c r="C37" s="582">
        <f>+C38+C39+C40</f>
        <v>177111393</v>
      </c>
      <c r="D37" s="526">
        <f>+D38+D39+D40</f>
        <v>178118220</v>
      </c>
    </row>
    <row r="38" spans="1:4" x14ac:dyDescent="0.25">
      <c r="A38" s="519" t="s">
        <v>335</v>
      </c>
      <c r="B38" s="256" t="s">
        <v>324</v>
      </c>
      <c r="C38" s="520">
        <v>555437</v>
      </c>
      <c r="D38" s="508">
        <v>555437</v>
      </c>
    </row>
    <row r="39" spans="1:4" x14ac:dyDescent="0.25">
      <c r="A39" s="519" t="s">
        <v>336</v>
      </c>
      <c r="B39" s="257" t="s">
        <v>325</v>
      </c>
      <c r="C39" s="522"/>
      <c r="D39" s="508"/>
    </row>
    <row r="40" spans="1:4" ht="15.75" thickBot="1" x14ac:dyDescent="0.3">
      <c r="A40" s="509" t="s">
        <v>337</v>
      </c>
      <c r="B40" s="224" t="s">
        <v>326</v>
      </c>
      <c r="C40" s="521">
        <v>176555956</v>
      </c>
      <c r="D40" s="508">
        <v>177562783</v>
      </c>
    </row>
    <row r="41" spans="1:4" ht="15.75" thickBot="1" x14ac:dyDescent="0.3">
      <c r="A41" s="534" t="s">
        <v>264</v>
      </c>
      <c r="B41" s="535" t="s">
        <v>327</v>
      </c>
      <c r="C41" s="583">
        <f>+C36+C37</f>
        <v>197272506</v>
      </c>
      <c r="D41" s="526">
        <f>+D36+D37</f>
        <v>198279333</v>
      </c>
    </row>
    <row r="42" spans="1:4" x14ac:dyDescent="0.25">
      <c r="A42" s="537"/>
      <c r="B42" s="538"/>
      <c r="C42" s="539"/>
    </row>
    <row r="43" spans="1:4" ht="15.75" thickBot="1" x14ac:dyDescent="0.3">
      <c r="A43" s="573"/>
      <c r="B43" s="541"/>
      <c r="C43" s="542"/>
    </row>
    <row r="44" spans="1:4" ht="15.75" thickBot="1" x14ac:dyDescent="0.3">
      <c r="A44" s="686" t="s">
        <v>291</v>
      </c>
      <c r="B44" s="680"/>
      <c r="C44" s="680"/>
      <c r="D44" s="681"/>
    </row>
    <row r="45" spans="1:4" ht="15.75" thickBot="1" x14ac:dyDescent="0.3">
      <c r="A45" s="516" t="s">
        <v>10</v>
      </c>
      <c r="B45" s="223" t="s">
        <v>328</v>
      </c>
      <c r="C45" s="514">
        <f>SUM(C46:C50)</f>
        <v>195963706</v>
      </c>
      <c r="D45" s="515">
        <f>SUM(D46:D50)</f>
        <v>196514718</v>
      </c>
    </row>
    <row r="46" spans="1:4" x14ac:dyDescent="0.25">
      <c r="A46" s="509" t="s">
        <v>12</v>
      </c>
      <c r="B46" s="221" t="s">
        <v>181</v>
      </c>
      <c r="C46" s="520">
        <v>125358146</v>
      </c>
      <c r="D46" s="508">
        <v>125909158</v>
      </c>
    </row>
    <row r="47" spans="1:4" x14ac:dyDescent="0.25">
      <c r="A47" s="509" t="s">
        <v>14</v>
      </c>
      <c r="B47" s="220" t="s">
        <v>182</v>
      </c>
      <c r="C47" s="545">
        <v>30663560</v>
      </c>
      <c r="D47" s="508">
        <v>30663560</v>
      </c>
    </row>
    <row r="48" spans="1:4" x14ac:dyDescent="0.25">
      <c r="A48" s="509" t="s">
        <v>16</v>
      </c>
      <c r="B48" s="220" t="s">
        <v>183</v>
      </c>
      <c r="C48" s="545">
        <v>39942000</v>
      </c>
      <c r="D48" s="508">
        <v>39942000</v>
      </c>
    </row>
    <row r="49" spans="1:4" x14ac:dyDescent="0.25">
      <c r="A49" s="509" t="s">
        <v>18</v>
      </c>
      <c r="B49" s="220" t="s">
        <v>184</v>
      </c>
      <c r="C49" s="545"/>
      <c r="D49" s="508"/>
    </row>
    <row r="50" spans="1:4" ht="15.75" thickBot="1" x14ac:dyDescent="0.3">
      <c r="A50" s="509" t="s">
        <v>20</v>
      </c>
      <c r="B50" s="220" t="s">
        <v>186</v>
      </c>
      <c r="C50" s="545"/>
      <c r="D50" s="508"/>
    </row>
    <row r="51" spans="1:4" ht="15.75" thickBot="1" x14ac:dyDescent="0.3">
      <c r="A51" s="516" t="s">
        <v>24</v>
      </c>
      <c r="B51" s="223" t="s">
        <v>329</v>
      </c>
      <c r="C51" s="514">
        <f>SUM(C52:C54)</f>
        <v>1308800</v>
      </c>
      <c r="D51" s="515">
        <f>SUM(D52:D54)</f>
        <v>1764615</v>
      </c>
    </row>
    <row r="52" spans="1:4" x14ac:dyDescent="0.25">
      <c r="A52" s="509" t="s">
        <v>26</v>
      </c>
      <c r="B52" s="221" t="s">
        <v>217</v>
      </c>
      <c r="C52" s="520">
        <v>1058800</v>
      </c>
      <c r="D52" s="508">
        <v>1356525</v>
      </c>
    </row>
    <row r="53" spans="1:4" x14ac:dyDescent="0.25">
      <c r="A53" s="509" t="s">
        <v>28</v>
      </c>
      <c r="B53" s="220" t="s">
        <v>219</v>
      </c>
      <c r="C53" s="545">
        <v>250000</v>
      </c>
      <c r="D53" s="508">
        <v>408090</v>
      </c>
    </row>
    <row r="54" spans="1:4" x14ac:dyDescent="0.25">
      <c r="A54" s="509" t="s">
        <v>30</v>
      </c>
      <c r="B54" s="220" t="s">
        <v>330</v>
      </c>
      <c r="C54" s="545"/>
      <c r="D54" s="508"/>
    </row>
    <row r="55" spans="1:4" ht="15.75" thickBot="1" x14ac:dyDescent="0.3">
      <c r="A55" s="532" t="s">
        <v>32</v>
      </c>
      <c r="B55" s="80" t="s">
        <v>331</v>
      </c>
      <c r="C55" s="533"/>
      <c r="D55" s="525"/>
    </row>
    <row r="56" spans="1:4" ht="15.75" thickBot="1" x14ac:dyDescent="0.3">
      <c r="A56" s="516" t="s">
        <v>38</v>
      </c>
      <c r="B56" s="223" t="s">
        <v>332</v>
      </c>
      <c r="C56" s="584"/>
      <c r="D56" s="518"/>
    </row>
    <row r="57" spans="1:4" ht="15.75" thickBot="1" x14ac:dyDescent="0.3">
      <c r="A57" s="516" t="s">
        <v>236</v>
      </c>
      <c r="B57" s="546" t="s">
        <v>333</v>
      </c>
      <c r="C57" s="547">
        <f>+C45+C51+D56</f>
        <v>197272506</v>
      </c>
      <c r="D57" s="515" t="e">
        <f>+D45+D51+#REF!</f>
        <v>#REF!</v>
      </c>
    </row>
    <row r="58" spans="1:4" ht="15.75" thickBot="1" x14ac:dyDescent="0.3">
      <c r="A58" s="575"/>
      <c r="B58" s="576"/>
      <c r="C58" s="577"/>
    </row>
    <row r="59" spans="1:4" ht="15.75" thickBot="1" x14ac:dyDescent="0.3">
      <c r="A59" s="552" t="s">
        <v>302</v>
      </c>
      <c r="B59" s="553"/>
      <c r="C59" s="554"/>
      <c r="D59" s="518"/>
    </row>
    <row r="60" spans="1:4" ht="15.75" thickBot="1" x14ac:dyDescent="0.3">
      <c r="A60" s="552" t="s">
        <v>303</v>
      </c>
      <c r="B60" s="553"/>
      <c r="C60" s="554"/>
      <c r="D60" s="518"/>
    </row>
  </sheetData>
  <mergeCells count="2">
    <mergeCell ref="A7:D7"/>
    <mergeCell ref="A44:D44"/>
  </mergeCells>
  <pageMargins left="0.7" right="0.7" top="0.75" bottom="0.75" header="0.3" footer="0.3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16" workbookViewId="0">
      <selection activeCell="J7" sqref="J7"/>
    </sheetView>
  </sheetViews>
  <sheetFormatPr defaultRowHeight="15" x14ac:dyDescent="0.25"/>
  <cols>
    <col min="2" max="2" width="71.28515625" customWidth="1"/>
    <col min="3" max="3" width="18.85546875" customWidth="1"/>
    <col min="4" max="4" width="19.28515625" style="585" customWidth="1"/>
  </cols>
  <sheetData>
    <row r="1" spans="1:4" ht="16.5" thickBot="1" x14ac:dyDescent="0.3">
      <c r="A1" s="478"/>
      <c r="B1" s="479"/>
      <c r="C1" s="480" t="str">
        <f>+CONCATENATE("9.3.2. melléklet a 27/",LEFT([1]ÖSSZEFÜGGÉSEK!A5,4),". (XII.21) önkormányzati rendelethez")</f>
        <v>9.3.2. melléklet a 27/2017. (XII.21) önkormányzati rendelethez</v>
      </c>
    </row>
    <row r="2" spans="1:4" ht="48" x14ac:dyDescent="0.25">
      <c r="A2" s="482" t="s">
        <v>334</v>
      </c>
      <c r="B2" s="483" t="s">
        <v>338</v>
      </c>
      <c r="C2" s="484" t="s">
        <v>339</v>
      </c>
      <c r="D2" s="590" t="s">
        <v>460</v>
      </c>
    </row>
    <row r="3" spans="1:4" ht="36.75" thickBot="1" x14ac:dyDescent="0.3">
      <c r="A3" s="486" t="s">
        <v>275</v>
      </c>
      <c r="B3" s="487" t="s">
        <v>462</v>
      </c>
      <c r="C3" s="488" t="s">
        <v>305</v>
      </c>
      <c r="D3" s="591" t="s">
        <v>305</v>
      </c>
    </row>
    <row r="4" spans="1:4" ht="15.75" thickBot="1" x14ac:dyDescent="0.3">
      <c r="A4" s="490"/>
      <c r="B4" s="491"/>
      <c r="C4" s="492" t="str">
        <f>'[1]9.3.1. sz. mell'!C4</f>
        <v>Forintban!</v>
      </c>
      <c r="D4" s="592"/>
    </row>
    <row r="5" spans="1:4" ht="15.75" thickBot="1" x14ac:dyDescent="0.3">
      <c r="A5" s="494" t="s">
        <v>277</v>
      </c>
      <c r="B5" s="495" t="s">
        <v>278</v>
      </c>
      <c r="C5" s="496" t="s">
        <v>279</v>
      </c>
      <c r="D5" s="589" t="s">
        <v>306</v>
      </c>
    </row>
    <row r="6" spans="1:4" ht="15.75" thickBot="1" x14ac:dyDescent="0.3">
      <c r="A6" s="498"/>
      <c r="B6" s="564" t="s">
        <v>7</v>
      </c>
      <c r="C6" s="565" t="s">
        <v>8</v>
      </c>
      <c r="D6" s="588" t="s">
        <v>9</v>
      </c>
    </row>
    <row r="7" spans="1:4" ht="15.75" thickBot="1" x14ac:dyDescent="0.3">
      <c r="A7" s="502"/>
      <c r="B7" s="680" t="s">
        <v>280</v>
      </c>
      <c r="C7" s="680"/>
      <c r="D7" s="681"/>
    </row>
    <row r="8" spans="1:4" ht="15.75" thickBot="1" x14ac:dyDescent="0.3">
      <c r="A8" s="498" t="s">
        <v>10</v>
      </c>
      <c r="B8" s="513" t="s">
        <v>307</v>
      </c>
      <c r="C8" s="392">
        <f>SUM(C9:C19)</f>
        <v>254000</v>
      </c>
      <c r="D8" s="515">
        <f>SUM(D9:D19)</f>
        <v>254000</v>
      </c>
    </row>
    <row r="9" spans="1:4" x14ac:dyDescent="0.25">
      <c r="A9" s="506" t="s">
        <v>12</v>
      </c>
      <c r="B9" s="222" t="s">
        <v>71</v>
      </c>
      <c r="C9" s="567"/>
      <c r="D9" s="508"/>
    </row>
    <row r="10" spans="1:4" x14ac:dyDescent="0.25">
      <c r="A10" s="509" t="s">
        <v>14</v>
      </c>
      <c r="B10" s="220" t="s">
        <v>73</v>
      </c>
      <c r="C10" s="366"/>
      <c r="D10" s="508"/>
    </row>
    <row r="11" spans="1:4" x14ac:dyDescent="0.25">
      <c r="A11" s="509" t="s">
        <v>16</v>
      </c>
      <c r="B11" s="220" t="s">
        <v>75</v>
      </c>
      <c r="C11" s="366"/>
      <c r="D11" s="508"/>
    </row>
    <row r="12" spans="1:4" x14ac:dyDescent="0.25">
      <c r="A12" s="509" t="s">
        <v>18</v>
      </c>
      <c r="B12" s="220" t="s">
        <v>77</v>
      </c>
      <c r="C12" s="366"/>
      <c r="D12" s="508"/>
    </row>
    <row r="13" spans="1:4" x14ac:dyDescent="0.25">
      <c r="A13" s="509" t="s">
        <v>20</v>
      </c>
      <c r="B13" s="220" t="s">
        <v>79</v>
      </c>
      <c r="C13" s="366">
        <v>200000</v>
      </c>
      <c r="D13" s="508">
        <v>200000</v>
      </c>
    </row>
    <row r="14" spans="1:4" x14ac:dyDescent="0.25">
      <c r="A14" s="509" t="s">
        <v>22</v>
      </c>
      <c r="B14" s="220" t="s">
        <v>308</v>
      </c>
      <c r="C14" s="366">
        <v>54000</v>
      </c>
      <c r="D14" s="508">
        <v>54000</v>
      </c>
    </row>
    <row r="15" spans="1:4" x14ac:dyDescent="0.25">
      <c r="A15" s="509" t="s">
        <v>188</v>
      </c>
      <c r="B15" s="219" t="s">
        <v>309</v>
      </c>
      <c r="C15" s="366"/>
      <c r="D15" s="508"/>
    </row>
    <row r="16" spans="1:4" x14ac:dyDescent="0.25">
      <c r="A16" s="509" t="s">
        <v>190</v>
      </c>
      <c r="B16" s="220" t="s">
        <v>310</v>
      </c>
      <c r="C16" s="409"/>
      <c r="D16" s="508"/>
    </row>
    <row r="17" spans="1:4" x14ac:dyDescent="0.25">
      <c r="A17" s="509" t="s">
        <v>192</v>
      </c>
      <c r="B17" s="220" t="s">
        <v>87</v>
      </c>
      <c r="C17" s="366"/>
      <c r="D17" s="508"/>
    </row>
    <row r="18" spans="1:4" x14ac:dyDescent="0.25">
      <c r="A18" s="509" t="s">
        <v>194</v>
      </c>
      <c r="B18" s="220" t="s">
        <v>89</v>
      </c>
      <c r="C18" s="374"/>
      <c r="D18" s="508"/>
    </row>
    <row r="19" spans="1:4" ht="15.75" thickBot="1" x14ac:dyDescent="0.3">
      <c r="A19" s="509" t="s">
        <v>196</v>
      </c>
      <c r="B19" s="219" t="s">
        <v>91</v>
      </c>
      <c r="C19" s="374"/>
      <c r="D19" s="508"/>
    </row>
    <row r="20" spans="1:4" ht="15.75" thickBot="1" x14ac:dyDescent="0.3">
      <c r="A20" s="498" t="s">
        <v>24</v>
      </c>
      <c r="B20" s="513" t="s">
        <v>311</v>
      </c>
      <c r="C20" s="392">
        <f>SUM(C21:C23)</f>
        <v>0</v>
      </c>
      <c r="D20" s="515">
        <f>SUM(D21:D23)</f>
        <v>0</v>
      </c>
    </row>
    <row r="21" spans="1:4" x14ac:dyDescent="0.25">
      <c r="A21" s="509" t="s">
        <v>26</v>
      </c>
      <c r="B21" s="221" t="s">
        <v>27</v>
      </c>
      <c r="C21" s="366"/>
      <c r="D21" s="508"/>
    </row>
    <row r="22" spans="1:4" x14ac:dyDescent="0.25">
      <c r="A22" s="509" t="s">
        <v>28</v>
      </c>
      <c r="B22" s="220" t="s">
        <v>312</v>
      </c>
      <c r="C22" s="366"/>
      <c r="D22" s="508"/>
    </row>
    <row r="23" spans="1:4" x14ac:dyDescent="0.25">
      <c r="A23" s="509" t="s">
        <v>30</v>
      </c>
      <c r="B23" s="220" t="s">
        <v>313</v>
      </c>
      <c r="C23" s="366"/>
      <c r="D23" s="508"/>
    </row>
    <row r="24" spans="1:4" ht="15.75" thickBot="1" x14ac:dyDescent="0.3">
      <c r="A24" s="509" t="s">
        <v>32</v>
      </c>
      <c r="B24" s="220" t="s">
        <v>340</v>
      </c>
      <c r="C24" s="366"/>
      <c r="D24" s="508"/>
    </row>
    <row r="25" spans="1:4" ht="15.75" thickBot="1" x14ac:dyDescent="0.3">
      <c r="A25" s="516" t="s">
        <v>38</v>
      </c>
      <c r="B25" s="223" t="s">
        <v>315</v>
      </c>
      <c r="C25" s="568"/>
      <c r="D25" s="518"/>
    </row>
    <row r="26" spans="1:4" ht="15.75" thickBot="1" x14ac:dyDescent="0.3">
      <c r="A26" s="516" t="s">
        <v>236</v>
      </c>
      <c r="B26" s="223" t="s">
        <v>341</v>
      </c>
      <c r="C26" s="392">
        <f>+C27+C28</f>
        <v>0</v>
      </c>
      <c r="D26" s="515">
        <f>+D27+D28</f>
        <v>0</v>
      </c>
    </row>
    <row r="27" spans="1:4" x14ac:dyDescent="0.25">
      <c r="A27" s="519" t="s">
        <v>54</v>
      </c>
      <c r="B27" s="256" t="s">
        <v>312</v>
      </c>
      <c r="C27" s="414"/>
      <c r="D27" s="508"/>
    </row>
    <row r="28" spans="1:4" x14ac:dyDescent="0.25">
      <c r="A28" s="519" t="s">
        <v>56</v>
      </c>
      <c r="B28" s="257" t="s">
        <v>317</v>
      </c>
      <c r="C28" s="382"/>
      <c r="D28" s="508"/>
    </row>
    <row r="29" spans="1:4" ht="15.75" thickBot="1" x14ac:dyDescent="0.3">
      <c r="A29" s="509" t="s">
        <v>58</v>
      </c>
      <c r="B29" s="224" t="s">
        <v>342</v>
      </c>
      <c r="C29" s="569"/>
      <c r="D29" s="508"/>
    </row>
    <row r="30" spans="1:4" ht="15.75" thickBot="1" x14ac:dyDescent="0.3">
      <c r="A30" s="516" t="s">
        <v>68</v>
      </c>
      <c r="B30" s="223" t="s">
        <v>319</v>
      </c>
      <c r="C30" s="392">
        <f>+C31+C32+C33</f>
        <v>0</v>
      </c>
      <c r="D30" s="515">
        <f>+D31+D32+D33</f>
        <v>0</v>
      </c>
    </row>
    <row r="31" spans="1:4" x14ac:dyDescent="0.25">
      <c r="A31" s="519" t="s">
        <v>70</v>
      </c>
      <c r="B31" s="256" t="s">
        <v>95</v>
      </c>
      <c r="C31" s="414"/>
      <c r="D31" s="508"/>
    </row>
    <row r="32" spans="1:4" x14ac:dyDescent="0.25">
      <c r="A32" s="519" t="s">
        <v>72</v>
      </c>
      <c r="B32" s="257" t="s">
        <v>97</v>
      </c>
      <c r="C32" s="382"/>
      <c r="D32" s="508"/>
    </row>
    <row r="33" spans="1:4" ht="15.75" thickBot="1" x14ac:dyDescent="0.3">
      <c r="A33" s="509" t="s">
        <v>74</v>
      </c>
      <c r="B33" s="224" t="s">
        <v>99</v>
      </c>
      <c r="C33" s="569"/>
      <c r="D33" s="508"/>
    </row>
    <row r="34" spans="1:4" ht="15.75" thickBot="1" x14ac:dyDescent="0.3">
      <c r="A34" s="516" t="s">
        <v>92</v>
      </c>
      <c r="B34" s="223" t="s">
        <v>320</v>
      </c>
      <c r="C34" s="568"/>
      <c r="D34" s="518"/>
    </row>
    <row r="35" spans="1:4" ht="15.75" thickBot="1" x14ac:dyDescent="0.3">
      <c r="A35" s="516" t="s">
        <v>253</v>
      </c>
      <c r="B35" s="223" t="s">
        <v>321</v>
      </c>
      <c r="C35" s="570"/>
      <c r="D35" s="508"/>
    </row>
    <row r="36" spans="1:4" ht="15.75" thickBot="1" x14ac:dyDescent="0.3">
      <c r="A36" s="498" t="s">
        <v>114</v>
      </c>
      <c r="B36" s="223" t="s">
        <v>343</v>
      </c>
      <c r="C36" s="571">
        <f>+C8+C20+C25+C26+C30+C34+C35</f>
        <v>254000</v>
      </c>
      <c r="D36" s="571">
        <f>+D8+D20+D25+D26+D30+D34+D35</f>
        <v>254000</v>
      </c>
    </row>
    <row r="37" spans="1:4" ht="15.75" thickBot="1" x14ac:dyDescent="0.3">
      <c r="A37" s="534" t="s">
        <v>262</v>
      </c>
      <c r="B37" s="223" t="s">
        <v>323</v>
      </c>
      <c r="C37" s="571">
        <f>+C38+C39+C40</f>
        <v>16331379</v>
      </c>
      <c r="D37" s="526">
        <f>+D38+D39+D40</f>
        <v>16331379</v>
      </c>
    </row>
    <row r="38" spans="1:4" x14ac:dyDescent="0.25">
      <c r="A38" s="519" t="s">
        <v>335</v>
      </c>
      <c r="B38" s="256" t="s">
        <v>324</v>
      </c>
      <c r="C38" s="414"/>
      <c r="D38" s="508"/>
    </row>
    <row r="39" spans="1:4" x14ac:dyDescent="0.25">
      <c r="A39" s="519" t="s">
        <v>336</v>
      </c>
      <c r="B39" s="257" t="s">
        <v>325</v>
      </c>
      <c r="C39" s="382"/>
      <c r="D39" s="508"/>
    </row>
    <row r="40" spans="1:4" ht="15.75" thickBot="1" x14ac:dyDescent="0.3">
      <c r="A40" s="509" t="s">
        <v>337</v>
      </c>
      <c r="B40" s="224" t="s">
        <v>326</v>
      </c>
      <c r="C40" s="569">
        <v>16331379</v>
      </c>
      <c r="D40" s="508">
        <v>16331379</v>
      </c>
    </row>
    <row r="41" spans="1:4" ht="15.75" thickBot="1" x14ac:dyDescent="0.3">
      <c r="A41" s="534" t="s">
        <v>264</v>
      </c>
      <c r="B41" s="535" t="s">
        <v>327</v>
      </c>
      <c r="C41" s="572">
        <f>+C36+C37</f>
        <v>16585379</v>
      </c>
      <c r="D41" s="526">
        <f>+D36+D37</f>
        <v>16585379</v>
      </c>
    </row>
    <row r="42" spans="1:4" x14ac:dyDescent="0.25">
      <c r="A42" s="537"/>
      <c r="B42" s="538"/>
      <c r="C42" s="539"/>
    </row>
    <row r="43" spans="1:4" ht="15.75" thickBot="1" x14ac:dyDescent="0.3">
      <c r="A43" s="573"/>
      <c r="B43" s="541"/>
      <c r="C43" s="542"/>
    </row>
    <row r="44" spans="1:4" ht="15.75" thickBot="1" x14ac:dyDescent="0.3">
      <c r="A44" s="543"/>
      <c r="B44" s="680" t="s">
        <v>291</v>
      </c>
      <c r="C44" s="680"/>
      <c r="D44" s="681"/>
    </row>
    <row r="45" spans="1:4" ht="15.75" thickBot="1" x14ac:dyDescent="0.3">
      <c r="A45" s="516" t="s">
        <v>10</v>
      </c>
      <c r="B45" s="223" t="s">
        <v>328</v>
      </c>
      <c r="C45" s="392">
        <f>SUM(C46:C50)</f>
        <v>16585379</v>
      </c>
      <c r="D45" s="515">
        <f>SUM(D46:D50)</f>
        <v>16585379</v>
      </c>
    </row>
    <row r="46" spans="1:4" x14ac:dyDescent="0.25">
      <c r="A46" s="509" t="s">
        <v>12</v>
      </c>
      <c r="B46" s="221" t="s">
        <v>181</v>
      </c>
      <c r="C46" s="414">
        <v>11942496</v>
      </c>
      <c r="D46" s="508">
        <v>11942496</v>
      </c>
    </row>
    <row r="47" spans="1:4" x14ac:dyDescent="0.25">
      <c r="A47" s="509" t="s">
        <v>14</v>
      </c>
      <c r="B47" s="220" t="s">
        <v>182</v>
      </c>
      <c r="C47" s="386">
        <v>2987883</v>
      </c>
      <c r="D47" s="508">
        <v>2987883</v>
      </c>
    </row>
    <row r="48" spans="1:4" x14ac:dyDescent="0.25">
      <c r="A48" s="509" t="s">
        <v>16</v>
      </c>
      <c r="B48" s="220" t="s">
        <v>183</v>
      </c>
      <c r="C48" s="386">
        <v>1655000</v>
      </c>
      <c r="D48" s="508">
        <v>1655000</v>
      </c>
    </row>
    <row r="49" spans="1:4" x14ac:dyDescent="0.25">
      <c r="A49" s="509" t="s">
        <v>18</v>
      </c>
      <c r="B49" s="220" t="s">
        <v>184</v>
      </c>
      <c r="C49" s="386"/>
      <c r="D49" s="508"/>
    </row>
    <row r="50" spans="1:4" ht="15.75" thickBot="1" x14ac:dyDescent="0.3">
      <c r="A50" s="509" t="s">
        <v>20</v>
      </c>
      <c r="B50" s="220" t="s">
        <v>186</v>
      </c>
      <c r="C50" s="386"/>
      <c r="D50" s="508"/>
    </row>
    <row r="51" spans="1:4" ht="15.75" thickBot="1" x14ac:dyDescent="0.3">
      <c r="A51" s="516" t="s">
        <v>24</v>
      </c>
      <c r="B51" s="223" t="s">
        <v>329</v>
      </c>
      <c r="C51" s="392">
        <f>SUM(C52:C54)</f>
        <v>0</v>
      </c>
      <c r="D51" s="515">
        <f>SUM(D52:D54)</f>
        <v>0</v>
      </c>
    </row>
    <row r="52" spans="1:4" x14ac:dyDescent="0.25">
      <c r="A52" s="509" t="s">
        <v>26</v>
      </c>
      <c r="B52" s="221" t="s">
        <v>217</v>
      </c>
      <c r="C52" s="414"/>
      <c r="D52" s="508"/>
    </row>
    <row r="53" spans="1:4" x14ac:dyDescent="0.25">
      <c r="A53" s="509" t="s">
        <v>28</v>
      </c>
      <c r="B53" s="220" t="s">
        <v>219</v>
      </c>
      <c r="C53" s="386"/>
      <c r="D53" s="508"/>
    </row>
    <row r="54" spans="1:4" x14ac:dyDescent="0.25">
      <c r="A54" s="509" t="s">
        <v>30</v>
      </c>
      <c r="B54" s="220" t="s">
        <v>330</v>
      </c>
      <c r="C54" s="386"/>
      <c r="D54" s="508"/>
    </row>
    <row r="55" spans="1:4" ht="15.75" thickBot="1" x14ac:dyDescent="0.3">
      <c r="A55" s="509" t="s">
        <v>32</v>
      </c>
      <c r="B55" s="220" t="s">
        <v>331</v>
      </c>
      <c r="C55" s="386"/>
      <c r="D55" s="508"/>
    </row>
    <row r="56" spans="1:4" ht="15.75" thickBot="1" x14ac:dyDescent="0.3">
      <c r="A56" s="516" t="s">
        <v>38</v>
      </c>
      <c r="B56" s="223" t="s">
        <v>332</v>
      </c>
      <c r="C56" s="568"/>
      <c r="D56" s="518"/>
    </row>
    <row r="57" spans="1:4" ht="15.75" thickBot="1" x14ac:dyDescent="0.3">
      <c r="A57" s="516" t="s">
        <v>236</v>
      </c>
      <c r="B57" s="546" t="s">
        <v>333</v>
      </c>
      <c r="C57" s="574">
        <f>+C45+C51+C56</f>
        <v>16585379</v>
      </c>
      <c r="D57" s="515">
        <f>+D45+D51+D56</f>
        <v>16585379</v>
      </c>
    </row>
    <row r="58" spans="1:4" ht="15.75" thickBot="1" x14ac:dyDescent="0.3">
      <c r="A58" s="575"/>
      <c r="B58" s="576"/>
      <c r="C58" s="577"/>
    </row>
    <row r="59" spans="1:4" ht="15.75" thickBot="1" x14ac:dyDescent="0.3">
      <c r="A59" s="552" t="s">
        <v>302</v>
      </c>
      <c r="B59" s="553"/>
      <c r="C59" s="578">
        <v>5</v>
      </c>
      <c r="D59" s="518">
        <v>5</v>
      </c>
    </row>
    <row r="60" spans="1:4" ht="15.75" thickBot="1" x14ac:dyDescent="0.3">
      <c r="A60" s="552" t="s">
        <v>303</v>
      </c>
      <c r="B60" s="553"/>
      <c r="C60" s="578"/>
      <c r="D60" s="518"/>
    </row>
  </sheetData>
  <mergeCells count="2">
    <mergeCell ref="B7:D7"/>
    <mergeCell ref="B44:D44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D1" sqref="D1"/>
    </sheetView>
  </sheetViews>
  <sheetFormatPr defaultRowHeight="15" x14ac:dyDescent="0.25"/>
  <cols>
    <col min="2" max="2" width="44.28515625" customWidth="1"/>
    <col min="3" max="3" width="18.42578125" customWidth="1"/>
    <col min="4" max="4" width="18.5703125" customWidth="1"/>
  </cols>
  <sheetData>
    <row r="1" spans="1:4" x14ac:dyDescent="0.25">
      <c r="D1" s="122" t="s">
        <v>476</v>
      </c>
    </row>
    <row r="2" spans="1:4" ht="15.75" x14ac:dyDescent="0.25">
      <c r="A2" s="663" t="s">
        <v>0</v>
      </c>
      <c r="B2" s="663"/>
      <c r="C2" s="663"/>
    </row>
    <row r="3" spans="1:4" ht="15.75" thickBot="1" x14ac:dyDescent="0.3">
      <c r="A3" s="664" t="s">
        <v>1</v>
      </c>
      <c r="B3" s="664"/>
      <c r="C3" s="637" t="str">
        <f>'[1]1.1.sz.mell.'!C2</f>
        <v>Forintban!</v>
      </c>
    </row>
    <row r="4" spans="1:4" ht="24.75" thickBot="1" x14ac:dyDescent="0.3">
      <c r="A4" s="8" t="s">
        <v>3</v>
      </c>
      <c r="B4" s="9" t="s">
        <v>4</v>
      </c>
      <c r="C4" s="638" t="str">
        <f>+CONCATENATE(LEFT([1]ÖSSZEFÜGGÉSEK!A5,4),". évi előirányzat")</f>
        <v>2017. évi előirányzat</v>
      </c>
      <c r="D4" s="638" t="s">
        <v>6</v>
      </c>
    </row>
    <row r="5" spans="1:4" ht="15.75" thickBot="1" x14ac:dyDescent="0.3">
      <c r="A5" s="19"/>
      <c r="B5" s="20" t="s">
        <v>7</v>
      </c>
      <c r="C5" s="639" t="s">
        <v>8</v>
      </c>
      <c r="D5" s="639" t="s">
        <v>9</v>
      </c>
    </row>
    <row r="6" spans="1:4" ht="15.75" thickBot="1" x14ac:dyDescent="0.3">
      <c r="A6" s="82" t="s">
        <v>10</v>
      </c>
      <c r="B6" s="7" t="s">
        <v>11</v>
      </c>
      <c r="C6" s="104">
        <f>+C7+C8+C9+C10+C11+C12</f>
        <v>270039895</v>
      </c>
      <c r="D6" s="104">
        <f>+D7+D8+D9+D10+D11+D12</f>
        <v>292138374</v>
      </c>
    </row>
    <row r="7" spans="1:4" x14ac:dyDescent="0.25">
      <c r="A7" s="5" t="s">
        <v>12</v>
      </c>
      <c r="B7" s="599" t="s">
        <v>13</v>
      </c>
      <c r="C7" s="600">
        <v>8183120</v>
      </c>
      <c r="D7" s="600">
        <v>9598791</v>
      </c>
    </row>
    <row r="8" spans="1:4" x14ac:dyDescent="0.25">
      <c r="A8" s="4" t="s">
        <v>14</v>
      </c>
      <c r="B8" s="601" t="s">
        <v>15</v>
      </c>
      <c r="C8" s="602">
        <v>139786630</v>
      </c>
      <c r="D8" s="602">
        <v>132411758</v>
      </c>
    </row>
    <row r="9" spans="1:4" ht="23.25" x14ac:dyDescent="0.25">
      <c r="A9" s="4" t="s">
        <v>16</v>
      </c>
      <c r="B9" s="601" t="s">
        <v>17</v>
      </c>
      <c r="C9" s="602">
        <v>116598217</v>
      </c>
      <c r="D9" s="602">
        <v>125920891</v>
      </c>
    </row>
    <row r="10" spans="1:4" x14ac:dyDescent="0.25">
      <c r="A10" s="4" t="s">
        <v>18</v>
      </c>
      <c r="B10" s="601" t="s">
        <v>19</v>
      </c>
      <c r="C10" s="602">
        <v>4646640</v>
      </c>
      <c r="D10" s="602">
        <v>5281717</v>
      </c>
    </row>
    <row r="11" spans="1:4" x14ac:dyDescent="0.25">
      <c r="A11" s="4" t="s">
        <v>20</v>
      </c>
      <c r="B11" s="626" t="s">
        <v>21</v>
      </c>
      <c r="C11" s="602"/>
      <c r="D11" s="602">
        <v>18099929</v>
      </c>
    </row>
    <row r="12" spans="1:4" ht="15.75" thickBot="1" x14ac:dyDescent="0.3">
      <c r="A12" s="6" t="s">
        <v>22</v>
      </c>
      <c r="B12" s="625" t="s">
        <v>23</v>
      </c>
      <c r="C12" s="602">
        <v>825288</v>
      </c>
      <c r="D12" s="602">
        <v>825288</v>
      </c>
    </row>
    <row r="13" spans="1:4" ht="21.75" thickBot="1" x14ac:dyDescent="0.3">
      <c r="A13" s="82" t="s">
        <v>24</v>
      </c>
      <c r="B13" s="604" t="s">
        <v>25</v>
      </c>
      <c r="C13" s="104">
        <f>+C14+C15+C16+C17+C18</f>
        <v>8000000</v>
      </c>
      <c r="D13" s="104">
        <f>+D14+D15+D16+D17+D18</f>
        <v>7703284</v>
      </c>
    </row>
    <row r="14" spans="1:4" x14ac:dyDescent="0.25">
      <c r="A14" s="5" t="s">
        <v>26</v>
      </c>
      <c r="B14" s="599" t="s">
        <v>27</v>
      </c>
      <c r="C14" s="600"/>
      <c r="D14" s="600"/>
    </row>
    <row r="15" spans="1:4" x14ac:dyDescent="0.25">
      <c r="A15" s="4" t="s">
        <v>28</v>
      </c>
      <c r="B15" s="601" t="s">
        <v>29</v>
      </c>
      <c r="C15" s="602"/>
      <c r="D15" s="602"/>
    </row>
    <row r="16" spans="1:4" ht="23.25" x14ac:dyDescent="0.25">
      <c r="A16" s="4" t="s">
        <v>30</v>
      </c>
      <c r="B16" s="601" t="s">
        <v>31</v>
      </c>
      <c r="C16" s="602"/>
      <c r="D16" s="602"/>
    </row>
    <row r="17" spans="1:4" ht="23.25" x14ac:dyDescent="0.25">
      <c r="A17" s="4" t="s">
        <v>32</v>
      </c>
      <c r="B17" s="601" t="s">
        <v>33</v>
      </c>
      <c r="C17" s="602"/>
      <c r="D17" s="602"/>
    </row>
    <row r="18" spans="1:4" x14ac:dyDescent="0.25">
      <c r="A18" s="4" t="s">
        <v>34</v>
      </c>
      <c r="B18" s="601" t="s">
        <v>35</v>
      </c>
      <c r="C18" s="602">
        <v>8000000</v>
      </c>
      <c r="D18" s="602">
        <v>7703284</v>
      </c>
    </row>
    <row r="19" spans="1:4" ht="15.75" thickBot="1" x14ac:dyDescent="0.3">
      <c r="A19" s="6" t="s">
        <v>36</v>
      </c>
      <c r="B19" s="625" t="s">
        <v>37</v>
      </c>
      <c r="C19" s="605"/>
      <c r="D19" s="605"/>
    </row>
    <row r="20" spans="1:4" ht="21.75" thickBot="1" x14ac:dyDescent="0.3">
      <c r="A20" s="82" t="s">
        <v>38</v>
      </c>
      <c r="B20" s="7" t="s">
        <v>39</v>
      </c>
      <c r="C20" s="104">
        <f>+C21+C22+C23+C24+C25</f>
        <v>0</v>
      </c>
      <c r="D20" s="104">
        <f>+D21+D22+D23+D24+D25</f>
        <v>0</v>
      </c>
    </row>
    <row r="21" spans="1:4" x14ac:dyDescent="0.25">
      <c r="A21" s="5" t="s">
        <v>40</v>
      </c>
      <c r="B21" s="599" t="s">
        <v>41</v>
      </c>
      <c r="C21" s="600"/>
      <c r="D21" s="600"/>
    </row>
    <row r="22" spans="1:4" ht="23.25" x14ac:dyDescent="0.25">
      <c r="A22" s="4" t="s">
        <v>42</v>
      </c>
      <c r="B22" s="601" t="s">
        <v>43</v>
      </c>
      <c r="C22" s="602"/>
      <c r="D22" s="602"/>
    </row>
    <row r="23" spans="1:4" ht="23.25" x14ac:dyDescent="0.25">
      <c r="A23" s="4" t="s">
        <v>44</v>
      </c>
      <c r="B23" s="601" t="s">
        <v>45</v>
      </c>
      <c r="C23" s="602"/>
      <c r="D23" s="602"/>
    </row>
    <row r="24" spans="1:4" ht="23.25" x14ac:dyDescent="0.25">
      <c r="A24" s="4" t="s">
        <v>46</v>
      </c>
      <c r="B24" s="601" t="s">
        <v>47</v>
      </c>
      <c r="C24" s="602"/>
      <c r="D24" s="602"/>
    </row>
    <row r="25" spans="1:4" x14ac:dyDescent="0.25">
      <c r="A25" s="4" t="s">
        <v>48</v>
      </c>
      <c r="B25" s="601" t="s">
        <v>49</v>
      </c>
      <c r="C25" s="602"/>
      <c r="D25" s="602"/>
    </row>
    <row r="26" spans="1:4" ht="15.75" thickBot="1" x14ac:dyDescent="0.3">
      <c r="A26" s="6" t="s">
        <v>50</v>
      </c>
      <c r="B26" s="603" t="s">
        <v>51</v>
      </c>
      <c r="C26" s="605"/>
      <c r="D26" s="605"/>
    </row>
    <row r="27" spans="1:4" ht="15.75" thickBot="1" x14ac:dyDescent="0.3">
      <c r="A27" s="82" t="s">
        <v>52</v>
      </c>
      <c r="B27" s="7" t="s">
        <v>282</v>
      </c>
      <c r="C27" s="15">
        <f>SUM(C28:C34)</f>
        <v>107028825</v>
      </c>
      <c r="D27" s="15">
        <f>SUM(D28:D34)</f>
        <v>108289943</v>
      </c>
    </row>
    <row r="28" spans="1:4" x14ac:dyDescent="0.25">
      <c r="A28" s="5" t="s">
        <v>54</v>
      </c>
      <c r="B28" s="599" t="s">
        <v>466</v>
      </c>
      <c r="C28" s="600"/>
      <c r="D28" s="600"/>
    </row>
    <row r="29" spans="1:4" x14ac:dyDescent="0.25">
      <c r="A29" s="4" t="s">
        <v>56</v>
      </c>
      <c r="B29" s="601" t="s">
        <v>284</v>
      </c>
      <c r="C29" s="602">
        <v>8500000</v>
      </c>
      <c r="D29" s="602">
        <v>8761118</v>
      </c>
    </row>
    <row r="30" spans="1:4" x14ac:dyDescent="0.25">
      <c r="A30" s="4" t="s">
        <v>58</v>
      </c>
      <c r="B30" s="601" t="s">
        <v>59</v>
      </c>
      <c r="C30" s="602">
        <v>87228825</v>
      </c>
      <c r="D30" s="602">
        <v>87228825</v>
      </c>
    </row>
    <row r="31" spans="1:4" x14ac:dyDescent="0.25">
      <c r="A31" s="4" t="s">
        <v>60</v>
      </c>
      <c r="B31" s="601" t="s">
        <v>61</v>
      </c>
      <c r="C31" s="602">
        <v>300000</v>
      </c>
      <c r="D31" s="602">
        <v>300000</v>
      </c>
    </row>
    <row r="32" spans="1:4" x14ac:dyDescent="0.25">
      <c r="A32" s="4" t="s">
        <v>62</v>
      </c>
      <c r="B32" s="601" t="s">
        <v>63</v>
      </c>
      <c r="C32" s="602">
        <v>8500000</v>
      </c>
      <c r="D32" s="602">
        <v>9500000</v>
      </c>
    </row>
    <row r="33" spans="1:4" x14ac:dyDescent="0.25">
      <c r="A33" s="4" t="s">
        <v>64</v>
      </c>
      <c r="B33" s="601" t="s">
        <v>65</v>
      </c>
      <c r="C33" s="602"/>
      <c r="D33" s="602"/>
    </row>
    <row r="34" spans="1:4" ht="15.75" thickBot="1" x14ac:dyDescent="0.3">
      <c r="A34" s="6" t="s">
        <v>66</v>
      </c>
      <c r="B34" s="606" t="s">
        <v>67</v>
      </c>
      <c r="C34" s="605">
        <v>2500000</v>
      </c>
      <c r="D34" s="605">
        <v>2500000</v>
      </c>
    </row>
    <row r="35" spans="1:4" ht="15.75" thickBot="1" x14ac:dyDescent="0.3">
      <c r="A35" s="82" t="s">
        <v>68</v>
      </c>
      <c r="B35" s="7" t="s">
        <v>69</v>
      </c>
      <c r="C35" s="104">
        <f>SUM(C36:C46)</f>
        <v>28385113</v>
      </c>
      <c r="D35" s="104">
        <f>SUM(D36:D46)</f>
        <v>29424863</v>
      </c>
    </row>
    <row r="36" spans="1:4" x14ac:dyDescent="0.25">
      <c r="A36" s="5" t="s">
        <v>70</v>
      </c>
      <c r="B36" s="599" t="s">
        <v>71</v>
      </c>
      <c r="C36" s="600"/>
      <c r="D36" s="600"/>
    </row>
    <row r="37" spans="1:4" x14ac:dyDescent="0.25">
      <c r="A37" s="4" t="s">
        <v>72</v>
      </c>
      <c r="B37" s="601" t="s">
        <v>73</v>
      </c>
      <c r="C37" s="602">
        <v>5780000</v>
      </c>
      <c r="D37" s="602">
        <v>5780000</v>
      </c>
    </row>
    <row r="38" spans="1:4" x14ac:dyDescent="0.25">
      <c r="A38" s="4" t="s">
        <v>74</v>
      </c>
      <c r="B38" s="601" t="s">
        <v>75</v>
      </c>
      <c r="C38" s="602"/>
      <c r="D38" s="602"/>
    </row>
    <row r="39" spans="1:4" x14ac:dyDescent="0.25">
      <c r="A39" s="4" t="s">
        <v>76</v>
      </c>
      <c r="B39" s="601" t="s">
        <v>77</v>
      </c>
      <c r="C39" s="602">
        <v>136000</v>
      </c>
      <c r="D39" s="602">
        <v>136000</v>
      </c>
    </row>
    <row r="40" spans="1:4" x14ac:dyDescent="0.25">
      <c r="A40" s="4" t="s">
        <v>78</v>
      </c>
      <c r="B40" s="601" t="s">
        <v>79</v>
      </c>
      <c r="C40" s="602">
        <v>13795113</v>
      </c>
      <c r="D40" s="602">
        <v>13834863</v>
      </c>
    </row>
    <row r="41" spans="1:4" x14ac:dyDescent="0.25">
      <c r="A41" s="4" t="s">
        <v>80</v>
      </c>
      <c r="B41" s="601" t="s">
        <v>81</v>
      </c>
      <c r="C41" s="602">
        <v>7154000</v>
      </c>
      <c r="D41" s="602">
        <v>7154000</v>
      </c>
    </row>
    <row r="42" spans="1:4" x14ac:dyDescent="0.25">
      <c r="A42" s="4" t="s">
        <v>82</v>
      </c>
      <c r="B42" s="601" t="s">
        <v>83</v>
      </c>
      <c r="C42" s="602"/>
      <c r="D42" s="602"/>
    </row>
    <row r="43" spans="1:4" x14ac:dyDescent="0.25">
      <c r="A43" s="4" t="s">
        <v>84</v>
      </c>
      <c r="B43" s="601" t="s">
        <v>85</v>
      </c>
      <c r="C43" s="602">
        <v>20000</v>
      </c>
      <c r="D43" s="602">
        <v>20000</v>
      </c>
    </row>
    <row r="44" spans="1:4" x14ac:dyDescent="0.25">
      <c r="A44" s="4" t="s">
        <v>86</v>
      </c>
      <c r="B44" s="601" t="s">
        <v>87</v>
      </c>
      <c r="C44" s="607"/>
      <c r="D44" s="607"/>
    </row>
    <row r="45" spans="1:4" x14ac:dyDescent="0.25">
      <c r="A45" s="6" t="s">
        <v>88</v>
      </c>
      <c r="B45" s="603" t="s">
        <v>89</v>
      </c>
      <c r="C45" s="608">
        <v>500000</v>
      </c>
      <c r="D45" s="608">
        <v>1500000</v>
      </c>
    </row>
    <row r="46" spans="1:4" ht="15.75" thickBot="1" x14ac:dyDescent="0.3">
      <c r="A46" s="6" t="s">
        <v>90</v>
      </c>
      <c r="B46" s="625" t="s">
        <v>91</v>
      </c>
      <c r="C46" s="608">
        <v>1000000</v>
      </c>
      <c r="D46" s="608">
        <v>1000000</v>
      </c>
    </row>
    <row r="47" spans="1:4" ht="15.75" thickBot="1" x14ac:dyDescent="0.3">
      <c r="A47" s="82" t="s">
        <v>92</v>
      </c>
      <c r="B47" s="7" t="s">
        <v>93</v>
      </c>
      <c r="C47" s="104">
        <f>SUM(C48:C52)</f>
        <v>0</v>
      </c>
      <c r="D47" s="104">
        <f>SUM(D48:D52)</f>
        <v>0</v>
      </c>
    </row>
    <row r="48" spans="1:4" x14ac:dyDescent="0.25">
      <c r="A48" s="5" t="s">
        <v>94</v>
      </c>
      <c r="B48" s="599" t="s">
        <v>95</v>
      </c>
      <c r="C48" s="609"/>
      <c r="D48" s="609"/>
    </row>
    <row r="49" spans="1:4" x14ac:dyDescent="0.25">
      <c r="A49" s="4" t="s">
        <v>96</v>
      </c>
      <c r="B49" s="601" t="s">
        <v>97</v>
      </c>
      <c r="C49" s="607"/>
      <c r="D49" s="607"/>
    </row>
    <row r="50" spans="1:4" x14ac:dyDescent="0.25">
      <c r="A50" s="4" t="s">
        <v>98</v>
      </c>
      <c r="B50" s="601" t="s">
        <v>99</v>
      </c>
      <c r="C50" s="607"/>
      <c r="D50" s="607"/>
    </row>
    <row r="51" spans="1:4" x14ac:dyDescent="0.25">
      <c r="A51" s="4" t="s">
        <v>100</v>
      </c>
      <c r="B51" s="601" t="s">
        <v>101</v>
      </c>
      <c r="C51" s="607"/>
      <c r="D51" s="607"/>
    </row>
    <row r="52" spans="1:4" ht="15.75" thickBot="1" x14ac:dyDescent="0.3">
      <c r="A52" s="6" t="s">
        <v>102</v>
      </c>
      <c r="B52" s="625" t="s">
        <v>103</v>
      </c>
      <c r="C52" s="608"/>
      <c r="D52" s="608"/>
    </row>
    <row r="53" spans="1:4" ht="15.75" thickBot="1" x14ac:dyDescent="0.3">
      <c r="A53" s="82" t="s">
        <v>104</v>
      </c>
      <c r="B53" s="7" t="s">
        <v>105</v>
      </c>
      <c r="C53" s="104">
        <f>SUM(C54:C56)</f>
        <v>0</v>
      </c>
      <c r="D53" s="104">
        <f>SUM(D54:D56)</f>
        <v>0</v>
      </c>
    </row>
    <row r="54" spans="1:4" ht="23.25" x14ac:dyDescent="0.25">
      <c r="A54" s="5" t="s">
        <v>106</v>
      </c>
      <c r="B54" s="599" t="s">
        <v>107</v>
      </c>
      <c r="C54" s="600"/>
      <c r="D54" s="600"/>
    </row>
    <row r="55" spans="1:4" ht="23.25" x14ac:dyDescent="0.25">
      <c r="A55" s="4" t="s">
        <v>108</v>
      </c>
      <c r="B55" s="601" t="s">
        <v>109</v>
      </c>
      <c r="C55" s="602"/>
      <c r="D55" s="602"/>
    </row>
    <row r="56" spans="1:4" x14ac:dyDescent="0.25">
      <c r="A56" s="4" t="s">
        <v>110</v>
      </c>
      <c r="B56" s="601" t="s">
        <v>111</v>
      </c>
      <c r="C56" s="602"/>
      <c r="D56" s="602"/>
    </row>
    <row r="57" spans="1:4" ht="15.75" thickBot="1" x14ac:dyDescent="0.3">
      <c r="A57" s="6" t="s">
        <v>112</v>
      </c>
      <c r="B57" s="625" t="s">
        <v>113</v>
      </c>
      <c r="C57" s="605"/>
      <c r="D57" s="605"/>
    </row>
    <row r="58" spans="1:4" ht="15.75" thickBot="1" x14ac:dyDescent="0.3">
      <c r="A58" s="82" t="s">
        <v>114</v>
      </c>
      <c r="B58" s="604" t="s">
        <v>115</v>
      </c>
      <c r="C58" s="104">
        <f>SUM(C59:C61)</f>
        <v>0</v>
      </c>
      <c r="D58" s="104">
        <f>SUM(D59:D61)</f>
        <v>0</v>
      </c>
    </row>
    <row r="59" spans="1:4" ht="23.25" x14ac:dyDescent="0.25">
      <c r="A59" s="5" t="s">
        <v>116</v>
      </c>
      <c r="B59" s="599" t="s">
        <v>117</v>
      </c>
      <c r="C59" s="607"/>
      <c r="D59" s="607"/>
    </row>
    <row r="60" spans="1:4" ht="23.25" x14ac:dyDescent="0.25">
      <c r="A60" s="4" t="s">
        <v>118</v>
      </c>
      <c r="B60" s="601" t="s">
        <v>119</v>
      </c>
      <c r="C60" s="607"/>
      <c r="D60" s="607"/>
    </row>
    <row r="61" spans="1:4" x14ac:dyDescent="0.25">
      <c r="A61" s="4" t="s">
        <v>120</v>
      </c>
      <c r="B61" s="601" t="s">
        <v>121</v>
      </c>
      <c r="C61" s="607"/>
      <c r="D61" s="607"/>
    </row>
    <row r="62" spans="1:4" ht="15.75" thickBot="1" x14ac:dyDescent="0.3">
      <c r="A62" s="6" t="s">
        <v>122</v>
      </c>
      <c r="B62" s="625" t="s">
        <v>123</v>
      </c>
      <c r="C62" s="607"/>
      <c r="D62" s="607"/>
    </row>
    <row r="63" spans="1:4" ht="15.75" thickBot="1" x14ac:dyDescent="0.3">
      <c r="A63" s="34" t="s">
        <v>125</v>
      </c>
      <c r="B63" s="7" t="s">
        <v>126</v>
      </c>
      <c r="C63" s="15">
        <f>+C6+C13+C20+C27+C35+C47+C53+C58</f>
        <v>413453833</v>
      </c>
      <c r="D63" s="15">
        <f>+D6+D13+D20+D27+D35+D47+D53+D58</f>
        <v>437556464</v>
      </c>
    </row>
    <row r="64" spans="1:4" ht="21.75" thickBot="1" x14ac:dyDescent="0.3">
      <c r="A64" s="640" t="s">
        <v>127</v>
      </c>
      <c r="B64" s="604" t="s">
        <v>128</v>
      </c>
      <c r="C64" s="104">
        <f>SUM(C65:C67)</f>
        <v>0</v>
      </c>
      <c r="D64" s="104">
        <f>SUM(D65:D67)</f>
        <v>0</v>
      </c>
    </row>
    <row r="65" spans="1:4" x14ac:dyDescent="0.25">
      <c r="A65" s="5" t="s">
        <v>129</v>
      </c>
      <c r="B65" s="599" t="s">
        <v>130</v>
      </c>
      <c r="C65" s="607"/>
      <c r="D65" s="607"/>
    </row>
    <row r="66" spans="1:4" ht="23.25" x14ac:dyDescent="0.25">
      <c r="A66" s="4" t="s">
        <v>131</v>
      </c>
      <c r="B66" s="601" t="s">
        <v>132</v>
      </c>
      <c r="C66" s="607"/>
      <c r="D66" s="607"/>
    </row>
    <row r="67" spans="1:4" ht="15.75" thickBot="1" x14ac:dyDescent="0.3">
      <c r="A67" s="6" t="s">
        <v>133</v>
      </c>
      <c r="B67" s="641" t="s">
        <v>134</v>
      </c>
      <c r="C67" s="607"/>
      <c r="D67" s="607"/>
    </row>
    <row r="68" spans="1:4" ht="15.75" thickBot="1" x14ac:dyDescent="0.3">
      <c r="A68" s="640" t="s">
        <v>135</v>
      </c>
      <c r="B68" s="604" t="s">
        <v>136</v>
      </c>
      <c r="C68" s="104">
        <f>SUM(C69:C72)</f>
        <v>0</v>
      </c>
      <c r="D68" s="104">
        <f>SUM(D69:D72)</f>
        <v>421974000</v>
      </c>
    </row>
    <row r="69" spans="1:4" x14ac:dyDescent="0.25">
      <c r="A69" s="5" t="s">
        <v>137</v>
      </c>
      <c r="B69" s="599" t="s">
        <v>138</v>
      </c>
      <c r="C69" s="607"/>
      <c r="D69" s="607"/>
    </row>
    <row r="70" spans="1:4" x14ac:dyDescent="0.25">
      <c r="A70" s="4" t="s">
        <v>139</v>
      </c>
      <c r="B70" s="601" t="s">
        <v>140</v>
      </c>
      <c r="C70" s="607"/>
      <c r="D70" s="607"/>
    </row>
    <row r="71" spans="1:4" x14ac:dyDescent="0.25">
      <c r="A71" s="4" t="s">
        <v>141</v>
      </c>
      <c r="B71" s="601" t="s">
        <v>142</v>
      </c>
      <c r="C71" s="607"/>
      <c r="D71" s="607">
        <v>421974000</v>
      </c>
    </row>
    <row r="72" spans="1:4" ht="15.75" thickBot="1" x14ac:dyDescent="0.3">
      <c r="A72" s="6" t="s">
        <v>143</v>
      </c>
      <c r="B72" s="625" t="s">
        <v>144</v>
      </c>
      <c r="C72" s="607"/>
      <c r="D72" s="607"/>
    </row>
    <row r="73" spans="1:4" ht="15.75" thickBot="1" x14ac:dyDescent="0.3">
      <c r="A73" s="640" t="s">
        <v>145</v>
      </c>
      <c r="B73" s="604" t="s">
        <v>146</v>
      </c>
      <c r="C73" s="104">
        <f>SUM(C74:C75)</f>
        <v>178560601</v>
      </c>
      <c r="D73" s="104">
        <f>SUM(D74:D75)</f>
        <v>179567428</v>
      </c>
    </row>
    <row r="74" spans="1:4" x14ac:dyDescent="0.25">
      <c r="A74" s="5" t="s">
        <v>147</v>
      </c>
      <c r="B74" s="599" t="s">
        <v>148</v>
      </c>
      <c r="C74" s="607">
        <v>2004645</v>
      </c>
      <c r="D74" s="607">
        <v>2004645</v>
      </c>
    </row>
    <row r="75" spans="1:4" ht="15.75" thickBot="1" x14ac:dyDescent="0.3">
      <c r="A75" s="6" t="s">
        <v>149</v>
      </c>
      <c r="B75" s="625" t="s">
        <v>472</v>
      </c>
      <c r="C75" s="607">
        <v>176555956</v>
      </c>
      <c r="D75" s="607">
        <v>177562783</v>
      </c>
    </row>
    <row r="76" spans="1:4" ht="15.75" thickBot="1" x14ac:dyDescent="0.3">
      <c r="A76" s="640" t="s">
        <v>151</v>
      </c>
      <c r="B76" s="604" t="s">
        <v>152</v>
      </c>
      <c r="C76" s="104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599" t="s">
        <v>154</v>
      </c>
      <c r="C77" s="607"/>
      <c r="D77" s="607"/>
    </row>
    <row r="78" spans="1:4" x14ac:dyDescent="0.25">
      <c r="A78" s="4" t="s">
        <v>155</v>
      </c>
      <c r="B78" s="601" t="s">
        <v>156</v>
      </c>
      <c r="C78" s="607"/>
      <c r="D78" s="607"/>
    </row>
    <row r="79" spans="1:4" ht="15.75" thickBot="1" x14ac:dyDescent="0.3">
      <c r="A79" s="6" t="s">
        <v>157</v>
      </c>
      <c r="B79" s="625" t="s">
        <v>158</v>
      </c>
      <c r="C79" s="607"/>
      <c r="D79" s="607"/>
    </row>
    <row r="80" spans="1:4" ht="15.75" thickBot="1" x14ac:dyDescent="0.3">
      <c r="A80" s="640" t="s">
        <v>159</v>
      </c>
      <c r="B80" s="604" t="s">
        <v>160</v>
      </c>
      <c r="C80" s="104">
        <f>SUM(C81:C84)</f>
        <v>0</v>
      </c>
      <c r="D80" s="104">
        <f>SUM(D81:D84)</f>
        <v>0</v>
      </c>
    </row>
    <row r="81" spans="1:4" x14ac:dyDescent="0.25">
      <c r="A81" s="642" t="s">
        <v>161</v>
      </c>
      <c r="B81" s="599" t="s">
        <v>162</v>
      </c>
      <c r="C81" s="607"/>
      <c r="D81" s="607"/>
    </row>
    <row r="82" spans="1:4" x14ac:dyDescent="0.25">
      <c r="A82" s="643" t="s">
        <v>163</v>
      </c>
      <c r="B82" s="601" t="s">
        <v>164</v>
      </c>
      <c r="C82" s="607"/>
      <c r="D82" s="607"/>
    </row>
    <row r="83" spans="1:4" x14ac:dyDescent="0.25">
      <c r="A83" s="643" t="s">
        <v>165</v>
      </c>
      <c r="B83" s="601" t="s">
        <v>166</v>
      </c>
      <c r="C83" s="607"/>
      <c r="D83" s="607"/>
    </row>
    <row r="84" spans="1:4" ht="15.75" thickBot="1" x14ac:dyDescent="0.3">
      <c r="A84" s="644" t="s">
        <v>167</v>
      </c>
      <c r="B84" s="625" t="s">
        <v>168</v>
      </c>
      <c r="C84" s="607"/>
      <c r="D84" s="607"/>
    </row>
    <row r="85" spans="1:4" ht="15.75" thickBot="1" x14ac:dyDescent="0.3">
      <c r="A85" s="640" t="s">
        <v>169</v>
      </c>
      <c r="B85" s="604" t="s">
        <v>170</v>
      </c>
      <c r="C85" s="615"/>
      <c r="D85" s="615"/>
    </row>
    <row r="86" spans="1:4" ht="21.75" thickBot="1" x14ac:dyDescent="0.3">
      <c r="A86" s="640" t="s">
        <v>171</v>
      </c>
      <c r="B86" s="604" t="s">
        <v>172</v>
      </c>
      <c r="C86" s="615"/>
      <c r="D86" s="615"/>
    </row>
    <row r="87" spans="1:4" ht="23.25" thickBot="1" x14ac:dyDescent="0.3">
      <c r="A87" s="640" t="s">
        <v>173</v>
      </c>
      <c r="B87" s="616" t="s">
        <v>174</v>
      </c>
      <c r="C87" s="15">
        <f>+C64+C68+C73+C76+C80+C86+C85</f>
        <v>178560601</v>
      </c>
      <c r="D87" s="15">
        <f>+D64+D68+D73+D76+D80+D86+D85</f>
        <v>601541428</v>
      </c>
    </row>
    <row r="88" spans="1:4" ht="23.25" thickBot="1" x14ac:dyDescent="0.3">
      <c r="A88" s="645" t="s">
        <v>175</v>
      </c>
      <c r="B88" s="618" t="s">
        <v>176</v>
      </c>
      <c r="C88" s="15">
        <f>+C63+C87</f>
        <v>592014434</v>
      </c>
      <c r="D88" s="15">
        <f>+D63+D87</f>
        <v>1039097892</v>
      </c>
    </row>
    <row r="89" spans="1:4" ht="15.75" x14ac:dyDescent="0.25">
      <c r="A89" s="2"/>
      <c r="B89" s="3"/>
      <c r="C89" s="16"/>
    </row>
    <row r="90" spans="1:4" ht="15.75" x14ac:dyDescent="0.25">
      <c r="A90" s="663" t="s">
        <v>177</v>
      </c>
      <c r="B90" s="663"/>
      <c r="C90" s="663"/>
    </row>
    <row r="91" spans="1:4" ht="15.75" thickBot="1" x14ac:dyDescent="0.3">
      <c r="A91" s="665" t="s">
        <v>178</v>
      </c>
      <c r="B91" s="665"/>
      <c r="C91" s="646" t="str">
        <f>C3</f>
        <v>Forintban!</v>
      </c>
    </row>
    <row r="92" spans="1:4" ht="24.75" thickBot="1" x14ac:dyDescent="0.3">
      <c r="A92" s="8" t="s">
        <v>3</v>
      </c>
      <c r="B92" s="9" t="s">
        <v>179</v>
      </c>
      <c r="C92" s="638" t="str">
        <f>+C4</f>
        <v>2017. évi előirányzat</v>
      </c>
      <c r="D92" s="638" t="s">
        <v>6</v>
      </c>
    </row>
    <row r="93" spans="1:4" ht="15.75" thickBot="1" x14ac:dyDescent="0.3">
      <c r="A93" s="84"/>
      <c r="B93" s="647" t="s">
        <v>7</v>
      </c>
      <c r="C93" s="10" t="s">
        <v>8</v>
      </c>
      <c r="D93" s="10" t="s">
        <v>8</v>
      </c>
    </row>
    <row r="94" spans="1:4" ht="15.75" thickBot="1" x14ac:dyDescent="0.3">
      <c r="A94" s="648" t="s">
        <v>10</v>
      </c>
      <c r="B94" s="619" t="s">
        <v>180</v>
      </c>
      <c r="C94" s="620">
        <f>C95+C96+C97+C98+C99+C112</f>
        <v>390364361</v>
      </c>
      <c r="D94" s="620">
        <f>D95+D96+D97+D98+D99+D112</f>
        <v>834810062</v>
      </c>
    </row>
    <row r="95" spans="1:4" x14ac:dyDescent="0.25">
      <c r="A95" s="649" t="s">
        <v>12</v>
      </c>
      <c r="B95" s="222" t="s">
        <v>181</v>
      </c>
      <c r="C95" s="622">
        <v>156061746</v>
      </c>
      <c r="D95" s="622">
        <v>156909631</v>
      </c>
    </row>
    <row r="96" spans="1:4" x14ac:dyDescent="0.25">
      <c r="A96" s="4" t="s">
        <v>14</v>
      </c>
      <c r="B96" s="220" t="s">
        <v>182</v>
      </c>
      <c r="C96" s="602">
        <v>37642212</v>
      </c>
      <c r="D96" s="602">
        <v>37642212</v>
      </c>
    </row>
    <row r="97" spans="1:4" x14ac:dyDescent="0.25">
      <c r="A97" s="4" t="s">
        <v>16</v>
      </c>
      <c r="B97" s="220" t="s">
        <v>183</v>
      </c>
      <c r="C97" s="605">
        <v>118531150</v>
      </c>
      <c r="D97" s="605">
        <v>105937173</v>
      </c>
    </row>
    <row r="98" spans="1:4" x14ac:dyDescent="0.25">
      <c r="A98" s="4" t="s">
        <v>18</v>
      </c>
      <c r="B98" s="79" t="s">
        <v>184</v>
      </c>
      <c r="C98" s="605"/>
      <c r="D98" s="605"/>
    </row>
    <row r="99" spans="1:4" x14ac:dyDescent="0.25">
      <c r="A99" s="4" t="s">
        <v>185</v>
      </c>
      <c r="B99" s="81" t="s">
        <v>186</v>
      </c>
      <c r="C99" s="605">
        <v>78129253</v>
      </c>
      <c r="D99" s="605">
        <v>88376167</v>
      </c>
    </row>
    <row r="100" spans="1:4" x14ac:dyDescent="0.25">
      <c r="A100" s="4" t="s">
        <v>22</v>
      </c>
      <c r="B100" s="220" t="s">
        <v>187</v>
      </c>
      <c r="C100" s="605"/>
      <c r="D100" s="605"/>
    </row>
    <row r="101" spans="1:4" x14ac:dyDescent="0.25">
      <c r="A101" s="4" t="s">
        <v>188</v>
      </c>
      <c r="B101" s="88" t="s">
        <v>189</v>
      </c>
      <c r="C101" s="605"/>
      <c r="D101" s="605"/>
    </row>
    <row r="102" spans="1:4" x14ac:dyDescent="0.25">
      <c r="A102" s="4" t="s">
        <v>190</v>
      </c>
      <c r="B102" s="88" t="s">
        <v>191</v>
      </c>
      <c r="C102" s="605"/>
      <c r="D102" s="605"/>
    </row>
    <row r="103" spans="1:4" x14ac:dyDescent="0.25">
      <c r="A103" s="4" t="s">
        <v>192</v>
      </c>
      <c r="B103" s="86" t="s">
        <v>193</v>
      </c>
      <c r="C103" s="605"/>
      <c r="D103" s="605"/>
    </row>
    <row r="104" spans="1:4" ht="22.5" x14ac:dyDescent="0.25">
      <c r="A104" s="4" t="s">
        <v>194</v>
      </c>
      <c r="B104" s="87" t="s">
        <v>195</v>
      </c>
      <c r="C104" s="605"/>
      <c r="D104" s="605"/>
    </row>
    <row r="105" spans="1:4" ht="22.5" x14ac:dyDescent="0.25">
      <c r="A105" s="4" t="s">
        <v>196</v>
      </c>
      <c r="B105" s="87" t="s">
        <v>197</v>
      </c>
      <c r="C105" s="605"/>
      <c r="D105" s="605"/>
    </row>
    <row r="106" spans="1:4" x14ac:dyDescent="0.25">
      <c r="A106" s="4" t="s">
        <v>198</v>
      </c>
      <c r="B106" s="86" t="s">
        <v>199</v>
      </c>
      <c r="C106" s="605"/>
      <c r="D106" s="605"/>
    </row>
    <row r="107" spans="1:4" x14ac:dyDescent="0.25">
      <c r="A107" s="4" t="s">
        <v>200</v>
      </c>
      <c r="B107" s="86" t="s">
        <v>201</v>
      </c>
      <c r="C107" s="605"/>
      <c r="D107" s="605"/>
    </row>
    <row r="108" spans="1:4" ht="22.5" x14ac:dyDescent="0.25">
      <c r="A108" s="4" t="s">
        <v>202</v>
      </c>
      <c r="B108" s="87" t="s">
        <v>203</v>
      </c>
      <c r="C108" s="605"/>
      <c r="D108" s="605"/>
    </row>
    <row r="109" spans="1:4" x14ac:dyDescent="0.25">
      <c r="A109" s="650" t="s">
        <v>204</v>
      </c>
      <c r="B109" s="88" t="s">
        <v>205</v>
      </c>
      <c r="C109" s="605"/>
      <c r="D109" s="605"/>
    </row>
    <row r="110" spans="1:4" x14ac:dyDescent="0.25">
      <c r="A110" s="4" t="s">
        <v>206</v>
      </c>
      <c r="B110" s="88" t="s">
        <v>207</v>
      </c>
      <c r="C110" s="605"/>
      <c r="D110" s="605"/>
    </row>
    <row r="111" spans="1:4" ht="22.5" x14ac:dyDescent="0.25">
      <c r="A111" s="6" t="s">
        <v>208</v>
      </c>
      <c r="B111" s="88" t="s">
        <v>209</v>
      </c>
      <c r="C111" s="605"/>
      <c r="D111" s="605"/>
    </row>
    <row r="112" spans="1:4" x14ac:dyDescent="0.25">
      <c r="A112" s="4" t="s">
        <v>210</v>
      </c>
      <c r="B112" s="79" t="s">
        <v>211</v>
      </c>
      <c r="C112" s="602"/>
      <c r="D112" s="602">
        <v>445944879</v>
      </c>
    </row>
    <row r="113" spans="1:4" x14ac:dyDescent="0.25">
      <c r="A113" s="4" t="s">
        <v>212</v>
      </c>
      <c r="B113" s="220" t="s">
        <v>213</v>
      </c>
      <c r="C113" s="602"/>
      <c r="D113" s="602"/>
    </row>
    <row r="114" spans="1:4" ht="15.75" thickBot="1" x14ac:dyDescent="0.3">
      <c r="A114" s="651" t="s">
        <v>214</v>
      </c>
      <c r="B114" s="652" t="s">
        <v>215</v>
      </c>
      <c r="C114" s="623"/>
      <c r="D114" s="623"/>
    </row>
    <row r="115" spans="1:4" ht="15.75" thickBot="1" x14ac:dyDescent="0.3">
      <c r="A115" s="653" t="s">
        <v>24</v>
      </c>
      <c r="B115" s="654" t="s">
        <v>216</v>
      </c>
      <c r="C115" s="655">
        <f>+C116+C118+C120</f>
        <v>1308800</v>
      </c>
      <c r="D115" s="655">
        <f>+D116+D118+D120</f>
        <v>1764615</v>
      </c>
    </row>
    <row r="116" spans="1:4" x14ac:dyDescent="0.25">
      <c r="A116" s="5" t="s">
        <v>26</v>
      </c>
      <c r="B116" s="220" t="s">
        <v>217</v>
      </c>
      <c r="C116" s="600">
        <v>1058800</v>
      </c>
      <c r="D116" s="600">
        <v>1356525</v>
      </c>
    </row>
    <row r="117" spans="1:4" x14ac:dyDescent="0.25">
      <c r="A117" s="5" t="s">
        <v>28</v>
      </c>
      <c r="B117" s="80" t="s">
        <v>218</v>
      </c>
      <c r="C117" s="600"/>
      <c r="D117" s="600"/>
    </row>
    <row r="118" spans="1:4" x14ac:dyDescent="0.25">
      <c r="A118" s="5" t="s">
        <v>30</v>
      </c>
      <c r="B118" s="80" t="s">
        <v>219</v>
      </c>
      <c r="C118" s="602">
        <v>250000</v>
      </c>
      <c r="D118" s="602">
        <v>408090</v>
      </c>
    </row>
    <row r="119" spans="1:4" x14ac:dyDescent="0.25">
      <c r="A119" s="5" t="s">
        <v>32</v>
      </c>
      <c r="B119" s="80" t="s">
        <v>220</v>
      </c>
      <c r="C119" s="624"/>
      <c r="D119" s="624"/>
    </row>
    <row r="120" spans="1:4" x14ac:dyDescent="0.25">
      <c r="A120" s="5" t="s">
        <v>34</v>
      </c>
      <c r="B120" s="625" t="s">
        <v>221</v>
      </c>
      <c r="C120" s="624"/>
      <c r="D120" s="624"/>
    </row>
    <row r="121" spans="1:4" ht="22.5" x14ac:dyDescent="0.25">
      <c r="A121" s="5" t="s">
        <v>36</v>
      </c>
      <c r="B121" s="626" t="s">
        <v>222</v>
      </c>
      <c r="C121" s="624"/>
      <c r="D121" s="624"/>
    </row>
    <row r="122" spans="1:4" ht="22.5" x14ac:dyDescent="0.25">
      <c r="A122" s="5" t="s">
        <v>223</v>
      </c>
      <c r="B122" s="113" t="s">
        <v>224</v>
      </c>
      <c r="C122" s="624"/>
      <c r="D122" s="624"/>
    </row>
    <row r="123" spans="1:4" ht="22.5" x14ac:dyDescent="0.25">
      <c r="A123" s="5" t="s">
        <v>225</v>
      </c>
      <c r="B123" s="87" t="s">
        <v>197</v>
      </c>
      <c r="C123" s="624"/>
      <c r="D123" s="624"/>
    </row>
    <row r="124" spans="1:4" ht="22.5" x14ac:dyDescent="0.25">
      <c r="A124" s="5" t="s">
        <v>226</v>
      </c>
      <c r="B124" s="87" t="s">
        <v>227</v>
      </c>
      <c r="C124" s="624"/>
      <c r="D124" s="624"/>
    </row>
    <row r="125" spans="1:4" ht="22.5" x14ac:dyDescent="0.25">
      <c r="A125" s="5" t="s">
        <v>228</v>
      </c>
      <c r="B125" s="87" t="s">
        <v>229</v>
      </c>
      <c r="C125" s="624"/>
      <c r="D125" s="624"/>
    </row>
    <row r="126" spans="1:4" ht="22.5" x14ac:dyDescent="0.25">
      <c r="A126" s="5" t="s">
        <v>230</v>
      </c>
      <c r="B126" s="87" t="s">
        <v>203</v>
      </c>
      <c r="C126" s="624"/>
      <c r="D126" s="624"/>
    </row>
    <row r="127" spans="1:4" x14ac:dyDescent="0.25">
      <c r="A127" s="5" t="s">
        <v>231</v>
      </c>
      <c r="B127" s="87" t="s">
        <v>232</v>
      </c>
      <c r="C127" s="624"/>
      <c r="D127" s="624"/>
    </row>
    <row r="128" spans="1:4" ht="23.25" thickBot="1" x14ac:dyDescent="0.3">
      <c r="A128" s="650" t="s">
        <v>233</v>
      </c>
      <c r="B128" s="87" t="s">
        <v>234</v>
      </c>
      <c r="C128" s="627"/>
      <c r="D128" s="627"/>
    </row>
    <row r="129" spans="1:4" ht="15.75" thickBot="1" x14ac:dyDescent="0.3">
      <c r="A129" s="82" t="s">
        <v>38</v>
      </c>
      <c r="B129" s="223" t="s">
        <v>235</v>
      </c>
      <c r="C129" s="104">
        <f>+C94+C115</f>
        <v>391673161</v>
      </c>
      <c r="D129" s="104">
        <f>+D94+D115</f>
        <v>836574677</v>
      </c>
    </row>
    <row r="130" spans="1:4" ht="21.75" thickBot="1" x14ac:dyDescent="0.3">
      <c r="A130" s="82" t="s">
        <v>236</v>
      </c>
      <c r="B130" s="223" t="s">
        <v>237</v>
      </c>
      <c r="C130" s="104">
        <f>+C131+C132+C133</f>
        <v>0</v>
      </c>
      <c r="D130" s="104">
        <f>+D131+D132+D133</f>
        <v>0</v>
      </c>
    </row>
    <row r="131" spans="1:4" ht="22.5" x14ac:dyDescent="0.25">
      <c r="A131" s="5" t="s">
        <v>54</v>
      </c>
      <c r="B131" s="80" t="s">
        <v>238</v>
      </c>
      <c r="C131" s="624"/>
      <c r="D131" s="624"/>
    </row>
    <row r="132" spans="1:4" ht="22.5" x14ac:dyDescent="0.25">
      <c r="A132" s="5" t="s">
        <v>56</v>
      </c>
      <c r="B132" s="80" t="s">
        <v>239</v>
      </c>
      <c r="C132" s="624"/>
      <c r="D132" s="624"/>
    </row>
    <row r="133" spans="1:4" ht="23.25" thickBot="1" x14ac:dyDescent="0.3">
      <c r="A133" s="650" t="s">
        <v>58</v>
      </c>
      <c r="B133" s="80" t="s">
        <v>240</v>
      </c>
      <c r="C133" s="624"/>
      <c r="D133" s="624"/>
    </row>
    <row r="134" spans="1:4" ht="15.75" thickBot="1" x14ac:dyDescent="0.3">
      <c r="A134" s="82" t="s">
        <v>68</v>
      </c>
      <c r="B134" s="223" t="s">
        <v>241</v>
      </c>
      <c r="C134" s="104">
        <f>SUM(C135:C140)</f>
        <v>0</v>
      </c>
      <c r="D134" s="104">
        <f>SUM(D135:D140)</f>
        <v>0</v>
      </c>
    </row>
    <row r="135" spans="1:4" x14ac:dyDescent="0.25">
      <c r="A135" s="5" t="s">
        <v>70</v>
      </c>
      <c r="B135" s="221" t="s">
        <v>242</v>
      </c>
      <c r="C135" s="624"/>
      <c r="D135" s="624"/>
    </row>
    <row r="136" spans="1:4" x14ac:dyDescent="0.25">
      <c r="A136" s="5" t="s">
        <v>72</v>
      </c>
      <c r="B136" s="221" t="s">
        <v>243</v>
      </c>
      <c r="C136" s="624"/>
      <c r="D136" s="624"/>
    </row>
    <row r="137" spans="1:4" x14ac:dyDescent="0.25">
      <c r="A137" s="5" t="s">
        <v>74</v>
      </c>
      <c r="B137" s="221" t="s">
        <v>244</v>
      </c>
      <c r="C137" s="624"/>
      <c r="D137" s="624"/>
    </row>
    <row r="138" spans="1:4" x14ac:dyDescent="0.25">
      <c r="A138" s="5" t="s">
        <v>76</v>
      </c>
      <c r="B138" s="221" t="s">
        <v>245</v>
      </c>
      <c r="C138" s="624"/>
      <c r="D138" s="624"/>
    </row>
    <row r="139" spans="1:4" x14ac:dyDescent="0.25">
      <c r="A139" s="5" t="s">
        <v>78</v>
      </c>
      <c r="B139" s="221" t="s">
        <v>246</v>
      </c>
      <c r="C139" s="624"/>
      <c r="D139" s="624"/>
    </row>
    <row r="140" spans="1:4" ht="15.75" thickBot="1" x14ac:dyDescent="0.3">
      <c r="A140" s="650" t="s">
        <v>80</v>
      </c>
      <c r="B140" s="221" t="s">
        <v>247</v>
      </c>
      <c r="C140" s="624"/>
      <c r="D140" s="624"/>
    </row>
    <row r="141" spans="1:4" ht="15.75" thickBot="1" x14ac:dyDescent="0.3">
      <c r="A141" s="82" t="s">
        <v>92</v>
      </c>
      <c r="B141" s="223" t="s">
        <v>248</v>
      </c>
      <c r="C141" s="15">
        <f>+C142+C143+C144+C145</f>
        <v>200341273</v>
      </c>
      <c r="D141" s="15">
        <f>+D142+D143+D144+D145</f>
        <v>202523215</v>
      </c>
    </row>
    <row r="142" spans="1:4" x14ac:dyDescent="0.25">
      <c r="A142" s="5" t="s">
        <v>94</v>
      </c>
      <c r="B142" s="221" t="s">
        <v>249</v>
      </c>
      <c r="C142" s="624">
        <v>13432548</v>
      </c>
      <c r="D142" s="624">
        <v>13432548</v>
      </c>
    </row>
    <row r="143" spans="1:4" x14ac:dyDescent="0.25">
      <c r="A143" s="5" t="s">
        <v>96</v>
      </c>
      <c r="B143" s="221" t="s">
        <v>250</v>
      </c>
      <c r="C143" s="624"/>
      <c r="D143" s="624"/>
    </row>
    <row r="144" spans="1:4" x14ac:dyDescent="0.25">
      <c r="A144" s="5" t="s">
        <v>98</v>
      </c>
      <c r="B144" s="221" t="s">
        <v>472</v>
      </c>
      <c r="C144" s="624">
        <v>186908725</v>
      </c>
      <c r="D144" s="624">
        <v>189090667</v>
      </c>
    </row>
    <row r="145" spans="1:4" ht="15.75" thickBot="1" x14ac:dyDescent="0.3">
      <c r="A145" s="650" t="s">
        <v>100</v>
      </c>
      <c r="B145" s="219" t="s">
        <v>252</v>
      </c>
      <c r="C145" s="624"/>
      <c r="D145" s="624"/>
    </row>
    <row r="146" spans="1:4" ht="15.75" thickBot="1" x14ac:dyDescent="0.3">
      <c r="A146" s="82" t="s">
        <v>253</v>
      </c>
      <c r="B146" s="223" t="s">
        <v>254</v>
      </c>
      <c r="C146" s="628">
        <f>SUM(C147:C151)</f>
        <v>0</v>
      </c>
      <c r="D146" s="628">
        <f>SUM(D147:D151)</f>
        <v>0</v>
      </c>
    </row>
    <row r="147" spans="1:4" x14ac:dyDescent="0.25">
      <c r="A147" s="5" t="s">
        <v>106</v>
      </c>
      <c r="B147" s="221" t="s">
        <v>255</v>
      </c>
      <c r="C147" s="624"/>
      <c r="D147" s="624"/>
    </row>
    <row r="148" spans="1:4" x14ac:dyDescent="0.25">
      <c r="A148" s="5" t="s">
        <v>108</v>
      </c>
      <c r="B148" s="221" t="s">
        <v>256</v>
      </c>
      <c r="C148" s="624"/>
      <c r="D148" s="624"/>
    </row>
    <row r="149" spans="1:4" x14ac:dyDescent="0.25">
      <c r="A149" s="5" t="s">
        <v>110</v>
      </c>
      <c r="B149" s="221" t="s">
        <v>257</v>
      </c>
      <c r="C149" s="624"/>
      <c r="D149" s="624"/>
    </row>
    <row r="150" spans="1:4" ht="22.5" x14ac:dyDescent="0.25">
      <c r="A150" s="5" t="s">
        <v>112</v>
      </c>
      <c r="B150" s="221" t="s">
        <v>258</v>
      </c>
      <c r="C150" s="624"/>
      <c r="D150" s="624"/>
    </row>
    <row r="151" spans="1:4" ht="15.75" thickBot="1" x14ac:dyDescent="0.3">
      <c r="A151" s="5" t="s">
        <v>259</v>
      </c>
      <c r="B151" s="221" t="s">
        <v>260</v>
      </c>
      <c r="C151" s="624"/>
      <c r="D151" s="624"/>
    </row>
    <row r="152" spans="1:4" ht="15.75" thickBot="1" x14ac:dyDescent="0.3">
      <c r="A152" s="82" t="s">
        <v>114</v>
      </c>
      <c r="B152" s="223" t="s">
        <v>261</v>
      </c>
      <c r="C152" s="656"/>
      <c r="D152" s="656"/>
    </row>
    <row r="153" spans="1:4" ht="15.75" thickBot="1" x14ac:dyDescent="0.3">
      <c r="A153" s="82" t="s">
        <v>262</v>
      </c>
      <c r="B153" s="223" t="s">
        <v>263</v>
      </c>
      <c r="C153" s="656"/>
      <c r="D153" s="656"/>
    </row>
    <row r="154" spans="1:4" ht="15.75" thickBot="1" x14ac:dyDescent="0.3">
      <c r="A154" s="82" t="s">
        <v>264</v>
      </c>
      <c r="B154" s="223" t="s">
        <v>265</v>
      </c>
      <c r="C154" s="629">
        <f>+C130+C134+C141+C146+C152+C153</f>
        <v>200341273</v>
      </c>
      <c r="D154" s="629">
        <f>+D130+D134+D141+D146+D152+D153</f>
        <v>202523215</v>
      </c>
    </row>
    <row r="155" spans="1:4" ht="15.75" thickBot="1" x14ac:dyDescent="0.3">
      <c r="A155" s="657" t="s">
        <v>266</v>
      </c>
      <c r="B155" s="630" t="s">
        <v>267</v>
      </c>
      <c r="C155" s="629">
        <f>+C129+C154</f>
        <v>592014434</v>
      </c>
      <c r="D155" s="629">
        <f>+D129+D154</f>
        <v>1039097892</v>
      </c>
    </row>
    <row r="156" spans="1:4" ht="15.75" x14ac:dyDescent="0.25">
      <c r="A156" s="658"/>
      <c r="B156" s="658"/>
      <c r="C156" s="659"/>
    </row>
    <row r="157" spans="1:4" ht="15.75" x14ac:dyDescent="0.25">
      <c r="A157" s="666" t="s">
        <v>268</v>
      </c>
      <c r="B157" s="666"/>
      <c r="C157" s="666"/>
    </row>
    <row r="158" spans="1:4" ht="15.75" thickBot="1" x14ac:dyDescent="0.3">
      <c r="A158" s="664" t="s">
        <v>269</v>
      </c>
      <c r="B158" s="664"/>
      <c r="C158" s="637" t="str">
        <f>C91</f>
        <v>Forintban!</v>
      </c>
    </row>
    <row r="159" spans="1:4" ht="21.75" thickBot="1" x14ac:dyDescent="0.3">
      <c r="A159" s="82">
        <v>1</v>
      </c>
      <c r="B159" s="83" t="s">
        <v>270</v>
      </c>
      <c r="C159" s="104">
        <f>+C63-C129</f>
        <v>21780672</v>
      </c>
      <c r="D159" s="104">
        <f>+D63-D129</f>
        <v>-399018213</v>
      </c>
    </row>
    <row r="160" spans="1:4" ht="42.75" thickBot="1" x14ac:dyDescent="0.3">
      <c r="A160" s="82" t="s">
        <v>24</v>
      </c>
      <c r="B160" s="83" t="s">
        <v>271</v>
      </c>
      <c r="C160" s="104">
        <f>+C87-C154</f>
        <v>-21780672</v>
      </c>
      <c r="D160" s="104">
        <f>+D87-D154</f>
        <v>399018213</v>
      </c>
    </row>
  </sheetData>
  <mergeCells count="6">
    <mergeCell ref="A158:B158"/>
    <mergeCell ref="A2:C2"/>
    <mergeCell ref="A3:B3"/>
    <mergeCell ref="A90:C90"/>
    <mergeCell ref="A91:B91"/>
    <mergeCell ref="A157:C157"/>
  </mergeCells>
  <pageMargins left="0.7" right="0.7" top="0.75" bottom="0.75" header="0.3" footer="0.3"/>
  <pageSetup paperSize="9" scale="96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D1" sqref="D1"/>
    </sheetView>
  </sheetViews>
  <sheetFormatPr defaultRowHeight="15" x14ac:dyDescent="0.25"/>
  <cols>
    <col min="2" max="2" width="50.7109375" customWidth="1"/>
    <col min="3" max="3" width="16.85546875" customWidth="1"/>
    <col min="4" max="4" width="19" customWidth="1"/>
  </cols>
  <sheetData>
    <row r="1" spans="1:4" x14ac:dyDescent="0.25">
      <c r="D1" s="122" t="s">
        <v>477</v>
      </c>
    </row>
    <row r="2" spans="1:4" ht="15.75" x14ac:dyDescent="0.25">
      <c r="A2" s="663" t="s">
        <v>0</v>
      </c>
      <c r="B2" s="663"/>
      <c r="C2" s="663"/>
    </row>
    <row r="3" spans="1:4" ht="15.75" thickBot="1" x14ac:dyDescent="0.3">
      <c r="A3" s="667" t="s">
        <v>1</v>
      </c>
      <c r="B3" s="667"/>
      <c r="C3" s="660" t="str">
        <f>'[1]1.2.sz.mell.'!C2</f>
        <v>Forintban!</v>
      </c>
    </row>
    <row r="4" spans="1:4" ht="25.5" thickBot="1" x14ac:dyDescent="0.3">
      <c r="A4" s="8" t="s">
        <v>3</v>
      </c>
      <c r="B4" s="9" t="s">
        <v>4</v>
      </c>
      <c r="C4" s="638" t="str">
        <f>+CONCATENATE(LEFT([1]ÖSSZEFÜGGÉSEK!A5,4),". évi előirányzat")</f>
        <v>2017. évi előirányzat</v>
      </c>
      <c r="D4" s="661" t="s">
        <v>6</v>
      </c>
    </row>
    <row r="5" spans="1:4" ht="15.75" thickBot="1" x14ac:dyDescent="0.3">
      <c r="A5" s="19"/>
      <c r="B5" s="20" t="s">
        <v>7</v>
      </c>
      <c r="C5" s="639" t="s">
        <v>8</v>
      </c>
      <c r="D5" s="639" t="s">
        <v>9</v>
      </c>
    </row>
    <row r="6" spans="1:4" ht="15.75" thickBot="1" x14ac:dyDescent="0.3">
      <c r="A6" s="82" t="s">
        <v>10</v>
      </c>
      <c r="B6" s="7" t="s">
        <v>11</v>
      </c>
      <c r="C6" s="104">
        <f>+C7+C8+C9+C10+C11+C12</f>
        <v>5978610</v>
      </c>
      <c r="D6" s="104">
        <f>+D7+D8+D9+D10+D11+D12</f>
        <v>10476106</v>
      </c>
    </row>
    <row r="7" spans="1:4" x14ac:dyDescent="0.25">
      <c r="A7" s="5" t="s">
        <v>12</v>
      </c>
      <c r="B7" s="599" t="s">
        <v>13</v>
      </c>
      <c r="C7" s="600"/>
      <c r="D7" s="600"/>
    </row>
    <row r="8" spans="1:4" x14ac:dyDescent="0.25">
      <c r="A8" s="4" t="s">
        <v>14</v>
      </c>
      <c r="B8" s="601" t="s">
        <v>15</v>
      </c>
      <c r="C8" s="602"/>
      <c r="D8" s="602"/>
    </row>
    <row r="9" spans="1:4" ht="23.25" x14ac:dyDescent="0.25">
      <c r="A9" s="4" t="s">
        <v>16</v>
      </c>
      <c r="B9" s="601" t="s">
        <v>17</v>
      </c>
      <c r="C9" s="602">
        <v>5978610</v>
      </c>
      <c r="D9" s="602">
        <v>9925094</v>
      </c>
    </row>
    <row r="10" spans="1:4" x14ac:dyDescent="0.25">
      <c r="A10" s="4" t="s">
        <v>18</v>
      </c>
      <c r="B10" s="601" t="s">
        <v>19</v>
      </c>
      <c r="C10" s="602"/>
      <c r="D10" s="602"/>
    </row>
    <row r="11" spans="1:4" x14ac:dyDescent="0.25">
      <c r="A11" s="4" t="s">
        <v>20</v>
      </c>
      <c r="B11" s="626" t="s">
        <v>21</v>
      </c>
      <c r="C11" s="602"/>
      <c r="D11" s="602">
        <v>551012</v>
      </c>
    </row>
    <row r="12" spans="1:4" ht="15.75" thickBot="1" x14ac:dyDescent="0.3">
      <c r="A12" s="6" t="s">
        <v>22</v>
      </c>
      <c r="B12" s="625" t="s">
        <v>23</v>
      </c>
      <c r="C12" s="602"/>
      <c r="D12" s="602"/>
    </row>
    <row r="13" spans="1:4" ht="21.75" thickBot="1" x14ac:dyDescent="0.3">
      <c r="A13" s="82" t="s">
        <v>24</v>
      </c>
      <c r="B13" s="604" t="s">
        <v>25</v>
      </c>
      <c r="C13" s="104">
        <f>+C14+C15+C16+C17+C18</f>
        <v>105318056</v>
      </c>
      <c r="D13" s="104">
        <f>+D14+D15+D16+D17+D18</f>
        <v>103059772</v>
      </c>
    </row>
    <row r="14" spans="1:4" x14ac:dyDescent="0.25">
      <c r="A14" s="5" t="s">
        <v>26</v>
      </c>
      <c r="B14" s="599" t="s">
        <v>27</v>
      </c>
      <c r="C14" s="600"/>
      <c r="D14" s="600"/>
    </row>
    <row r="15" spans="1:4" x14ac:dyDescent="0.25">
      <c r="A15" s="4" t="s">
        <v>28</v>
      </c>
      <c r="B15" s="601" t="s">
        <v>29</v>
      </c>
      <c r="C15" s="602"/>
      <c r="D15" s="602"/>
    </row>
    <row r="16" spans="1:4" x14ac:dyDescent="0.25">
      <c r="A16" s="4" t="s">
        <v>30</v>
      </c>
      <c r="B16" s="601" t="s">
        <v>31</v>
      </c>
      <c r="C16" s="602"/>
      <c r="D16" s="602"/>
    </row>
    <row r="17" spans="1:4" x14ac:dyDescent="0.25">
      <c r="A17" s="4" t="s">
        <v>32</v>
      </c>
      <c r="B17" s="601" t="s">
        <v>33</v>
      </c>
      <c r="C17" s="602"/>
      <c r="D17" s="602"/>
    </row>
    <row r="18" spans="1:4" x14ac:dyDescent="0.25">
      <c r="A18" s="4" t="s">
        <v>34</v>
      </c>
      <c r="B18" s="601" t="s">
        <v>35</v>
      </c>
      <c r="C18" s="602">
        <v>105318056</v>
      </c>
      <c r="D18" s="602">
        <v>103059772</v>
      </c>
    </row>
    <row r="19" spans="1:4" ht="15.75" thickBot="1" x14ac:dyDescent="0.3">
      <c r="A19" s="6" t="s">
        <v>36</v>
      </c>
      <c r="B19" s="625" t="s">
        <v>37</v>
      </c>
      <c r="C19" s="605"/>
      <c r="D19" s="605"/>
    </row>
    <row r="20" spans="1:4" ht="21.75" thickBot="1" x14ac:dyDescent="0.3">
      <c r="A20" s="82" t="s">
        <v>38</v>
      </c>
      <c r="B20" s="7" t="s">
        <v>39</v>
      </c>
      <c r="C20" s="104">
        <f>+C21+C22+C23+C24+C25</f>
        <v>105203370</v>
      </c>
      <c r="D20" s="104">
        <f>+D21+D22+D23+D24+D25</f>
        <v>675160555</v>
      </c>
    </row>
    <row r="21" spans="1:4" x14ac:dyDescent="0.25">
      <c r="A21" s="5" t="s">
        <v>40</v>
      </c>
      <c r="B21" s="599" t="s">
        <v>41</v>
      </c>
      <c r="C21" s="600"/>
      <c r="D21" s="600"/>
    </row>
    <row r="22" spans="1:4" x14ac:dyDescent="0.25">
      <c r="A22" s="4" t="s">
        <v>42</v>
      </c>
      <c r="B22" s="601" t="s">
        <v>43</v>
      </c>
      <c r="C22" s="602"/>
      <c r="D22" s="602"/>
    </row>
    <row r="23" spans="1:4" ht="23.25" x14ac:dyDescent="0.25">
      <c r="A23" s="4" t="s">
        <v>44</v>
      </c>
      <c r="B23" s="601" t="s">
        <v>45</v>
      </c>
      <c r="C23" s="602"/>
      <c r="D23" s="602"/>
    </row>
    <row r="24" spans="1:4" ht="23.25" x14ac:dyDescent="0.25">
      <c r="A24" s="4" t="s">
        <v>46</v>
      </c>
      <c r="B24" s="601" t="s">
        <v>47</v>
      </c>
      <c r="C24" s="602"/>
      <c r="D24" s="602"/>
    </row>
    <row r="25" spans="1:4" x14ac:dyDescent="0.25">
      <c r="A25" s="4" t="s">
        <v>48</v>
      </c>
      <c r="B25" s="601" t="s">
        <v>49</v>
      </c>
      <c r="C25" s="602">
        <v>105203370</v>
      </c>
      <c r="D25" s="602">
        <v>675160555</v>
      </c>
    </row>
    <row r="26" spans="1:4" ht="15.75" thickBot="1" x14ac:dyDescent="0.3">
      <c r="A26" s="6" t="s">
        <v>50</v>
      </c>
      <c r="B26" s="603" t="s">
        <v>51</v>
      </c>
      <c r="C26" s="605"/>
      <c r="D26" s="605"/>
    </row>
    <row r="27" spans="1:4" ht="15.75" thickBot="1" x14ac:dyDescent="0.3">
      <c r="A27" s="82" t="s">
        <v>52</v>
      </c>
      <c r="B27" s="7" t="s">
        <v>53</v>
      </c>
      <c r="C27" s="15">
        <f>SUM(C28:C34)</f>
        <v>0</v>
      </c>
      <c r="D27" s="15">
        <f>SUM(D28:D34)</f>
        <v>0</v>
      </c>
    </row>
    <row r="28" spans="1:4" x14ac:dyDescent="0.25">
      <c r="A28" s="5" t="s">
        <v>54</v>
      </c>
      <c r="B28" s="599" t="s">
        <v>466</v>
      </c>
      <c r="C28" s="600"/>
      <c r="D28" s="600"/>
    </row>
    <row r="29" spans="1:4" x14ac:dyDescent="0.25">
      <c r="A29" s="4" t="s">
        <v>56</v>
      </c>
      <c r="B29" s="601" t="s">
        <v>467</v>
      </c>
      <c r="C29" s="602"/>
      <c r="D29" s="602"/>
    </row>
    <row r="30" spans="1:4" x14ac:dyDescent="0.25">
      <c r="A30" s="4" t="s">
        <v>58</v>
      </c>
      <c r="B30" s="601" t="s">
        <v>59</v>
      </c>
      <c r="C30" s="602"/>
      <c r="D30" s="602"/>
    </row>
    <row r="31" spans="1:4" x14ac:dyDescent="0.25">
      <c r="A31" s="4" t="s">
        <v>60</v>
      </c>
      <c r="B31" s="601" t="s">
        <v>61</v>
      </c>
      <c r="C31" s="602"/>
      <c r="D31" s="602"/>
    </row>
    <row r="32" spans="1:4" x14ac:dyDescent="0.25">
      <c r="A32" s="4" t="s">
        <v>62</v>
      </c>
      <c r="B32" s="601" t="s">
        <v>63</v>
      </c>
      <c r="C32" s="602"/>
      <c r="D32" s="602"/>
    </row>
    <row r="33" spans="1:4" x14ac:dyDescent="0.25">
      <c r="A33" s="4" t="s">
        <v>64</v>
      </c>
      <c r="B33" s="601" t="s">
        <v>65</v>
      </c>
      <c r="C33" s="602"/>
      <c r="D33" s="602"/>
    </row>
    <row r="34" spans="1:4" ht="15.75" thickBot="1" x14ac:dyDescent="0.3">
      <c r="A34" s="6" t="s">
        <v>66</v>
      </c>
      <c r="B34" s="606" t="s">
        <v>67</v>
      </c>
      <c r="C34" s="605"/>
      <c r="D34" s="605"/>
    </row>
    <row r="35" spans="1:4" ht="15.75" thickBot="1" x14ac:dyDescent="0.3">
      <c r="A35" s="82" t="s">
        <v>68</v>
      </c>
      <c r="B35" s="7" t="s">
        <v>69</v>
      </c>
      <c r="C35" s="104">
        <f>SUM(C36:C46)</f>
        <v>29053000</v>
      </c>
      <c r="D35" s="104">
        <f>SUM(D36:D46)</f>
        <v>31657000</v>
      </c>
    </row>
    <row r="36" spans="1:4" x14ac:dyDescent="0.25">
      <c r="A36" s="5" t="s">
        <v>70</v>
      </c>
      <c r="B36" s="599" t="s">
        <v>71</v>
      </c>
      <c r="C36" s="600">
        <v>4400000</v>
      </c>
      <c r="D36" s="600">
        <v>4400000</v>
      </c>
    </row>
    <row r="37" spans="1:4" x14ac:dyDescent="0.25">
      <c r="A37" s="4" t="s">
        <v>72</v>
      </c>
      <c r="B37" s="601" t="s">
        <v>73</v>
      </c>
      <c r="C37" s="602">
        <v>10399000</v>
      </c>
      <c r="D37" s="602">
        <v>8399000</v>
      </c>
    </row>
    <row r="38" spans="1:4" x14ac:dyDescent="0.25">
      <c r="A38" s="4" t="s">
        <v>74</v>
      </c>
      <c r="B38" s="601" t="s">
        <v>75</v>
      </c>
      <c r="C38" s="602">
        <v>14000000</v>
      </c>
      <c r="D38" s="602">
        <v>14000000</v>
      </c>
    </row>
    <row r="39" spans="1:4" x14ac:dyDescent="0.25">
      <c r="A39" s="4" t="s">
        <v>76</v>
      </c>
      <c r="B39" s="601" t="s">
        <v>77</v>
      </c>
      <c r="C39" s="602"/>
      <c r="D39" s="602"/>
    </row>
    <row r="40" spans="1:4" x14ac:dyDescent="0.25">
      <c r="A40" s="4" t="s">
        <v>78</v>
      </c>
      <c r="B40" s="601" t="s">
        <v>79</v>
      </c>
      <c r="C40" s="602">
        <v>200000</v>
      </c>
      <c r="D40" s="602">
        <v>200000</v>
      </c>
    </row>
    <row r="41" spans="1:4" x14ac:dyDescent="0.25">
      <c r="A41" s="4" t="s">
        <v>80</v>
      </c>
      <c r="B41" s="601" t="s">
        <v>81</v>
      </c>
      <c r="C41" s="602">
        <v>54000</v>
      </c>
      <c r="D41" s="602">
        <v>54000</v>
      </c>
    </row>
    <row r="42" spans="1:4" x14ac:dyDescent="0.25">
      <c r="A42" s="4" t="s">
        <v>82</v>
      </c>
      <c r="B42" s="601" t="s">
        <v>83</v>
      </c>
      <c r="C42" s="602"/>
      <c r="D42" s="602"/>
    </row>
    <row r="43" spans="1:4" x14ac:dyDescent="0.25">
      <c r="A43" s="4" t="s">
        <v>84</v>
      </c>
      <c r="B43" s="601" t="s">
        <v>85</v>
      </c>
      <c r="C43" s="602"/>
      <c r="D43" s="602"/>
    </row>
    <row r="44" spans="1:4" x14ac:dyDescent="0.25">
      <c r="A44" s="4" t="s">
        <v>86</v>
      </c>
      <c r="B44" s="601" t="s">
        <v>87</v>
      </c>
      <c r="C44" s="607"/>
      <c r="D44" s="607">
        <v>2604000</v>
      </c>
    </row>
    <row r="45" spans="1:4" x14ac:dyDescent="0.25">
      <c r="A45" s="6" t="s">
        <v>88</v>
      </c>
      <c r="B45" s="603" t="s">
        <v>89</v>
      </c>
      <c r="C45" s="608"/>
      <c r="D45" s="608"/>
    </row>
    <row r="46" spans="1:4" ht="15.75" thickBot="1" x14ac:dyDescent="0.3">
      <c r="A46" s="6" t="s">
        <v>90</v>
      </c>
      <c r="B46" s="625" t="s">
        <v>91</v>
      </c>
      <c r="C46" s="608"/>
      <c r="D46" s="608">
        <v>2000000</v>
      </c>
    </row>
    <row r="47" spans="1:4" ht="15.75" thickBot="1" x14ac:dyDescent="0.3">
      <c r="A47" s="82" t="s">
        <v>92</v>
      </c>
      <c r="B47" s="7" t="s">
        <v>93</v>
      </c>
      <c r="C47" s="104">
        <f>SUM(C48:C52)</f>
        <v>0</v>
      </c>
      <c r="D47" s="104">
        <f>SUM(D48:D52)</f>
        <v>17653000</v>
      </c>
    </row>
    <row r="48" spans="1:4" x14ac:dyDescent="0.25">
      <c r="A48" s="5" t="s">
        <v>94</v>
      </c>
      <c r="B48" s="599" t="s">
        <v>95</v>
      </c>
      <c r="C48" s="609"/>
      <c r="D48" s="609"/>
    </row>
    <row r="49" spans="1:4" x14ac:dyDescent="0.25">
      <c r="A49" s="4" t="s">
        <v>96</v>
      </c>
      <c r="B49" s="601" t="s">
        <v>97</v>
      </c>
      <c r="C49" s="607"/>
      <c r="D49" s="607">
        <v>17653000</v>
      </c>
    </row>
    <row r="50" spans="1:4" x14ac:dyDescent="0.25">
      <c r="A50" s="4" t="s">
        <v>98</v>
      </c>
      <c r="B50" s="601" t="s">
        <v>99</v>
      </c>
      <c r="C50" s="607"/>
      <c r="D50" s="607"/>
    </row>
    <row r="51" spans="1:4" x14ac:dyDescent="0.25">
      <c r="A51" s="4" t="s">
        <v>100</v>
      </c>
      <c r="B51" s="601" t="s">
        <v>101</v>
      </c>
      <c r="C51" s="607"/>
      <c r="D51" s="607"/>
    </row>
    <row r="52" spans="1:4" ht="15.75" thickBot="1" x14ac:dyDescent="0.3">
      <c r="A52" s="6" t="s">
        <v>102</v>
      </c>
      <c r="B52" s="625" t="s">
        <v>103</v>
      </c>
      <c r="C52" s="608"/>
      <c r="D52" s="608"/>
    </row>
    <row r="53" spans="1:4" ht="15.75" thickBot="1" x14ac:dyDescent="0.3">
      <c r="A53" s="82" t="s">
        <v>104</v>
      </c>
      <c r="B53" s="7" t="s">
        <v>105</v>
      </c>
      <c r="C53" s="104">
        <f>SUM(C54:C56)</f>
        <v>0</v>
      </c>
      <c r="D53" s="104">
        <f>SUM(D54:D56)</f>
        <v>0</v>
      </c>
    </row>
    <row r="54" spans="1:4" ht="23.25" x14ac:dyDescent="0.25">
      <c r="A54" s="5" t="s">
        <v>106</v>
      </c>
      <c r="B54" s="599" t="s">
        <v>107</v>
      </c>
      <c r="C54" s="600"/>
      <c r="D54" s="600"/>
    </row>
    <row r="55" spans="1:4" ht="23.25" x14ac:dyDescent="0.25">
      <c r="A55" s="4" t="s">
        <v>108</v>
      </c>
      <c r="B55" s="601" t="s">
        <v>109</v>
      </c>
      <c r="C55" s="602"/>
      <c r="D55" s="602"/>
    </row>
    <row r="56" spans="1:4" x14ac:dyDescent="0.25">
      <c r="A56" s="4" t="s">
        <v>110</v>
      </c>
      <c r="B56" s="601" t="s">
        <v>111</v>
      </c>
      <c r="C56" s="602"/>
      <c r="D56" s="602"/>
    </row>
    <row r="57" spans="1:4" ht="15.75" thickBot="1" x14ac:dyDescent="0.3">
      <c r="A57" s="6" t="s">
        <v>112</v>
      </c>
      <c r="B57" s="625" t="s">
        <v>113</v>
      </c>
      <c r="C57" s="605"/>
      <c r="D57" s="605"/>
    </row>
    <row r="58" spans="1:4" ht="15.75" thickBot="1" x14ac:dyDescent="0.3">
      <c r="A58" s="82" t="s">
        <v>114</v>
      </c>
      <c r="B58" s="604" t="s">
        <v>115</v>
      </c>
      <c r="C58" s="104">
        <f>SUM(C59:C61)</f>
        <v>0</v>
      </c>
      <c r="D58" s="104">
        <f>SUM(D59:D61)</f>
        <v>0</v>
      </c>
    </row>
    <row r="59" spans="1:4" ht="23.25" x14ac:dyDescent="0.25">
      <c r="A59" s="5" t="s">
        <v>116</v>
      </c>
      <c r="B59" s="599" t="s">
        <v>117</v>
      </c>
      <c r="C59" s="607"/>
      <c r="D59" s="607"/>
    </row>
    <row r="60" spans="1:4" ht="23.25" x14ac:dyDescent="0.25">
      <c r="A60" s="4" t="s">
        <v>118</v>
      </c>
      <c r="B60" s="601" t="s">
        <v>119</v>
      </c>
      <c r="C60" s="607"/>
      <c r="D60" s="607"/>
    </row>
    <row r="61" spans="1:4" x14ac:dyDescent="0.25">
      <c r="A61" s="4" t="s">
        <v>120</v>
      </c>
      <c r="B61" s="601" t="s">
        <v>121</v>
      </c>
      <c r="C61" s="607"/>
      <c r="D61" s="607"/>
    </row>
    <row r="62" spans="1:4" ht="15.75" thickBot="1" x14ac:dyDescent="0.3">
      <c r="A62" s="6" t="s">
        <v>122</v>
      </c>
      <c r="B62" s="625" t="s">
        <v>123</v>
      </c>
      <c r="C62" s="607"/>
      <c r="D62" s="607"/>
    </row>
    <row r="63" spans="1:4" ht="15.75" thickBot="1" x14ac:dyDescent="0.3">
      <c r="A63" s="34" t="s">
        <v>125</v>
      </c>
      <c r="B63" s="7" t="s">
        <v>126</v>
      </c>
      <c r="C63" s="15">
        <f>+C6+C13+C20+C27+C35+C47+C53+C58</f>
        <v>245553036</v>
      </c>
      <c r="D63" s="15">
        <f>+D6+D13+D20+D27+D35+D47+D53+D58</f>
        <v>838006433</v>
      </c>
    </row>
    <row r="64" spans="1:4" ht="15.75" thickBot="1" x14ac:dyDescent="0.3">
      <c r="A64" s="640" t="s">
        <v>127</v>
      </c>
      <c r="B64" s="604" t="s">
        <v>128</v>
      </c>
      <c r="C64" s="104">
        <f>SUM(C65:C67)</f>
        <v>0</v>
      </c>
      <c r="D64" s="104">
        <f>SUM(D65:D67)</f>
        <v>0</v>
      </c>
    </row>
    <row r="65" spans="1:4" x14ac:dyDescent="0.25">
      <c r="A65" s="5" t="s">
        <v>129</v>
      </c>
      <c r="B65" s="599" t="s">
        <v>130</v>
      </c>
      <c r="C65" s="607"/>
      <c r="D65" s="607"/>
    </row>
    <row r="66" spans="1:4" x14ac:dyDescent="0.25">
      <c r="A66" s="4" t="s">
        <v>131</v>
      </c>
      <c r="B66" s="601" t="s">
        <v>132</v>
      </c>
      <c r="C66" s="607"/>
      <c r="D66" s="607"/>
    </row>
    <row r="67" spans="1:4" ht="15.75" thickBot="1" x14ac:dyDescent="0.3">
      <c r="A67" s="6" t="s">
        <v>133</v>
      </c>
      <c r="B67" s="641" t="s">
        <v>134</v>
      </c>
      <c r="C67" s="607"/>
      <c r="D67" s="607"/>
    </row>
    <row r="68" spans="1:4" ht="15.75" thickBot="1" x14ac:dyDescent="0.3">
      <c r="A68" s="640" t="s">
        <v>135</v>
      </c>
      <c r="B68" s="604" t="s">
        <v>136</v>
      </c>
      <c r="C68" s="104">
        <f>SUM(C69:C72)</f>
        <v>0</v>
      </c>
      <c r="D68" s="104">
        <f>SUM(D69:D72)</f>
        <v>0</v>
      </c>
    </row>
    <row r="69" spans="1:4" x14ac:dyDescent="0.25">
      <c r="A69" s="5" t="s">
        <v>137</v>
      </c>
      <c r="B69" s="599" t="s">
        <v>138</v>
      </c>
      <c r="C69" s="607"/>
      <c r="D69" s="607"/>
    </row>
    <row r="70" spans="1:4" x14ac:dyDescent="0.25">
      <c r="A70" s="4" t="s">
        <v>139</v>
      </c>
      <c r="B70" s="601" t="s">
        <v>140</v>
      </c>
      <c r="C70" s="607"/>
      <c r="D70" s="607"/>
    </row>
    <row r="71" spans="1:4" x14ac:dyDescent="0.25">
      <c r="A71" s="4" t="s">
        <v>141</v>
      </c>
      <c r="B71" s="601" t="s">
        <v>142</v>
      </c>
      <c r="C71" s="607"/>
      <c r="D71" s="607"/>
    </row>
    <row r="72" spans="1:4" ht="15.75" thickBot="1" x14ac:dyDescent="0.3">
      <c r="A72" s="6" t="s">
        <v>143</v>
      </c>
      <c r="B72" s="625" t="s">
        <v>144</v>
      </c>
      <c r="C72" s="607"/>
      <c r="D72" s="607"/>
    </row>
    <row r="73" spans="1:4" ht="15.75" thickBot="1" x14ac:dyDescent="0.3">
      <c r="A73" s="640" t="s">
        <v>145</v>
      </c>
      <c r="B73" s="604" t="s">
        <v>146</v>
      </c>
      <c r="C73" s="104">
        <f>SUM(C74:C75)</f>
        <v>49089089</v>
      </c>
      <c r="D73" s="104">
        <f>SUM(D74:D75)</f>
        <v>48538600</v>
      </c>
    </row>
    <row r="74" spans="1:4" x14ac:dyDescent="0.25">
      <c r="A74" s="5" t="s">
        <v>147</v>
      </c>
      <c r="B74" s="599" t="s">
        <v>148</v>
      </c>
      <c r="C74" s="607">
        <v>32757710</v>
      </c>
      <c r="D74" s="607">
        <v>32207221</v>
      </c>
    </row>
    <row r="75" spans="1:4" ht="15.75" thickBot="1" x14ac:dyDescent="0.3">
      <c r="A75" s="6" t="s">
        <v>149</v>
      </c>
      <c r="B75" s="625" t="s">
        <v>472</v>
      </c>
      <c r="C75" s="607">
        <v>16331379</v>
      </c>
      <c r="D75" s="607">
        <v>16331379</v>
      </c>
    </row>
    <row r="76" spans="1:4" ht="15.75" thickBot="1" x14ac:dyDescent="0.3">
      <c r="A76" s="640" t="s">
        <v>151</v>
      </c>
      <c r="B76" s="604" t="s">
        <v>152</v>
      </c>
      <c r="C76" s="104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599" t="s">
        <v>154</v>
      </c>
      <c r="C77" s="607"/>
      <c r="D77" s="607"/>
    </row>
    <row r="78" spans="1:4" x14ac:dyDescent="0.25">
      <c r="A78" s="4" t="s">
        <v>155</v>
      </c>
      <c r="B78" s="601" t="s">
        <v>156</v>
      </c>
      <c r="C78" s="607"/>
      <c r="D78" s="607"/>
    </row>
    <row r="79" spans="1:4" ht="15.75" thickBot="1" x14ac:dyDescent="0.3">
      <c r="A79" s="6" t="s">
        <v>157</v>
      </c>
      <c r="B79" s="625" t="s">
        <v>158</v>
      </c>
      <c r="C79" s="607"/>
      <c r="D79" s="607"/>
    </row>
    <row r="80" spans="1:4" ht="15.75" thickBot="1" x14ac:dyDescent="0.3">
      <c r="A80" s="640" t="s">
        <v>159</v>
      </c>
      <c r="B80" s="604" t="s">
        <v>160</v>
      </c>
      <c r="C80" s="104">
        <f>SUM(C81:C84)</f>
        <v>0</v>
      </c>
      <c r="D80" s="104">
        <f>SUM(D81:D84)</f>
        <v>0</v>
      </c>
    </row>
    <row r="81" spans="1:4" x14ac:dyDescent="0.25">
      <c r="A81" s="642" t="s">
        <v>161</v>
      </c>
      <c r="B81" s="599" t="s">
        <v>162</v>
      </c>
      <c r="C81" s="607"/>
      <c r="D81" s="607"/>
    </row>
    <row r="82" spans="1:4" x14ac:dyDescent="0.25">
      <c r="A82" s="643" t="s">
        <v>163</v>
      </c>
      <c r="B82" s="601" t="s">
        <v>164</v>
      </c>
      <c r="C82" s="607"/>
      <c r="D82" s="607"/>
    </row>
    <row r="83" spans="1:4" x14ac:dyDescent="0.25">
      <c r="A83" s="643" t="s">
        <v>165</v>
      </c>
      <c r="B83" s="601" t="s">
        <v>166</v>
      </c>
      <c r="C83" s="607"/>
      <c r="D83" s="607"/>
    </row>
    <row r="84" spans="1:4" ht="15.75" thickBot="1" x14ac:dyDescent="0.3">
      <c r="A84" s="644" t="s">
        <v>167</v>
      </c>
      <c r="B84" s="625" t="s">
        <v>168</v>
      </c>
      <c r="C84" s="607"/>
      <c r="D84" s="607"/>
    </row>
    <row r="85" spans="1:4" ht="15.75" thickBot="1" x14ac:dyDescent="0.3">
      <c r="A85" s="640" t="s">
        <v>169</v>
      </c>
      <c r="B85" s="604" t="s">
        <v>170</v>
      </c>
      <c r="C85" s="615"/>
      <c r="D85" s="615"/>
    </row>
    <row r="86" spans="1:4" ht="15.75" thickBot="1" x14ac:dyDescent="0.3">
      <c r="A86" s="640" t="s">
        <v>171</v>
      </c>
      <c r="B86" s="604" t="s">
        <v>172</v>
      </c>
      <c r="C86" s="615"/>
      <c r="D86" s="615"/>
    </row>
    <row r="87" spans="1:4" ht="15.75" thickBot="1" x14ac:dyDescent="0.3">
      <c r="A87" s="640" t="s">
        <v>173</v>
      </c>
      <c r="B87" s="616" t="s">
        <v>174</v>
      </c>
      <c r="C87" s="15">
        <f>+C64+C68+C73+C76+C80+C86+C85</f>
        <v>49089089</v>
      </c>
      <c r="D87" s="15">
        <f>+D64+D68+D73+D76+D80+D86+D85</f>
        <v>48538600</v>
      </c>
    </row>
    <row r="88" spans="1:4" ht="23.25" thickBot="1" x14ac:dyDescent="0.3">
      <c r="A88" s="645" t="s">
        <v>175</v>
      </c>
      <c r="B88" s="618" t="s">
        <v>176</v>
      </c>
      <c r="C88" s="15">
        <f>+C63+C87</f>
        <v>294642125</v>
      </c>
      <c r="D88" s="15">
        <f>+D63+D87</f>
        <v>886545033</v>
      </c>
    </row>
    <row r="89" spans="1:4" ht="15.75" x14ac:dyDescent="0.25">
      <c r="A89" s="2"/>
      <c r="B89" s="3"/>
      <c r="C89" s="16"/>
    </row>
    <row r="90" spans="1:4" ht="15.75" x14ac:dyDescent="0.25">
      <c r="A90" s="663" t="s">
        <v>177</v>
      </c>
      <c r="B90" s="663"/>
      <c r="C90" s="663"/>
    </row>
    <row r="91" spans="1:4" ht="15.75" thickBot="1" x14ac:dyDescent="0.3">
      <c r="A91" s="665" t="s">
        <v>178</v>
      </c>
      <c r="B91" s="665"/>
      <c r="C91" s="646" t="str">
        <f>C3</f>
        <v>Forintban!</v>
      </c>
    </row>
    <row r="92" spans="1:4" ht="25.5" thickBot="1" x14ac:dyDescent="0.3">
      <c r="A92" s="8" t="s">
        <v>3</v>
      </c>
      <c r="B92" s="9" t="s">
        <v>179</v>
      </c>
      <c r="C92" s="638" t="str">
        <f>+C4</f>
        <v>2017. évi előirányzat</v>
      </c>
      <c r="D92" s="661" t="s">
        <v>6</v>
      </c>
    </row>
    <row r="93" spans="1:4" ht="15.75" thickBot="1" x14ac:dyDescent="0.3">
      <c r="A93" s="84"/>
      <c r="B93" s="647" t="s">
        <v>7</v>
      </c>
      <c r="C93" s="10" t="s">
        <v>8</v>
      </c>
      <c r="D93" s="10" t="s">
        <v>9</v>
      </c>
    </row>
    <row r="94" spans="1:4" ht="15.75" thickBot="1" x14ac:dyDescent="0.3">
      <c r="A94" s="648" t="s">
        <v>10</v>
      </c>
      <c r="B94" s="619" t="s">
        <v>180</v>
      </c>
      <c r="C94" s="620">
        <f>C95+C96+C97+C98+C99+C112</f>
        <v>144694708</v>
      </c>
      <c r="D94" s="620">
        <f>D95+D96+D97+D98+D99+D112</f>
        <v>180232469</v>
      </c>
    </row>
    <row r="95" spans="1:4" x14ac:dyDescent="0.25">
      <c r="A95" s="649" t="s">
        <v>12</v>
      </c>
      <c r="B95" s="222" t="s">
        <v>181</v>
      </c>
      <c r="C95" s="622">
        <v>69416826</v>
      </c>
      <c r="D95" s="622">
        <v>69416826</v>
      </c>
    </row>
    <row r="96" spans="1:4" x14ac:dyDescent="0.25">
      <c r="A96" s="4" t="s">
        <v>14</v>
      </c>
      <c r="B96" s="220" t="s">
        <v>182</v>
      </c>
      <c r="C96" s="602">
        <v>10078364</v>
      </c>
      <c r="D96" s="602">
        <v>10078364</v>
      </c>
    </row>
    <row r="97" spans="1:4" x14ac:dyDescent="0.25">
      <c r="A97" s="4" t="s">
        <v>16</v>
      </c>
      <c r="B97" s="220" t="s">
        <v>183</v>
      </c>
      <c r="C97" s="605">
        <v>45499518</v>
      </c>
      <c r="D97" s="605">
        <v>55024366</v>
      </c>
    </row>
    <row r="98" spans="1:4" x14ac:dyDescent="0.25">
      <c r="A98" s="4" t="s">
        <v>18</v>
      </c>
      <c r="B98" s="79" t="s">
        <v>184</v>
      </c>
      <c r="C98" s="605">
        <v>4700000</v>
      </c>
      <c r="D98" s="605">
        <v>7095000</v>
      </c>
    </row>
    <row r="99" spans="1:4" x14ac:dyDescent="0.25">
      <c r="A99" s="4" t="s">
        <v>185</v>
      </c>
      <c r="B99" s="81" t="s">
        <v>186</v>
      </c>
      <c r="C99" s="605">
        <v>15000000</v>
      </c>
      <c r="D99" s="605">
        <v>14550200</v>
      </c>
    </row>
    <row r="100" spans="1:4" x14ac:dyDescent="0.25">
      <c r="A100" s="4" t="s">
        <v>22</v>
      </c>
      <c r="B100" s="220" t="s">
        <v>187</v>
      </c>
      <c r="C100" s="605"/>
      <c r="D100" s="605"/>
    </row>
    <row r="101" spans="1:4" x14ac:dyDescent="0.25">
      <c r="A101" s="4" t="s">
        <v>188</v>
      </c>
      <c r="B101" s="88" t="s">
        <v>189</v>
      </c>
      <c r="C101" s="605"/>
      <c r="D101" s="605"/>
    </row>
    <row r="102" spans="1:4" x14ac:dyDescent="0.25">
      <c r="A102" s="4" t="s">
        <v>190</v>
      </c>
      <c r="B102" s="88" t="s">
        <v>191</v>
      </c>
      <c r="C102" s="605"/>
      <c r="D102" s="605"/>
    </row>
    <row r="103" spans="1:4" x14ac:dyDescent="0.25">
      <c r="A103" s="4" t="s">
        <v>192</v>
      </c>
      <c r="B103" s="86" t="s">
        <v>193</v>
      </c>
      <c r="C103" s="605"/>
      <c r="D103" s="605"/>
    </row>
    <row r="104" spans="1:4" ht="22.5" x14ac:dyDescent="0.25">
      <c r="A104" s="4" t="s">
        <v>194</v>
      </c>
      <c r="B104" s="87" t="s">
        <v>195</v>
      </c>
      <c r="C104" s="605"/>
      <c r="D104" s="605"/>
    </row>
    <row r="105" spans="1:4" ht="22.5" x14ac:dyDescent="0.25">
      <c r="A105" s="4" t="s">
        <v>196</v>
      </c>
      <c r="B105" s="87" t="s">
        <v>197</v>
      </c>
      <c r="C105" s="605"/>
      <c r="D105" s="605"/>
    </row>
    <row r="106" spans="1:4" x14ac:dyDescent="0.25">
      <c r="A106" s="4" t="s">
        <v>198</v>
      </c>
      <c r="B106" s="86" t="s">
        <v>199</v>
      </c>
      <c r="C106" s="605">
        <v>10000000</v>
      </c>
      <c r="D106" s="605">
        <v>10550200</v>
      </c>
    </row>
    <row r="107" spans="1:4" x14ac:dyDescent="0.25">
      <c r="A107" s="4" t="s">
        <v>200</v>
      </c>
      <c r="B107" s="86" t="s">
        <v>201</v>
      </c>
      <c r="C107" s="605"/>
      <c r="D107" s="605"/>
    </row>
    <row r="108" spans="1:4" ht="22.5" x14ac:dyDescent="0.25">
      <c r="A108" s="4" t="s">
        <v>202</v>
      </c>
      <c r="B108" s="87" t="s">
        <v>203</v>
      </c>
      <c r="C108" s="605"/>
      <c r="D108" s="605"/>
    </row>
    <row r="109" spans="1:4" x14ac:dyDescent="0.25">
      <c r="A109" s="650" t="s">
        <v>204</v>
      </c>
      <c r="B109" s="88" t="s">
        <v>205</v>
      </c>
      <c r="C109" s="605"/>
      <c r="D109" s="605"/>
    </row>
    <row r="110" spans="1:4" x14ac:dyDescent="0.25">
      <c r="A110" s="4" t="s">
        <v>206</v>
      </c>
      <c r="B110" s="88" t="s">
        <v>207</v>
      </c>
      <c r="C110" s="605"/>
      <c r="D110" s="605"/>
    </row>
    <row r="111" spans="1:4" ht="22.5" x14ac:dyDescent="0.25">
      <c r="A111" s="6" t="s">
        <v>208</v>
      </c>
      <c r="B111" s="88" t="s">
        <v>209</v>
      </c>
      <c r="C111" s="605">
        <v>5000000</v>
      </c>
      <c r="D111" s="605">
        <v>4000000</v>
      </c>
    </row>
    <row r="112" spans="1:4" x14ac:dyDescent="0.25">
      <c r="A112" s="4" t="s">
        <v>210</v>
      </c>
      <c r="B112" s="79" t="s">
        <v>211</v>
      </c>
      <c r="C112" s="602"/>
      <c r="D112" s="602">
        <v>24067713</v>
      </c>
    </row>
    <row r="113" spans="1:4" x14ac:dyDescent="0.25">
      <c r="A113" s="4" t="s">
        <v>212</v>
      </c>
      <c r="B113" s="220" t="s">
        <v>213</v>
      </c>
      <c r="C113" s="602"/>
      <c r="D113" s="602"/>
    </row>
    <row r="114" spans="1:4" ht="15.75" thickBot="1" x14ac:dyDescent="0.3">
      <c r="A114" s="651" t="s">
        <v>214</v>
      </c>
      <c r="B114" s="652" t="s">
        <v>215</v>
      </c>
      <c r="C114" s="623"/>
      <c r="D114" s="623"/>
    </row>
    <row r="115" spans="1:4" ht="15.75" thickBot="1" x14ac:dyDescent="0.3">
      <c r="A115" s="653" t="s">
        <v>24</v>
      </c>
      <c r="B115" s="654" t="s">
        <v>216</v>
      </c>
      <c r="C115" s="655">
        <f>+C116+C118+C120</f>
        <v>140960807</v>
      </c>
      <c r="D115" s="655">
        <f>+D116+D118+D120</f>
        <v>274800942</v>
      </c>
    </row>
    <row r="116" spans="1:4" x14ac:dyDescent="0.25">
      <c r="A116" s="5" t="s">
        <v>26</v>
      </c>
      <c r="B116" s="220" t="s">
        <v>217</v>
      </c>
      <c r="C116" s="600">
        <v>122682405</v>
      </c>
      <c r="D116" s="600">
        <v>206522540</v>
      </c>
    </row>
    <row r="117" spans="1:4" x14ac:dyDescent="0.25">
      <c r="A117" s="5" t="s">
        <v>28</v>
      </c>
      <c r="B117" s="80" t="s">
        <v>218</v>
      </c>
      <c r="C117" s="600"/>
      <c r="D117" s="600"/>
    </row>
    <row r="118" spans="1:4" x14ac:dyDescent="0.25">
      <c r="A118" s="5" t="s">
        <v>30</v>
      </c>
      <c r="B118" s="80" t="s">
        <v>219</v>
      </c>
      <c r="C118" s="602">
        <v>11743500</v>
      </c>
      <c r="D118" s="602">
        <v>41743500</v>
      </c>
    </row>
    <row r="119" spans="1:4" x14ac:dyDescent="0.25">
      <c r="A119" s="5" t="s">
        <v>32</v>
      </c>
      <c r="B119" s="80" t="s">
        <v>220</v>
      </c>
      <c r="C119" s="624"/>
      <c r="D119" s="624"/>
    </row>
    <row r="120" spans="1:4" x14ac:dyDescent="0.25">
      <c r="A120" s="5" t="s">
        <v>34</v>
      </c>
      <c r="B120" s="625" t="s">
        <v>221</v>
      </c>
      <c r="C120" s="624">
        <v>6534902</v>
      </c>
      <c r="D120" s="624">
        <v>26534902</v>
      </c>
    </row>
    <row r="121" spans="1:4" x14ac:dyDescent="0.25">
      <c r="A121" s="5" t="s">
        <v>36</v>
      </c>
      <c r="B121" s="626" t="s">
        <v>222</v>
      </c>
      <c r="C121" s="624"/>
      <c r="D121" s="624"/>
    </row>
    <row r="122" spans="1:4" ht="22.5" x14ac:dyDescent="0.25">
      <c r="A122" s="5" t="s">
        <v>223</v>
      </c>
      <c r="B122" s="113" t="s">
        <v>224</v>
      </c>
      <c r="C122" s="624"/>
      <c r="D122" s="624"/>
    </row>
    <row r="123" spans="1:4" ht="22.5" x14ac:dyDescent="0.25">
      <c r="A123" s="5" t="s">
        <v>225</v>
      </c>
      <c r="B123" s="87" t="s">
        <v>197</v>
      </c>
      <c r="C123" s="624"/>
      <c r="D123" s="624"/>
    </row>
    <row r="124" spans="1:4" x14ac:dyDescent="0.25">
      <c r="A124" s="5" t="s">
        <v>226</v>
      </c>
      <c r="B124" s="87" t="s">
        <v>227</v>
      </c>
      <c r="C124" s="624"/>
      <c r="D124" s="624"/>
    </row>
    <row r="125" spans="1:4" x14ac:dyDescent="0.25">
      <c r="A125" s="5" t="s">
        <v>228</v>
      </c>
      <c r="B125" s="87" t="s">
        <v>229</v>
      </c>
      <c r="C125" s="624"/>
      <c r="D125" s="624"/>
    </row>
    <row r="126" spans="1:4" ht="22.5" x14ac:dyDescent="0.25">
      <c r="A126" s="5" t="s">
        <v>230</v>
      </c>
      <c r="B126" s="87" t="s">
        <v>203</v>
      </c>
      <c r="C126" s="624"/>
      <c r="D126" s="624"/>
    </row>
    <row r="127" spans="1:4" x14ac:dyDescent="0.25">
      <c r="A127" s="5" t="s">
        <v>231</v>
      </c>
      <c r="B127" s="87" t="s">
        <v>232</v>
      </c>
      <c r="C127" s="624"/>
      <c r="D127" s="624"/>
    </row>
    <row r="128" spans="1:4" ht="23.25" thickBot="1" x14ac:dyDescent="0.3">
      <c r="A128" s="650" t="s">
        <v>233</v>
      </c>
      <c r="B128" s="87" t="s">
        <v>234</v>
      </c>
      <c r="C128" s="627"/>
      <c r="D128" s="627">
        <v>20000000</v>
      </c>
    </row>
    <row r="129" spans="1:4" ht="15.75" thickBot="1" x14ac:dyDescent="0.3">
      <c r="A129" s="82" t="s">
        <v>38</v>
      </c>
      <c r="B129" s="223" t="s">
        <v>235</v>
      </c>
      <c r="C129" s="104">
        <f>+C94+C115</f>
        <v>285655515</v>
      </c>
      <c r="D129" s="104">
        <f>+D94+D115</f>
        <v>455033411</v>
      </c>
    </row>
    <row r="130" spans="1:4" ht="21.75" thickBot="1" x14ac:dyDescent="0.3">
      <c r="A130" s="82" t="s">
        <v>236</v>
      </c>
      <c r="B130" s="223" t="s">
        <v>237</v>
      </c>
      <c r="C130" s="104">
        <f>+C131+C132+C133</f>
        <v>3008000</v>
      </c>
      <c r="D130" s="104">
        <f>+D131+D132+D133</f>
        <v>3008000</v>
      </c>
    </row>
    <row r="131" spans="1:4" x14ac:dyDescent="0.25">
      <c r="A131" s="5" t="s">
        <v>54</v>
      </c>
      <c r="B131" s="80" t="s">
        <v>238</v>
      </c>
      <c r="C131" s="624">
        <v>3008000</v>
      </c>
      <c r="D131" s="624">
        <v>3008000</v>
      </c>
    </row>
    <row r="132" spans="1:4" x14ac:dyDescent="0.25">
      <c r="A132" s="5" t="s">
        <v>56</v>
      </c>
      <c r="B132" s="80" t="s">
        <v>239</v>
      </c>
      <c r="C132" s="624"/>
      <c r="D132" s="624"/>
    </row>
    <row r="133" spans="1:4" ht="15.75" thickBot="1" x14ac:dyDescent="0.3">
      <c r="A133" s="650" t="s">
        <v>58</v>
      </c>
      <c r="B133" s="80" t="s">
        <v>240</v>
      </c>
      <c r="C133" s="624"/>
      <c r="D133" s="624"/>
    </row>
    <row r="134" spans="1:4" ht="15.75" thickBot="1" x14ac:dyDescent="0.3">
      <c r="A134" s="82" t="s">
        <v>68</v>
      </c>
      <c r="B134" s="223" t="s">
        <v>241</v>
      </c>
      <c r="C134" s="104">
        <f>SUM(C135:C140)</f>
        <v>0</v>
      </c>
      <c r="D134" s="104">
        <f>SUM(D135:D140)</f>
        <v>421974000</v>
      </c>
    </row>
    <row r="135" spans="1:4" x14ac:dyDescent="0.25">
      <c r="A135" s="5" t="s">
        <v>70</v>
      </c>
      <c r="B135" s="221" t="s">
        <v>242</v>
      </c>
      <c r="C135" s="624"/>
      <c r="D135" s="624">
        <v>421974000</v>
      </c>
    </row>
    <row r="136" spans="1:4" x14ac:dyDescent="0.25">
      <c r="A136" s="5" t="s">
        <v>72</v>
      </c>
      <c r="B136" s="221" t="s">
        <v>243</v>
      </c>
      <c r="C136" s="624"/>
      <c r="D136" s="624"/>
    </row>
    <row r="137" spans="1:4" x14ac:dyDescent="0.25">
      <c r="A137" s="5" t="s">
        <v>74</v>
      </c>
      <c r="B137" s="221" t="s">
        <v>244</v>
      </c>
      <c r="C137" s="624"/>
      <c r="D137" s="624"/>
    </row>
    <row r="138" spans="1:4" x14ac:dyDescent="0.25">
      <c r="A138" s="5" t="s">
        <v>76</v>
      </c>
      <c r="B138" s="221" t="s">
        <v>245</v>
      </c>
      <c r="C138" s="624"/>
      <c r="D138" s="624"/>
    </row>
    <row r="139" spans="1:4" x14ac:dyDescent="0.25">
      <c r="A139" s="5" t="s">
        <v>78</v>
      </c>
      <c r="B139" s="221" t="s">
        <v>246</v>
      </c>
      <c r="C139" s="624"/>
      <c r="D139" s="624"/>
    </row>
    <row r="140" spans="1:4" ht="15.75" thickBot="1" x14ac:dyDescent="0.3">
      <c r="A140" s="650" t="s">
        <v>80</v>
      </c>
      <c r="B140" s="221" t="s">
        <v>247</v>
      </c>
      <c r="C140" s="624"/>
      <c r="D140" s="624"/>
    </row>
    <row r="141" spans="1:4" ht="15.75" thickBot="1" x14ac:dyDescent="0.3">
      <c r="A141" s="82" t="s">
        <v>92</v>
      </c>
      <c r="B141" s="223" t="s">
        <v>248</v>
      </c>
      <c r="C141" s="15">
        <f>+C142+C143+C144+C145</f>
        <v>5978610</v>
      </c>
      <c r="D141" s="15">
        <f>+D142+D143+D144+D145</f>
        <v>6529622</v>
      </c>
    </row>
    <row r="142" spans="1:4" x14ac:dyDescent="0.25">
      <c r="A142" s="5" t="s">
        <v>94</v>
      </c>
      <c r="B142" s="221" t="s">
        <v>249</v>
      </c>
      <c r="C142" s="624"/>
      <c r="D142" s="624"/>
    </row>
    <row r="143" spans="1:4" x14ac:dyDescent="0.25">
      <c r="A143" s="5" t="s">
        <v>96</v>
      </c>
      <c r="B143" s="221" t="s">
        <v>250</v>
      </c>
      <c r="C143" s="624"/>
      <c r="D143" s="624"/>
    </row>
    <row r="144" spans="1:4" x14ac:dyDescent="0.25">
      <c r="A144" s="5" t="s">
        <v>98</v>
      </c>
      <c r="B144" s="221" t="s">
        <v>251</v>
      </c>
      <c r="C144" s="624"/>
      <c r="D144" s="624"/>
    </row>
    <row r="145" spans="1:4" ht="15.75" thickBot="1" x14ac:dyDescent="0.3">
      <c r="A145" s="650" t="s">
        <v>100</v>
      </c>
      <c r="B145" s="219" t="s">
        <v>472</v>
      </c>
      <c r="C145" s="624">
        <v>5978610</v>
      </c>
      <c r="D145" s="624">
        <v>6529622</v>
      </c>
    </row>
    <row r="146" spans="1:4" ht="15.75" thickBot="1" x14ac:dyDescent="0.3">
      <c r="A146" s="82" t="s">
        <v>253</v>
      </c>
      <c r="B146" s="223" t="s">
        <v>254</v>
      </c>
      <c r="C146" s="628">
        <f>SUM(C147:C151)</f>
        <v>0</v>
      </c>
      <c r="D146" s="628">
        <f>SUM(D147:D151)</f>
        <v>0</v>
      </c>
    </row>
    <row r="147" spans="1:4" x14ac:dyDescent="0.25">
      <c r="A147" s="5" t="s">
        <v>106</v>
      </c>
      <c r="B147" s="221" t="s">
        <v>255</v>
      </c>
      <c r="C147" s="624"/>
      <c r="D147" s="624"/>
    </row>
    <row r="148" spans="1:4" x14ac:dyDescent="0.25">
      <c r="A148" s="5" t="s">
        <v>108</v>
      </c>
      <c r="B148" s="221" t="s">
        <v>256</v>
      </c>
      <c r="C148" s="624"/>
      <c r="D148" s="624"/>
    </row>
    <row r="149" spans="1:4" x14ac:dyDescent="0.25">
      <c r="A149" s="5" t="s">
        <v>110</v>
      </c>
      <c r="B149" s="221" t="s">
        <v>257</v>
      </c>
      <c r="C149" s="624"/>
      <c r="D149" s="624"/>
    </row>
    <row r="150" spans="1:4" ht="22.5" x14ac:dyDescent="0.25">
      <c r="A150" s="5" t="s">
        <v>112</v>
      </c>
      <c r="B150" s="221" t="s">
        <v>258</v>
      </c>
      <c r="C150" s="624"/>
      <c r="D150" s="624"/>
    </row>
    <row r="151" spans="1:4" ht="15.75" thickBot="1" x14ac:dyDescent="0.3">
      <c r="A151" s="5" t="s">
        <v>259</v>
      </c>
      <c r="B151" s="221" t="s">
        <v>260</v>
      </c>
      <c r="C151" s="624"/>
      <c r="D151" s="624"/>
    </row>
    <row r="152" spans="1:4" ht="15.75" thickBot="1" x14ac:dyDescent="0.3">
      <c r="A152" s="82" t="s">
        <v>114</v>
      </c>
      <c r="B152" s="223" t="s">
        <v>261</v>
      </c>
      <c r="C152" s="656"/>
      <c r="D152" s="656"/>
    </row>
    <row r="153" spans="1:4" ht="15.75" thickBot="1" x14ac:dyDescent="0.3">
      <c r="A153" s="82" t="s">
        <v>262</v>
      </c>
      <c r="B153" s="223" t="s">
        <v>263</v>
      </c>
      <c r="C153" s="656"/>
      <c r="D153" s="656"/>
    </row>
    <row r="154" spans="1:4" ht="15.75" thickBot="1" x14ac:dyDescent="0.3">
      <c r="A154" s="82" t="s">
        <v>264</v>
      </c>
      <c r="B154" s="223" t="s">
        <v>265</v>
      </c>
      <c r="C154" s="629">
        <f>+C130+C134+C141+C146+C152+C153</f>
        <v>8986610</v>
      </c>
      <c r="D154" s="629">
        <f>+D130+D134+D141+D146+D152+D153</f>
        <v>431511622</v>
      </c>
    </row>
    <row r="155" spans="1:4" ht="15.75" thickBot="1" x14ac:dyDescent="0.3">
      <c r="A155" s="657" t="s">
        <v>266</v>
      </c>
      <c r="B155" s="630" t="s">
        <v>267</v>
      </c>
      <c r="C155" s="629">
        <f>+C129+C154</f>
        <v>294642125</v>
      </c>
      <c r="D155" s="629">
        <f>+D129+D154</f>
        <v>886545033</v>
      </c>
    </row>
    <row r="156" spans="1:4" ht="15.75" x14ac:dyDescent="0.25">
      <c r="A156" s="658"/>
      <c r="B156" s="658"/>
      <c r="C156" s="659"/>
    </row>
    <row r="157" spans="1:4" ht="15.75" x14ac:dyDescent="0.25">
      <c r="A157" s="666" t="s">
        <v>268</v>
      </c>
      <c r="B157" s="666"/>
      <c r="C157" s="666"/>
    </row>
    <row r="158" spans="1:4" ht="15.75" thickBot="1" x14ac:dyDescent="0.3">
      <c r="A158" s="664" t="s">
        <v>269</v>
      </c>
      <c r="B158" s="664"/>
      <c r="C158" s="637" t="str">
        <f>C91</f>
        <v>Forintban!</v>
      </c>
    </row>
    <row r="159" spans="1:4" ht="21.75" thickBot="1" x14ac:dyDescent="0.3">
      <c r="A159" s="82">
        <v>1</v>
      </c>
      <c r="B159" s="83" t="s">
        <v>270</v>
      </c>
      <c r="C159" s="104">
        <f>+C63-C129</f>
        <v>-40102479</v>
      </c>
      <c r="D159" s="104">
        <f>+D63-D129</f>
        <v>382973022</v>
      </c>
    </row>
    <row r="160" spans="1:4" ht="32.25" thickBot="1" x14ac:dyDescent="0.3">
      <c r="A160" s="82" t="s">
        <v>24</v>
      </c>
      <c r="B160" s="83" t="s">
        <v>271</v>
      </c>
      <c r="C160" s="104">
        <f>+C87-C154</f>
        <v>40102479</v>
      </c>
      <c r="D160" s="104">
        <f>+D87-D154</f>
        <v>-382973022</v>
      </c>
    </row>
  </sheetData>
  <mergeCells count="6">
    <mergeCell ref="A158:B158"/>
    <mergeCell ref="A2:C2"/>
    <mergeCell ref="A3:B3"/>
    <mergeCell ref="A90:C90"/>
    <mergeCell ref="A91:B91"/>
    <mergeCell ref="A157:C157"/>
  </mergeCells>
  <pageMargins left="0.7" right="0.7" top="0.75" bottom="0.75" header="0.3" footer="0.3"/>
  <pageSetup paperSize="9" scale="91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showWhiteSpace="0" workbookViewId="0">
      <selection activeCell="D1" sqref="D1"/>
    </sheetView>
  </sheetViews>
  <sheetFormatPr defaultRowHeight="15" x14ac:dyDescent="0.25"/>
  <cols>
    <col min="2" max="2" width="47.5703125" customWidth="1"/>
    <col min="3" max="3" width="16.85546875" customWidth="1"/>
    <col min="4" max="4" width="17.7109375" customWidth="1"/>
  </cols>
  <sheetData>
    <row r="1" spans="1:4" x14ac:dyDescent="0.25">
      <c r="D1" s="122" t="s">
        <v>478</v>
      </c>
    </row>
    <row r="2" spans="1:4" ht="15.75" x14ac:dyDescent="0.25">
      <c r="A2" s="663" t="s">
        <v>0</v>
      </c>
      <c r="B2" s="663"/>
      <c r="C2" s="663"/>
    </row>
    <row r="3" spans="1:4" ht="15.75" thickBot="1" x14ac:dyDescent="0.3">
      <c r="A3" s="664" t="s">
        <v>1</v>
      </c>
      <c r="B3" s="664"/>
      <c r="C3" s="637" t="str">
        <f>'[1]1.3.sz.mell.'!C2</f>
        <v>Forintban!</v>
      </c>
    </row>
    <row r="4" spans="1:4" ht="25.5" thickBot="1" x14ac:dyDescent="0.3">
      <c r="A4" s="8" t="s">
        <v>3</v>
      </c>
      <c r="B4" s="9" t="s">
        <v>4</v>
      </c>
      <c r="C4" s="638" t="str">
        <f>+CONCATENATE(LEFT([1]ÖSSZEFÜGGÉSEK!A5,4),". évi előirányzat")</f>
        <v>2017. évi előirányzat</v>
      </c>
      <c r="D4" s="661" t="s">
        <v>6</v>
      </c>
    </row>
    <row r="5" spans="1:4" ht="15.75" thickBot="1" x14ac:dyDescent="0.3">
      <c r="A5" s="19"/>
      <c r="B5" s="20" t="s">
        <v>7</v>
      </c>
      <c r="C5" s="639" t="s">
        <v>8</v>
      </c>
      <c r="D5" s="639" t="s">
        <v>9</v>
      </c>
    </row>
    <row r="6" spans="1:4" ht="15.75" thickBot="1" x14ac:dyDescent="0.3">
      <c r="A6" s="82" t="s">
        <v>10</v>
      </c>
      <c r="B6" s="7" t="s">
        <v>11</v>
      </c>
      <c r="C6" s="104">
        <f>+C7+C8+C9+C10+C11+C12</f>
        <v>108317000</v>
      </c>
      <c r="D6" s="104">
        <f>+D7+D8+D9+D10+D11+D12</f>
        <v>108317000</v>
      </c>
    </row>
    <row r="7" spans="1:4" x14ac:dyDescent="0.25">
      <c r="A7" s="5" t="s">
        <v>12</v>
      </c>
      <c r="B7" s="599" t="s">
        <v>13</v>
      </c>
      <c r="C7" s="600">
        <v>108317000</v>
      </c>
      <c r="D7" s="600">
        <v>108317000</v>
      </c>
    </row>
    <row r="8" spans="1:4" x14ac:dyDescent="0.25">
      <c r="A8" s="4" t="s">
        <v>14</v>
      </c>
      <c r="B8" s="601" t="s">
        <v>15</v>
      </c>
      <c r="C8" s="602"/>
      <c r="D8" s="602"/>
    </row>
    <row r="9" spans="1:4" ht="23.25" x14ac:dyDescent="0.25">
      <c r="A9" s="4" t="s">
        <v>16</v>
      </c>
      <c r="B9" s="601" t="s">
        <v>17</v>
      </c>
      <c r="C9" s="602"/>
      <c r="D9" s="602"/>
    </row>
    <row r="10" spans="1:4" x14ac:dyDescent="0.25">
      <c r="A10" s="4" t="s">
        <v>18</v>
      </c>
      <c r="B10" s="601" t="s">
        <v>19</v>
      </c>
      <c r="C10" s="602"/>
      <c r="D10" s="602"/>
    </row>
    <row r="11" spans="1:4" x14ac:dyDescent="0.25">
      <c r="A11" s="4" t="s">
        <v>20</v>
      </c>
      <c r="B11" s="626" t="s">
        <v>21</v>
      </c>
      <c r="C11" s="602"/>
      <c r="D11" s="602"/>
    </row>
    <row r="12" spans="1:4" ht="15.75" thickBot="1" x14ac:dyDescent="0.3">
      <c r="A12" s="6" t="s">
        <v>22</v>
      </c>
      <c r="B12" s="625" t="s">
        <v>23</v>
      </c>
      <c r="C12" s="602"/>
      <c r="D12" s="602"/>
    </row>
    <row r="13" spans="1:4" ht="21.75" thickBot="1" x14ac:dyDescent="0.3">
      <c r="A13" s="82" t="s">
        <v>24</v>
      </c>
      <c r="B13" s="604" t="s">
        <v>25</v>
      </c>
      <c r="C13" s="104">
        <f>+C14+C15+C16+C17+C18</f>
        <v>7688510</v>
      </c>
      <c r="D13" s="104">
        <f>+D14+D15+D16+D17+D18</f>
        <v>7688510</v>
      </c>
    </row>
    <row r="14" spans="1:4" x14ac:dyDescent="0.25">
      <c r="A14" s="5" t="s">
        <v>26</v>
      </c>
      <c r="B14" s="599" t="s">
        <v>27</v>
      </c>
      <c r="C14" s="600"/>
      <c r="D14" s="600"/>
    </row>
    <row r="15" spans="1:4" x14ac:dyDescent="0.25">
      <c r="A15" s="4" t="s">
        <v>28</v>
      </c>
      <c r="B15" s="601" t="s">
        <v>29</v>
      </c>
      <c r="C15" s="602"/>
      <c r="D15" s="602"/>
    </row>
    <row r="16" spans="1:4" ht="23.25" x14ac:dyDescent="0.25">
      <c r="A16" s="4" t="s">
        <v>30</v>
      </c>
      <c r="B16" s="601" t="s">
        <v>31</v>
      </c>
      <c r="C16" s="602"/>
      <c r="D16" s="602"/>
    </row>
    <row r="17" spans="1:4" ht="23.25" x14ac:dyDescent="0.25">
      <c r="A17" s="4" t="s">
        <v>32</v>
      </c>
      <c r="B17" s="601" t="s">
        <v>33</v>
      </c>
      <c r="C17" s="602"/>
      <c r="D17" s="602"/>
    </row>
    <row r="18" spans="1:4" x14ac:dyDescent="0.25">
      <c r="A18" s="4" t="s">
        <v>34</v>
      </c>
      <c r="B18" s="601" t="s">
        <v>35</v>
      </c>
      <c r="C18" s="602">
        <v>7688510</v>
      </c>
      <c r="D18" s="602">
        <v>7688510</v>
      </c>
    </row>
    <row r="19" spans="1:4" ht="15.75" thickBot="1" x14ac:dyDescent="0.3">
      <c r="A19" s="6" t="s">
        <v>36</v>
      </c>
      <c r="B19" s="625" t="s">
        <v>37</v>
      </c>
      <c r="C19" s="605"/>
      <c r="D19" s="605"/>
    </row>
    <row r="20" spans="1:4" ht="21.75" thickBot="1" x14ac:dyDescent="0.3">
      <c r="A20" s="82" t="s">
        <v>38</v>
      </c>
      <c r="B20" s="7" t="s">
        <v>39</v>
      </c>
      <c r="C20" s="104">
        <f>+C21+C22+C23+C24+C25</f>
        <v>0</v>
      </c>
      <c r="D20" s="104">
        <f>+D21+D22+D23+D24+D25</f>
        <v>0</v>
      </c>
    </row>
    <row r="21" spans="1:4" x14ac:dyDescent="0.25">
      <c r="A21" s="5" t="s">
        <v>40</v>
      </c>
      <c r="B21" s="599" t="s">
        <v>41</v>
      </c>
      <c r="C21" s="600"/>
      <c r="D21" s="600"/>
    </row>
    <row r="22" spans="1:4" x14ac:dyDescent="0.25">
      <c r="A22" s="4" t="s">
        <v>42</v>
      </c>
      <c r="B22" s="601" t="s">
        <v>43</v>
      </c>
      <c r="C22" s="602"/>
      <c r="D22" s="602"/>
    </row>
    <row r="23" spans="1:4" ht="23.25" x14ac:dyDescent="0.25">
      <c r="A23" s="4" t="s">
        <v>44</v>
      </c>
      <c r="B23" s="601" t="s">
        <v>45</v>
      </c>
      <c r="C23" s="602"/>
      <c r="D23" s="602"/>
    </row>
    <row r="24" spans="1:4" ht="23.25" x14ac:dyDescent="0.25">
      <c r="A24" s="4" t="s">
        <v>46</v>
      </c>
      <c r="B24" s="601" t="s">
        <v>47</v>
      </c>
      <c r="C24" s="602"/>
      <c r="D24" s="602"/>
    </row>
    <row r="25" spans="1:4" x14ac:dyDescent="0.25">
      <c r="A25" s="4" t="s">
        <v>48</v>
      </c>
      <c r="B25" s="601" t="s">
        <v>49</v>
      </c>
      <c r="C25" s="602"/>
      <c r="D25" s="602"/>
    </row>
    <row r="26" spans="1:4" ht="15.75" thickBot="1" x14ac:dyDescent="0.3">
      <c r="A26" s="6" t="s">
        <v>50</v>
      </c>
      <c r="B26" s="603" t="s">
        <v>51</v>
      </c>
      <c r="C26" s="605">
        <v>150000</v>
      </c>
      <c r="D26" s="605">
        <v>150000</v>
      </c>
    </row>
    <row r="27" spans="1:4" ht="15.75" thickBot="1" x14ac:dyDescent="0.3">
      <c r="A27" s="82" t="s">
        <v>52</v>
      </c>
      <c r="B27" s="7" t="s">
        <v>282</v>
      </c>
      <c r="C27" s="15">
        <f>SUM(C28:C34)</f>
        <v>19421175</v>
      </c>
      <c r="D27" s="15">
        <f>SUM(D28:D34)</f>
        <v>19421175</v>
      </c>
    </row>
    <row r="28" spans="1:4" x14ac:dyDescent="0.25">
      <c r="A28" s="5" t="s">
        <v>54</v>
      </c>
      <c r="B28" s="599" t="s">
        <v>466</v>
      </c>
      <c r="C28" s="600"/>
      <c r="D28" s="600"/>
    </row>
    <row r="29" spans="1:4" x14ac:dyDescent="0.25">
      <c r="A29" s="4" t="s">
        <v>56</v>
      </c>
      <c r="B29" s="601" t="s">
        <v>467</v>
      </c>
      <c r="C29" s="602"/>
      <c r="D29" s="602"/>
    </row>
    <row r="30" spans="1:4" x14ac:dyDescent="0.25">
      <c r="A30" s="4" t="s">
        <v>58</v>
      </c>
      <c r="B30" s="601" t="s">
        <v>59</v>
      </c>
      <c r="C30" s="602">
        <v>19271175</v>
      </c>
      <c r="D30" s="602">
        <v>19271175</v>
      </c>
    </row>
    <row r="31" spans="1:4" x14ac:dyDescent="0.25">
      <c r="A31" s="4" t="s">
        <v>60</v>
      </c>
      <c r="B31" s="601" t="s">
        <v>61</v>
      </c>
      <c r="C31" s="602"/>
      <c r="D31" s="602"/>
    </row>
    <row r="32" spans="1:4" x14ac:dyDescent="0.25">
      <c r="A32" s="4" t="s">
        <v>62</v>
      </c>
      <c r="B32" s="601" t="s">
        <v>63</v>
      </c>
      <c r="C32" s="602"/>
      <c r="D32" s="602"/>
    </row>
    <row r="33" spans="1:4" x14ac:dyDescent="0.25">
      <c r="A33" s="4" t="s">
        <v>64</v>
      </c>
      <c r="B33" s="601" t="s">
        <v>65</v>
      </c>
      <c r="C33" s="602"/>
      <c r="D33" s="602"/>
    </row>
    <row r="34" spans="1:4" ht="15.75" thickBot="1" x14ac:dyDescent="0.3">
      <c r="A34" s="6" t="s">
        <v>66</v>
      </c>
      <c r="B34" s="606" t="s">
        <v>67</v>
      </c>
      <c r="C34" s="605">
        <v>150000</v>
      </c>
      <c r="D34" s="605">
        <v>150000</v>
      </c>
    </row>
    <row r="35" spans="1:4" ht="15.75" thickBot="1" x14ac:dyDescent="0.3">
      <c r="A35" s="82" t="s">
        <v>68</v>
      </c>
      <c r="B35" s="7" t="s">
        <v>69</v>
      </c>
      <c r="C35" s="104">
        <f>SUM(C36:C46)</f>
        <v>200000</v>
      </c>
      <c r="D35" s="104">
        <f>SUM(D36:D46)</f>
        <v>200000</v>
      </c>
    </row>
    <row r="36" spans="1:4" x14ac:dyDescent="0.25">
      <c r="A36" s="5" t="s">
        <v>70</v>
      </c>
      <c r="B36" s="599" t="s">
        <v>71</v>
      </c>
      <c r="C36" s="600"/>
      <c r="D36" s="600"/>
    </row>
    <row r="37" spans="1:4" x14ac:dyDescent="0.25">
      <c r="A37" s="4" t="s">
        <v>72</v>
      </c>
      <c r="B37" s="601" t="s">
        <v>73</v>
      </c>
      <c r="C37" s="602"/>
      <c r="D37" s="602"/>
    </row>
    <row r="38" spans="1:4" x14ac:dyDescent="0.25">
      <c r="A38" s="4" t="s">
        <v>74</v>
      </c>
      <c r="B38" s="601" t="s">
        <v>75</v>
      </c>
      <c r="C38" s="602"/>
      <c r="D38" s="602"/>
    </row>
    <row r="39" spans="1:4" x14ac:dyDescent="0.25">
      <c r="A39" s="4" t="s">
        <v>76</v>
      </c>
      <c r="B39" s="601" t="s">
        <v>77</v>
      </c>
      <c r="C39" s="602"/>
      <c r="D39" s="602"/>
    </row>
    <row r="40" spans="1:4" x14ac:dyDescent="0.25">
      <c r="A40" s="4" t="s">
        <v>78</v>
      </c>
      <c r="B40" s="601" t="s">
        <v>79</v>
      </c>
      <c r="C40" s="602"/>
      <c r="D40" s="602"/>
    </row>
    <row r="41" spans="1:4" x14ac:dyDescent="0.25">
      <c r="A41" s="4" t="s">
        <v>80</v>
      </c>
      <c r="B41" s="601" t="s">
        <v>81</v>
      </c>
      <c r="C41" s="602"/>
      <c r="D41" s="602"/>
    </row>
    <row r="42" spans="1:4" x14ac:dyDescent="0.25">
      <c r="A42" s="4" t="s">
        <v>82</v>
      </c>
      <c r="B42" s="601" t="s">
        <v>83</v>
      </c>
      <c r="C42" s="602"/>
      <c r="D42" s="602"/>
    </row>
    <row r="43" spans="1:4" x14ac:dyDescent="0.25">
      <c r="A43" s="4" t="s">
        <v>84</v>
      </c>
      <c r="B43" s="601" t="s">
        <v>85</v>
      </c>
      <c r="C43" s="602"/>
      <c r="D43" s="602"/>
    </row>
    <row r="44" spans="1:4" x14ac:dyDescent="0.25">
      <c r="A44" s="4" t="s">
        <v>86</v>
      </c>
      <c r="B44" s="601" t="s">
        <v>87</v>
      </c>
      <c r="C44" s="607"/>
      <c r="D44" s="607"/>
    </row>
    <row r="45" spans="1:4" x14ac:dyDescent="0.25">
      <c r="A45" s="6" t="s">
        <v>88</v>
      </c>
      <c r="B45" s="603" t="s">
        <v>89</v>
      </c>
      <c r="C45" s="608"/>
      <c r="D45" s="608"/>
    </row>
    <row r="46" spans="1:4" ht="15.75" thickBot="1" x14ac:dyDescent="0.3">
      <c r="A46" s="6" t="s">
        <v>90</v>
      </c>
      <c r="B46" s="625" t="s">
        <v>91</v>
      </c>
      <c r="C46" s="608">
        <v>200000</v>
      </c>
      <c r="D46" s="608">
        <v>200000</v>
      </c>
    </row>
    <row r="47" spans="1:4" ht="15.75" thickBot="1" x14ac:dyDescent="0.3">
      <c r="A47" s="82" t="s">
        <v>92</v>
      </c>
      <c r="B47" s="7" t="s">
        <v>93</v>
      </c>
      <c r="C47" s="104">
        <f>SUM(C48:C52)</f>
        <v>0</v>
      </c>
      <c r="D47" s="104">
        <f>SUM(D48:D52)</f>
        <v>0</v>
      </c>
    </row>
    <row r="48" spans="1:4" x14ac:dyDescent="0.25">
      <c r="A48" s="5" t="s">
        <v>94</v>
      </c>
      <c r="B48" s="599" t="s">
        <v>95</v>
      </c>
      <c r="C48" s="609"/>
      <c r="D48" s="609"/>
    </row>
    <row r="49" spans="1:4" x14ac:dyDescent="0.25">
      <c r="A49" s="4" t="s">
        <v>96</v>
      </c>
      <c r="B49" s="601" t="s">
        <v>97</v>
      </c>
      <c r="C49" s="607"/>
      <c r="D49" s="607"/>
    </row>
    <row r="50" spans="1:4" x14ac:dyDescent="0.25">
      <c r="A50" s="4" t="s">
        <v>98</v>
      </c>
      <c r="B50" s="601" t="s">
        <v>99</v>
      </c>
      <c r="C50" s="607"/>
      <c r="D50" s="607"/>
    </row>
    <row r="51" spans="1:4" x14ac:dyDescent="0.25">
      <c r="A51" s="4" t="s">
        <v>100</v>
      </c>
      <c r="B51" s="601" t="s">
        <v>101</v>
      </c>
      <c r="C51" s="607"/>
      <c r="D51" s="607"/>
    </row>
    <row r="52" spans="1:4" ht="15.75" thickBot="1" x14ac:dyDescent="0.3">
      <c r="A52" s="6" t="s">
        <v>102</v>
      </c>
      <c r="B52" s="625" t="s">
        <v>103</v>
      </c>
      <c r="C52" s="608"/>
      <c r="D52" s="608"/>
    </row>
    <row r="53" spans="1:4" ht="15.75" thickBot="1" x14ac:dyDescent="0.3">
      <c r="A53" s="82" t="s">
        <v>104</v>
      </c>
      <c r="B53" s="7" t="s">
        <v>105</v>
      </c>
      <c r="C53" s="104">
        <f>SUM(C54:C56)</f>
        <v>0</v>
      </c>
      <c r="D53" s="104">
        <f>SUM(D54:D56)</f>
        <v>0</v>
      </c>
    </row>
    <row r="54" spans="1:4" ht="23.25" x14ac:dyDescent="0.25">
      <c r="A54" s="5" t="s">
        <v>106</v>
      </c>
      <c r="B54" s="599" t="s">
        <v>107</v>
      </c>
      <c r="C54" s="600"/>
      <c r="D54" s="600"/>
    </row>
    <row r="55" spans="1:4" ht="23.25" x14ac:dyDescent="0.25">
      <c r="A55" s="4" t="s">
        <v>108</v>
      </c>
      <c r="B55" s="601" t="s">
        <v>109</v>
      </c>
      <c r="C55" s="602"/>
      <c r="D55" s="602"/>
    </row>
    <row r="56" spans="1:4" x14ac:dyDescent="0.25">
      <c r="A56" s="4" t="s">
        <v>110</v>
      </c>
      <c r="B56" s="601" t="s">
        <v>111</v>
      </c>
      <c r="C56" s="602"/>
      <c r="D56" s="602"/>
    </row>
    <row r="57" spans="1:4" ht="15.75" thickBot="1" x14ac:dyDescent="0.3">
      <c r="A57" s="6" t="s">
        <v>112</v>
      </c>
      <c r="B57" s="625" t="s">
        <v>113</v>
      </c>
      <c r="C57" s="605"/>
      <c r="D57" s="605"/>
    </row>
    <row r="58" spans="1:4" ht="15.75" thickBot="1" x14ac:dyDescent="0.3">
      <c r="A58" s="82" t="s">
        <v>114</v>
      </c>
      <c r="B58" s="604" t="s">
        <v>115</v>
      </c>
      <c r="C58" s="104">
        <f>SUM(C59:C61)</f>
        <v>0</v>
      </c>
      <c r="D58" s="104">
        <f>SUM(D59:D61)</f>
        <v>0</v>
      </c>
    </row>
    <row r="59" spans="1:4" ht="23.25" x14ac:dyDescent="0.25">
      <c r="A59" s="5" t="s">
        <v>116</v>
      </c>
      <c r="B59" s="599" t="s">
        <v>117</v>
      </c>
      <c r="C59" s="607"/>
      <c r="D59" s="607"/>
    </row>
    <row r="60" spans="1:4" ht="23.25" x14ac:dyDescent="0.25">
      <c r="A60" s="4" t="s">
        <v>118</v>
      </c>
      <c r="B60" s="601" t="s">
        <v>119</v>
      </c>
      <c r="C60" s="607"/>
      <c r="D60" s="607"/>
    </row>
    <row r="61" spans="1:4" x14ac:dyDescent="0.25">
      <c r="A61" s="4" t="s">
        <v>120</v>
      </c>
      <c r="B61" s="601" t="s">
        <v>121</v>
      </c>
      <c r="C61" s="607"/>
      <c r="D61" s="607"/>
    </row>
    <row r="62" spans="1:4" ht="15.75" thickBot="1" x14ac:dyDescent="0.3">
      <c r="A62" s="6" t="s">
        <v>122</v>
      </c>
      <c r="B62" s="625" t="s">
        <v>123</v>
      </c>
      <c r="C62" s="607"/>
      <c r="D62" s="607"/>
    </row>
    <row r="63" spans="1:4" ht="15.75" thickBot="1" x14ac:dyDescent="0.3">
      <c r="A63" s="34" t="s">
        <v>125</v>
      </c>
      <c r="B63" s="7" t="s">
        <v>126</v>
      </c>
      <c r="C63" s="15">
        <f>+C6+C13+C20+C27+C35+C47+C53+C58</f>
        <v>135626685</v>
      </c>
      <c r="D63" s="15">
        <f>+D6+D13+D20+D27+D35+D47+D53+D58</f>
        <v>135626685</v>
      </c>
    </row>
    <row r="64" spans="1:4" ht="21.75" thickBot="1" x14ac:dyDescent="0.3">
      <c r="A64" s="640" t="s">
        <v>127</v>
      </c>
      <c r="B64" s="604" t="s">
        <v>128</v>
      </c>
      <c r="C64" s="104">
        <f>SUM(C65:C67)</f>
        <v>0</v>
      </c>
      <c r="D64" s="104">
        <f>SUM(D65:D67)</f>
        <v>0</v>
      </c>
    </row>
    <row r="65" spans="1:4" x14ac:dyDescent="0.25">
      <c r="A65" s="5" t="s">
        <v>129</v>
      </c>
      <c r="B65" s="599" t="s">
        <v>130</v>
      </c>
      <c r="C65" s="607"/>
      <c r="D65" s="607"/>
    </row>
    <row r="66" spans="1:4" ht="23.25" x14ac:dyDescent="0.25">
      <c r="A66" s="4" t="s">
        <v>131</v>
      </c>
      <c r="B66" s="601" t="s">
        <v>132</v>
      </c>
      <c r="C66" s="607"/>
      <c r="D66" s="607"/>
    </row>
    <row r="67" spans="1:4" ht="15.75" thickBot="1" x14ac:dyDescent="0.3">
      <c r="A67" s="6" t="s">
        <v>133</v>
      </c>
      <c r="B67" s="641" t="s">
        <v>134</v>
      </c>
      <c r="C67" s="607"/>
      <c r="D67" s="607"/>
    </row>
    <row r="68" spans="1:4" ht="15.75" thickBot="1" x14ac:dyDescent="0.3">
      <c r="A68" s="640" t="s">
        <v>135</v>
      </c>
      <c r="B68" s="604" t="s">
        <v>136</v>
      </c>
      <c r="C68" s="104">
        <f>SUM(C69:C72)</f>
        <v>0</v>
      </c>
      <c r="D68" s="104">
        <f>SUM(D69:D72)</f>
        <v>0</v>
      </c>
    </row>
    <row r="69" spans="1:4" x14ac:dyDescent="0.25">
      <c r="A69" s="5" t="s">
        <v>137</v>
      </c>
      <c r="B69" s="599" t="s">
        <v>138</v>
      </c>
      <c r="C69" s="607"/>
      <c r="D69" s="607"/>
    </row>
    <row r="70" spans="1:4" x14ac:dyDescent="0.25">
      <c r="A70" s="4" t="s">
        <v>139</v>
      </c>
      <c r="B70" s="601" t="s">
        <v>140</v>
      </c>
      <c r="C70" s="607"/>
      <c r="D70" s="607"/>
    </row>
    <row r="71" spans="1:4" x14ac:dyDescent="0.25">
      <c r="A71" s="4" t="s">
        <v>141</v>
      </c>
      <c r="B71" s="601" t="s">
        <v>142</v>
      </c>
      <c r="C71" s="607"/>
      <c r="D71" s="607"/>
    </row>
    <row r="72" spans="1:4" ht="15.75" thickBot="1" x14ac:dyDescent="0.3">
      <c r="A72" s="6" t="s">
        <v>143</v>
      </c>
      <c r="B72" s="625" t="s">
        <v>144</v>
      </c>
      <c r="C72" s="607"/>
      <c r="D72" s="607"/>
    </row>
    <row r="73" spans="1:4" ht="15.75" thickBot="1" x14ac:dyDescent="0.3">
      <c r="A73" s="640" t="s">
        <v>145</v>
      </c>
      <c r="B73" s="604" t="s">
        <v>146</v>
      </c>
      <c r="C73" s="104">
        <f>SUM(C74:C75)</f>
        <v>108795217</v>
      </c>
      <c r="D73" s="104">
        <f>SUM(D74:D75)</f>
        <v>109464152</v>
      </c>
    </row>
    <row r="74" spans="1:4" x14ac:dyDescent="0.25">
      <c r="A74" s="5" t="s">
        <v>147</v>
      </c>
      <c r="B74" s="599" t="s">
        <v>148</v>
      </c>
      <c r="C74" s="607">
        <v>478217</v>
      </c>
      <c r="D74" s="607">
        <v>398218</v>
      </c>
    </row>
    <row r="75" spans="1:4" ht="15.75" thickBot="1" x14ac:dyDescent="0.3">
      <c r="A75" s="6" t="s">
        <v>149</v>
      </c>
      <c r="B75" s="625" t="s">
        <v>472</v>
      </c>
      <c r="C75" s="607">
        <v>108317000</v>
      </c>
      <c r="D75" s="607">
        <v>109065934</v>
      </c>
    </row>
    <row r="76" spans="1:4" ht="15.75" thickBot="1" x14ac:dyDescent="0.3">
      <c r="A76" s="640" t="s">
        <v>151</v>
      </c>
      <c r="B76" s="604" t="s">
        <v>152</v>
      </c>
      <c r="C76" s="104">
        <f>SUM(C77:C79)</f>
        <v>0</v>
      </c>
      <c r="D76" s="104">
        <f>SUM(D77:D79)</f>
        <v>0</v>
      </c>
    </row>
    <row r="77" spans="1:4" x14ac:dyDescent="0.25">
      <c r="A77" s="5" t="s">
        <v>153</v>
      </c>
      <c r="B77" s="599" t="s">
        <v>154</v>
      </c>
      <c r="C77" s="607"/>
      <c r="D77" s="607"/>
    </row>
    <row r="78" spans="1:4" x14ac:dyDescent="0.25">
      <c r="A78" s="4" t="s">
        <v>155</v>
      </c>
      <c r="B78" s="601" t="s">
        <v>156</v>
      </c>
      <c r="C78" s="607"/>
      <c r="D78" s="607"/>
    </row>
    <row r="79" spans="1:4" ht="15.75" thickBot="1" x14ac:dyDescent="0.3">
      <c r="A79" s="6" t="s">
        <v>157</v>
      </c>
      <c r="B79" s="625" t="s">
        <v>158</v>
      </c>
      <c r="C79" s="607"/>
      <c r="D79" s="607"/>
    </row>
    <row r="80" spans="1:4" ht="15.75" thickBot="1" x14ac:dyDescent="0.3">
      <c r="A80" s="640" t="s">
        <v>159</v>
      </c>
      <c r="B80" s="604" t="s">
        <v>160</v>
      </c>
      <c r="C80" s="104">
        <f>SUM(C81:C84)</f>
        <v>0</v>
      </c>
      <c r="D80" s="104">
        <f>SUM(D81:D84)</f>
        <v>0</v>
      </c>
    </row>
    <row r="81" spans="1:4" x14ac:dyDescent="0.25">
      <c r="A81" s="642" t="s">
        <v>161</v>
      </c>
      <c r="B81" s="599" t="s">
        <v>162</v>
      </c>
      <c r="C81" s="607"/>
      <c r="D81" s="607"/>
    </row>
    <row r="82" spans="1:4" x14ac:dyDescent="0.25">
      <c r="A82" s="643" t="s">
        <v>163</v>
      </c>
      <c r="B82" s="601" t="s">
        <v>164</v>
      </c>
      <c r="C82" s="607"/>
      <c r="D82" s="607"/>
    </row>
    <row r="83" spans="1:4" x14ac:dyDescent="0.25">
      <c r="A83" s="643" t="s">
        <v>165</v>
      </c>
      <c r="B83" s="601" t="s">
        <v>166</v>
      </c>
      <c r="C83" s="607"/>
      <c r="D83" s="607"/>
    </row>
    <row r="84" spans="1:4" ht="15.75" thickBot="1" x14ac:dyDescent="0.3">
      <c r="A84" s="644" t="s">
        <v>167</v>
      </c>
      <c r="B84" s="625" t="s">
        <v>168</v>
      </c>
      <c r="C84" s="607"/>
      <c r="D84" s="607"/>
    </row>
    <row r="85" spans="1:4" ht="15.75" thickBot="1" x14ac:dyDescent="0.3">
      <c r="A85" s="640" t="s">
        <v>169</v>
      </c>
      <c r="B85" s="604" t="s">
        <v>170</v>
      </c>
      <c r="C85" s="615"/>
      <c r="D85" s="615"/>
    </row>
    <row r="86" spans="1:4" ht="21.75" thickBot="1" x14ac:dyDescent="0.3">
      <c r="A86" s="640" t="s">
        <v>171</v>
      </c>
      <c r="B86" s="604" t="s">
        <v>172</v>
      </c>
      <c r="C86" s="615"/>
      <c r="D86" s="615"/>
    </row>
    <row r="87" spans="1:4" ht="15.75" thickBot="1" x14ac:dyDescent="0.3">
      <c r="A87" s="640" t="s">
        <v>173</v>
      </c>
      <c r="B87" s="616" t="s">
        <v>174</v>
      </c>
      <c r="C87" s="15">
        <f>+C64+C68+C73+C76+C80+C86+C85</f>
        <v>108795217</v>
      </c>
      <c r="D87" s="15">
        <f>+D64+D68+D73+D76+D80+D86+D85</f>
        <v>109464152</v>
      </c>
    </row>
    <row r="88" spans="1:4" ht="23.25" thickBot="1" x14ac:dyDescent="0.3">
      <c r="A88" s="645" t="s">
        <v>175</v>
      </c>
      <c r="B88" s="618" t="s">
        <v>176</v>
      </c>
      <c r="C88" s="15">
        <f>+C63+C87</f>
        <v>244421902</v>
      </c>
      <c r="D88" s="15">
        <f>+D63+D87</f>
        <v>245090837</v>
      </c>
    </row>
    <row r="89" spans="1:4" ht="15.75" x14ac:dyDescent="0.25">
      <c r="A89" s="2"/>
      <c r="B89" s="3"/>
      <c r="C89" s="16"/>
    </row>
    <row r="90" spans="1:4" ht="15.75" x14ac:dyDescent="0.25">
      <c r="A90" s="663" t="s">
        <v>177</v>
      </c>
      <c r="B90" s="663"/>
      <c r="C90" s="663"/>
    </row>
    <row r="91" spans="1:4" ht="15.75" thickBot="1" x14ac:dyDescent="0.3">
      <c r="A91" s="665" t="s">
        <v>178</v>
      </c>
      <c r="B91" s="665"/>
      <c r="C91" s="646" t="str">
        <f>C3</f>
        <v>Forintban!</v>
      </c>
    </row>
    <row r="92" spans="1:4" ht="25.5" thickBot="1" x14ac:dyDescent="0.3">
      <c r="A92" s="8" t="s">
        <v>3</v>
      </c>
      <c r="B92" s="9" t="s">
        <v>179</v>
      </c>
      <c r="C92" s="638" t="str">
        <f>+C4</f>
        <v>2017. évi előirányzat</v>
      </c>
      <c r="D92" s="661" t="s">
        <v>6</v>
      </c>
    </row>
    <row r="93" spans="1:4" ht="15.75" thickBot="1" x14ac:dyDescent="0.3">
      <c r="A93" s="84"/>
      <c r="B93" s="647" t="s">
        <v>7</v>
      </c>
      <c r="C93" s="10" t="s">
        <v>8</v>
      </c>
      <c r="D93" s="10" t="s">
        <v>9</v>
      </c>
    </row>
    <row r="94" spans="1:4" ht="15.75" thickBot="1" x14ac:dyDescent="0.3">
      <c r="A94" s="648" t="s">
        <v>10</v>
      </c>
      <c r="B94" s="619" t="s">
        <v>180</v>
      </c>
      <c r="C94" s="620">
        <f>C95+C96+C97+C98+C99+C112</f>
        <v>135914902</v>
      </c>
      <c r="D94" s="620">
        <f>D95+D96+D97+D98+D99+D112</f>
        <v>136583837</v>
      </c>
    </row>
    <row r="95" spans="1:4" x14ac:dyDescent="0.25">
      <c r="A95" s="649" t="s">
        <v>12</v>
      </c>
      <c r="B95" s="222" t="s">
        <v>181</v>
      </c>
      <c r="C95" s="622">
        <v>94852464</v>
      </c>
      <c r="D95" s="622">
        <v>95601398</v>
      </c>
    </row>
    <row r="96" spans="1:4" x14ac:dyDescent="0.25">
      <c r="A96" s="4" t="s">
        <v>14</v>
      </c>
      <c r="B96" s="220" t="s">
        <v>182</v>
      </c>
      <c r="C96" s="602">
        <v>21801481</v>
      </c>
      <c r="D96" s="602">
        <v>21801481</v>
      </c>
    </row>
    <row r="97" spans="1:4" x14ac:dyDescent="0.25">
      <c r="A97" s="4" t="s">
        <v>16</v>
      </c>
      <c r="B97" s="220" t="s">
        <v>183</v>
      </c>
      <c r="C97" s="605">
        <v>17665398</v>
      </c>
      <c r="D97" s="605">
        <v>17585399</v>
      </c>
    </row>
    <row r="98" spans="1:4" x14ac:dyDescent="0.25">
      <c r="A98" s="4" t="s">
        <v>18</v>
      </c>
      <c r="B98" s="79" t="s">
        <v>184</v>
      </c>
      <c r="C98" s="605"/>
      <c r="D98" s="605"/>
    </row>
    <row r="99" spans="1:4" x14ac:dyDescent="0.25">
      <c r="A99" s="4" t="s">
        <v>185</v>
      </c>
      <c r="B99" s="81" t="s">
        <v>186</v>
      </c>
      <c r="C99" s="605">
        <v>1595559</v>
      </c>
      <c r="D99" s="605">
        <v>1595559</v>
      </c>
    </row>
    <row r="100" spans="1:4" x14ac:dyDescent="0.25">
      <c r="A100" s="4" t="s">
        <v>22</v>
      </c>
      <c r="B100" s="220" t="s">
        <v>187</v>
      </c>
      <c r="C100" s="605"/>
      <c r="D100" s="605"/>
    </row>
    <row r="101" spans="1:4" x14ac:dyDescent="0.25">
      <c r="A101" s="4" t="s">
        <v>188</v>
      </c>
      <c r="B101" s="88" t="s">
        <v>189</v>
      </c>
      <c r="C101" s="605"/>
      <c r="D101" s="605"/>
    </row>
    <row r="102" spans="1:4" x14ac:dyDescent="0.25">
      <c r="A102" s="4" t="s">
        <v>190</v>
      </c>
      <c r="B102" s="88" t="s">
        <v>191</v>
      </c>
      <c r="C102" s="605"/>
      <c r="D102" s="605"/>
    </row>
    <row r="103" spans="1:4" x14ac:dyDescent="0.25">
      <c r="A103" s="4" t="s">
        <v>192</v>
      </c>
      <c r="B103" s="86" t="s">
        <v>193</v>
      </c>
      <c r="C103" s="605"/>
      <c r="D103" s="605"/>
    </row>
    <row r="104" spans="1:4" ht="22.5" x14ac:dyDescent="0.25">
      <c r="A104" s="4" t="s">
        <v>194</v>
      </c>
      <c r="B104" s="87" t="s">
        <v>195</v>
      </c>
      <c r="C104" s="605"/>
      <c r="D104" s="605"/>
    </row>
    <row r="105" spans="1:4" ht="22.5" x14ac:dyDescent="0.25">
      <c r="A105" s="4" t="s">
        <v>196</v>
      </c>
      <c r="B105" s="87" t="s">
        <v>197</v>
      </c>
      <c r="C105" s="605"/>
      <c r="D105" s="605"/>
    </row>
    <row r="106" spans="1:4" x14ac:dyDescent="0.25">
      <c r="A106" s="4" t="s">
        <v>198</v>
      </c>
      <c r="B106" s="86" t="s">
        <v>199</v>
      </c>
      <c r="C106" s="605"/>
      <c r="D106" s="605"/>
    </row>
    <row r="107" spans="1:4" x14ac:dyDescent="0.25">
      <c r="A107" s="4" t="s">
        <v>200</v>
      </c>
      <c r="B107" s="86" t="s">
        <v>201</v>
      </c>
      <c r="C107" s="605"/>
      <c r="D107" s="605"/>
    </row>
    <row r="108" spans="1:4" ht="22.5" x14ac:dyDescent="0.25">
      <c r="A108" s="4" t="s">
        <v>202</v>
      </c>
      <c r="B108" s="87" t="s">
        <v>203</v>
      </c>
      <c r="C108" s="605"/>
      <c r="D108" s="605"/>
    </row>
    <row r="109" spans="1:4" x14ac:dyDescent="0.25">
      <c r="A109" s="650" t="s">
        <v>204</v>
      </c>
      <c r="B109" s="88" t="s">
        <v>205</v>
      </c>
      <c r="C109" s="605"/>
      <c r="D109" s="605"/>
    </row>
    <row r="110" spans="1:4" x14ac:dyDescent="0.25">
      <c r="A110" s="4" t="s">
        <v>206</v>
      </c>
      <c r="B110" s="88" t="s">
        <v>207</v>
      </c>
      <c r="C110" s="605"/>
      <c r="D110" s="605"/>
    </row>
    <row r="111" spans="1:4" ht="22.5" x14ac:dyDescent="0.25">
      <c r="A111" s="6" t="s">
        <v>208</v>
      </c>
      <c r="B111" s="88" t="s">
        <v>209</v>
      </c>
      <c r="C111" s="605"/>
      <c r="D111" s="605"/>
    </row>
    <row r="112" spans="1:4" x14ac:dyDescent="0.25">
      <c r="A112" s="4" t="s">
        <v>210</v>
      </c>
      <c r="B112" s="79" t="s">
        <v>211</v>
      </c>
      <c r="C112" s="602"/>
      <c r="D112" s="602"/>
    </row>
    <row r="113" spans="1:4" x14ac:dyDescent="0.25">
      <c r="A113" s="4" t="s">
        <v>212</v>
      </c>
      <c r="B113" s="220" t="s">
        <v>213</v>
      </c>
      <c r="C113" s="602"/>
      <c r="D113" s="602"/>
    </row>
    <row r="114" spans="1:4" ht="15.75" thickBot="1" x14ac:dyDescent="0.3">
      <c r="A114" s="651" t="s">
        <v>214</v>
      </c>
      <c r="B114" s="652" t="s">
        <v>215</v>
      </c>
      <c r="C114" s="623"/>
      <c r="D114" s="623"/>
    </row>
    <row r="115" spans="1:4" ht="15.75" thickBot="1" x14ac:dyDescent="0.3">
      <c r="A115" s="653" t="s">
        <v>24</v>
      </c>
      <c r="B115" s="654" t="s">
        <v>216</v>
      </c>
      <c r="C115" s="655">
        <f>+C116+C118+C120</f>
        <v>190000</v>
      </c>
      <c r="D115" s="655">
        <f>+D116+D118+D120</f>
        <v>190000</v>
      </c>
    </row>
    <row r="116" spans="1:4" x14ac:dyDescent="0.25">
      <c r="A116" s="5" t="s">
        <v>26</v>
      </c>
      <c r="B116" s="220" t="s">
        <v>217</v>
      </c>
      <c r="C116" s="600">
        <v>190000</v>
      </c>
      <c r="D116" s="600">
        <v>190000</v>
      </c>
    </row>
    <row r="117" spans="1:4" x14ac:dyDescent="0.25">
      <c r="A117" s="5" t="s">
        <v>28</v>
      </c>
      <c r="B117" s="80" t="s">
        <v>218</v>
      </c>
      <c r="C117" s="600"/>
      <c r="D117" s="600"/>
    </row>
    <row r="118" spans="1:4" x14ac:dyDescent="0.25">
      <c r="A118" s="5" t="s">
        <v>30</v>
      </c>
      <c r="B118" s="80" t="s">
        <v>219</v>
      </c>
      <c r="C118" s="602"/>
      <c r="D118" s="602"/>
    </row>
    <row r="119" spans="1:4" x14ac:dyDescent="0.25">
      <c r="A119" s="5" t="s">
        <v>32</v>
      </c>
      <c r="B119" s="80" t="s">
        <v>220</v>
      </c>
      <c r="C119" s="624"/>
      <c r="D119" s="624"/>
    </row>
    <row r="120" spans="1:4" x14ac:dyDescent="0.25">
      <c r="A120" s="5" t="s">
        <v>34</v>
      </c>
      <c r="B120" s="625" t="s">
        <v>221</v>
      </c>
      <c r="C120" s="624"/>
      <c r="D120" s="624"/>
    </row>
    <row r="121" spans="1:4" ht="22.5" x14ac:dyDescent="0.25">
      <c r="A121" s="5" t="s">
        <v>36</v>
      </c>
      <c r="B121" s="626" t="s">
        <v>222</v>
      </c>
      <c r="C121" s="624"/>
      <c r="D121" s="624"/>
    </row>
    <row r="122" spans="1:4" ht="22.5" x14ac:dyDescent="0.25">
      <c r="A122" s="5" t="s">
        <v>223</v>
      </c>
      <c r="B122" s="113" t="s">
        <v>224</v>
      </c>
      <c r="C122" s="624"/>
      <c r="D122" s="624"/>
    </row>
    <row r="123" spans="1:4" ht="22.5" x14ac:dyDescent="0.25">
      <c r="A123" s="5" t="s">
        <v>225</v>
      </c>
      <c r="B123" s="87" t="s">
        <v>197</v>
      </c>
      <c r="C123" s="624"/>
      <c r="D123" s="624"/>
    </row>
    <row r="124" spans="1:4" x14ac:dyDescent="0.25">
      <c r="A124" s="5" t="s">
        <v>226</v>
      </c>
      <c r="B124" s="87" t="s">
        <v>227</v>
      </c>
      <c r="C124" s="624"/>
      <c r="D124" s="624"/>
    </row>
    <row r="125" spans="1:4" ht="22.5" x14ac:dyDescent="0.25">
      <c r="A125" s="5" t="s">
        <v>228</v>
      </c>
      <c r="B125" s="87" t="s">
        <v>229</v>
      </c>
      <c r="C125" s="624"/>
      <c r="D125" s="624"/>
    </row>
    <row r="126" spans="1:4" ht="22.5" x14ac:dyDescent="0.25">
      <c r="A126" s="5" t="s">
        <v>230</v>
      </c>
      <c r="B126" s="87" t="s">
        <v>203</v>
      </c>
      <c r="C126" s="624"/>
      <c r="D126" s="624"/>
    </row>
    <row r="127" spans="1:4" x14ac:dyDescent="0.25">
      <c r="A127" s="5" t="s">
        <v>231</v>
      </c>
      <c r="B127" s="87" t="s">
        <v>232</v>
      </c>
      <c r="C127" s="624"/>
      <c r="D127" s="624"/>
    </row>
    <row r="128" spans="1:4" ht="23.25" thickBot="1" x14ac:dyDescent="0.3">
      <c r="A128" s="650" t="s">
        <v>233</v>
      </c>
      <c r="B128" s="87" t="s">
        <v>234</v>
      </c>
      <c r="C128" s="627"/>
      <c r="D128" s="627"/>
    </row>
    <row r="129" spans="1:4" ht="15.75" thickBot="1" x14ac:dyDescent="0.3">
      <c r="A129" s="82" t="s">
        <v>38</v>
      </c>
      <c r="B129" s="223" t="s">
        <v>235</v>
      </c>
      <c r="C129" s="104">
        <f>+C94+C115</f>
        <v>136104902</v>
      </c>
      <c r="D129" s="104">
        <f>+D94+D115</f>
        <v>136773837</v>
      </c>
    </row>
    <row r="130" spans="1:4" ht="21.75" thickBot="1" x14ac:dyDescent="0.3">
      <c r="A130" s="82" t="s">
        <v>236</v>
      </c>
      <c r="B130" s="223" t="s">
        <v>237</v>
      </c>
      <c r="C130" s="104">
        <f>+C131+C132+C133</f>
        <v>0</v>
      </c>
      <c r="D130" s="104">
        <f>+D131+D132+D133</f>
        <v>0</v>
      </c>
    </row>
    <row r="131" spans="1:4" ht="22.5" x14ac:dyDescent="0.25">
      <c r="A131" s="5" t="s">
        <v>54</v>
      </c>
      <c r="B131" s="80" t="s">
        <v>238</v>
      </c>
      <c r="C131" s="624"/>
      <c r="D131" s="624"/>
    </row>
    <row r="132" spans="1:4" ht="22.5" x14ac:dyDescent="0.25">
      <c r="A132" s="5" t="s">
        <v>56</v>
      </c>
      <c r="B132" s="80" t="s">
        <v>239</v>
      </c>
      <c r="C132" s="624"/>
      <c r="D132" s="624"/>
    </row>
    <row r="133" spans="1:4" ht="23.25" thickBot="1" x14ac:dyDescent="0.3">
      <c r="A133" s="650" t="s">
        <v>58</v>
      </c>
      <c r="B133" s="80" t="s">
        <v>240</v>
      </c>
      <c r="C133" s="624"/>
      <c r="D133" s="624"/>
    </row>
    <row r="134" spans="1:4" ht="15.75" thickBot="1" x14ac:dyDescent="0.3">
      <c r="A134" s="82" t="s">
        <v>68</v>
      </c>
      <c r="B134" s="223" t="s">
        <v>241</v>
      </c>
      <c r="C134" s="104">
        <f>SUM(C135:C140)</f>
        <v>0</v>
      </c>
      <c r="D134" s="104">
        <f>SUM(D135:D140)</f>
        <v>0</v>
      </c>
    </row>
    <row r="135" spans="1:4" x14ac:dyDescent="0.25">
      <c r="A135" s="5" t="s">
        <v>70</v>
      </c>
      <c r="B135" s="221" t="s">
        <v>242</v>
      </c>
      <c r="C135" s="624"/>
      <c r="D135" s="624"/>
    </row>
    <row r="136" spans="1:4" x14ac:dyDescent="0.25">
      <c r="A136" s="5" t="s">
        <v>72</v>
      </c>
      <c r="B136" s="221" t="s">
        <v>243</v>
      </c>
      <c r="C136" s="624"/>
      <c r="D136" s="624"/>
    </row>
    <row r="137" spans="1:4" x14ac:dyDescent="0.25">
      <c r="A137" s="5" t="s">
        <v>74</v>
      </c>
      <c r="B137" s="221" t="s">
        <v>244</v>
      </c>
      <c r="C137" s="624"/>
      <c r="D137" s="624"/>
    </row>
    <row r="138" spans="1:4" x14ac:dyDescent="0.25">
      <c r="A138" s="5" t="s">
        <v>76</v>
      </c>
      <c r="B138" s="221" t="s">
        <v>245</v>
      </c>
      <c r="C138" s="624"/>
      <c r="D138" s="624"/>
    </row>
    <row r="139" spans="1:4" x14ac:dyDescent="0.25">
      <c r="A139" s="5" t="s">
        <v>78</v>
      </c>
      <c r="B139" s="221" t="s">
        <v>246</v>
      </c>
      <c r="C139" s="624"/>
      <c r="D139" s="624"/>
    </row>
    <row r="140" spans="1:4" ht="15.75" thickBot="1" x14ac:dyDescent="0.3">
      <c r="A140" s="650" t="s">
        <v>80</v>
      </c>
      <c r="B140" s="221" t="s">
        <v>247</v>
      </c>
      <c r="C140" s="624"/>
      <c r="D140" s="624"/>
    </row>
    <row r="141" spans="1:4" ht="15.75" thickBot="1" x14ac:dyDescent="0.3">
      <c r="A141" s="82" t="s">
        <v>92</v>
      </c>
      <c r="B141" s="223" t="s">
        <v>248</v>
      </c>
      <c r="C141" s="15">
        <f>+C142+C143+C144+C145</f>
        <v>108317000</v>
      </c>
      <c r="D141" s="15">
        <f>+D142+D143+D144+D145</f>
        <v>108317000</v>
      </c>
    </row>
    <row r="142" spans="1:4" x14ac:dyDescent="0.25">
      <c r="A142" s="5" t="s">
        <v>94</v>
      </c>
      <c r="B142" s="221" t="s">
        <v>249</v>
      </c>
      <c r="C142" s="624"/>
      <c r="D142" s="624"/>
    </row>
    <row r="143" spans="1:4" x14ac:dyDescent="0.25">
      <c r="A143" s="5" t="s">
        <v>96</v>
      </c>
      <c r="B143" s="221" t="s">
        <v>250</v>
      </c>
      <c r="C143" s="624"/>
      <c r="D143" s="624"/>
    </row>
    <row r="144" spans="1:4" x14ac:dyDescent="0.25">
      <c r="A144" s="5" t="s">
        <v>98</v>
      </c>
      <c r="B144" s="221" t="s">
        <v>251</v>
      </c>
      <c r="C144" s="624"/>
      <c r="D144" s="624"/>
    </row>
    <row r="145" spans="1:4" ht="15.75" thickBot="1" x14ac:dyDescent="0.3">
      <c r="A145" s="650" t="s">
        <v>100</v>
      </c>
      <c r="B145" s="221" t="s">
        <v>472</v>
      </c>
      <c r="C145" s="624">
        <v>108317000</v>
      </c>
      <c r="D145" s="624">
        <v>108317000</v>
      </c>
    </row>
    <row r="146" spans="1:4" ht="15.75" thickBot="1" x14ac:dyDescent="0.3">
      <c r="A146" s="82" t="s">
        <v>253</v>
      </c>
      <c r="B146" s="223" t="s">
        <v>254</v>
      </c>
      <c r="C146" s="628">
        <f>SUM(C147:C151)</f>
        <v>0</v>
      </c>
      <c r="D146" s="628">
        <f>SUM(D147:D151)</f>
        <v>0</v>
      </c>
    </row>
    <row r="147" spans="1:4" x14ac:dyDescent="0.25">
      <c r="A147" s="5" t="s">
        <v>106</v>
      </c>
      <c r="B147" s="221" t="s">
        <v>255</v>
      </c>
      <c r="C147" s="624"/>
      <c r="D147" s="624"/>
    </row>
    <row r="148" spans="1:4" x14ac:dyDescent="0.25">
      <c r="A148" s="5" t="s">
        <v>108</v>
      </c>
      <c r="B148" s="221" t="s">
        <v>256</v>
      </c>
      <c r="C148" s="624"/>
      <c r="D148" s="624"/>
    </row>
    <row r="149" spans="1:4" x14ac:dyDescent="0.25">
      <c r="A149" s="5" t="s">
        <v>110</v>
      </c>
      <c r="B149" s="221" t="s">
        <v>257</v>
      </c>
      <c r="C149" s="624"/>
      <c r="D149" s="624"/>
    </row>
    <row r="150" spans="1:4" ht="22.5" x14ac:dyDescent="0.25">
      <c r="A150" s="5" t="s">
        <v>112</v>
      </c>
      <c r="B150" s="221" t="s">
        <v>258</v>
      </c>
      <c r="C150" s="624"/>
      <c r="D150" s="624"/>
    </row>
    <row r="151" spans="1:4" ht="15.75" thickBot="1" x14ac:dyDescent="0.3">
      <c r="A151" s="5" t="s">
        <v>259</v>
      </c>
      <c r="B151" s="221" t="s">
        <v>260</v>
      </c>
      <c r="C151" s="624"/>
      <c r="D151" s="624"/>
    </row>
    <row r="152" spans="1:4" ht="15.75" thickBot="1" x14ac:dyDescent="0.3">
      <c r="A152" s="82" t="s">
        <v>114</v>
      </c>
      <c r="B152" s="223" t="s">
        <v>261</v>
      </c>
      <c r="C152" s="656"/>
      <c r="D152" s="656"/>
    </row>
    <row r="153" spans="1:4" ht="15.75" thickBot="1" x14ac:dyDescent="0.3">
      <c r="A153" s="82" t="s">
        <v>262</v>
      </c>
      <c r="B153" s="223" t="s">
        <v>263</v>
      </c>
      <c r="C153" s="656"/>
      <c r="D153" s="656"/>
    </row>
    <row r="154" spans="1:4" ht="15.75" thickBot="1" x14ac:dyDescent="0.3">
      <c r="A154" s="82" t="s">
        <v>264</v>
      </c>
      <c r="B154" s="223" t="s">
        <v>265</v>
      </c>
      <c r="C154" s="629">
        <f>+C130+C134+C141+C146+C152+C153</f>
        <v>108317000</v>
      </c>
      <c r="D154" s="629">
        <f>+D130+D134+D141+D146+D152+D153</f>
        <v>108317000</v>
      </c>
    </row>
    <row r="155" spans="1:4" ht="15.75" thickBot="1" x14ac:dyDescent="0.3">
      <c r="A155" s="657" t="s">
        <v>266</v>
      </c>
      <c r="B155" s="630" t="s">
        <v>267</v>
      </c>
      <c r="C155" s="629">
        <f>+C129+C154</f>
        <v>244421902</v>
      </c>
      <c r="D155" s="629">
        <f>+D129+D154</f>
        <v>245090837</v>
      </c>
    </row>
    <row r="156" spans="1:4" ht="15.75" x14ac:dyDescent="0.25">
      <c r="A156" s="658"/>
      <c r="B156" s="658"/>
      <c r="C156" s="659"/>
    </row>
    <row r="157" spans="1:4" ht="15.75" x14ac:dyDescent="0.25">
      <c r="A157" s="666" t="s">
        <v>268</v>
      </c>
      <c r="B157" s="666"/>
      <c r="C157" s="666"/>
    </row>
    <row r="158" spans="1:4" ht="15.75" thickBot="1" x14ac:dyDescent="0.3">
      <c r="A158" s="664" t="s">
        <v>269</v>
      </c>
      <c r="B158" s="664"/>
      <c r="C158" s="637" t="str">
        <f>C91</f>
        <v>Forintban!</v>
      </c>
    </row>
    <row r="159" spans="1:4" ht="21.75" thickBot="1" x14ac:dyDescent="0.3">
      <c r="A159" s="82">
        <v>1</v>
      </c>
      <c r="B159" s="83" t="s">
        <v>270</v>
      </c>
      <c r="C159" s="104">
        <f>+C63-C129</f>
        <v>-478217</v>
      </c>
      <c r="D159" s="104">
        <f>+D63-D129</f>
        <v>-1147152</v>
      </c>
    </row>
    <row r="160" spans="1:4" ht="42.75" thickBot="1" x14ac:dyDescent="0.3">
      <c r="A160" s="82" t="s">
        <v>24</v>
      </c>
      <c r="B160" s="83" t="s">
        <v>271</v>
      </c>
      <c r="C160" s="104">
        <f>+C87-C154</f>
        <v>478217</v>
      </c>
      <c r="D160" s="104">
        <f>+D87-D154</f>
        <v>1147152</v>
      </c>
    </row>
  </sheetData>
  <mergeCells count="6">
    <mergeCell ref="A158:B158"/>
    <mergeCell ref="A2:C2"/>
    <mergeCell ref="A3:B3"/>
    <mergeCell ref="A90:C90"/>
    <mergeCell ref="A91:B91"/>
    <mergeCell ref="A157:C157"/>
  </mergeCells>
  <pageMargins left="0.7" right="0.7" top="0.75" bottom="0.75" header="0.3" footer="0.3"/>
  <pageSetup paperSize="9" scale="95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opLeftCell="A3" workbookViewId="0">
      <selection activeCell="G3" sqref="G3:G34"/>
    </sheetView>
  </sheetViews>
  <sheetFormatPr defaultRowHeight="15" x14ac:dyDescent="0.25"/>
  <cols>
    <col min="1" max="1" width="44.140625" customWidth="1"/>
    <col min="2" max="2" width="17.140625" customWidth="1"/>
    <col min="3" max="3" width="16.7109375" customWidth="1"/>
    <col min="4" max="4" width="40.7109375" customWidth="1"/>
    <col min="5" max="5" width="16.42578125" customWidth="1"/>
    <col min="6" max="6" width="17.5703125" customWidth="1"/>
  </cols>
  <sheetData>
    <row r="3" spans="1:7" ht="31.5" x14ac:dyDescent="0.25">
      <c r="A3" s="344" t="s">
        <v>396</v>
      </c>
      <c r="B3" s="345"/>
      <c r="C3" s="345"/>
      <c r="D3" s="345"/>
      <c r="E3" s="345"/>
      <c r="F3" s="345"/>
      <c r="G3" s="668" t="s">
        <v>479</v>
      </c>
    </row>
    <row r="4" spans="1:7" ht="15.75" thickBot="1" x14ac:dyDescent="0.3">
      <c r="A4" s="299"/>
      <c r="B4" s="300"/>
      <c r="C4" s="300"/>
      <c r="D4" s="300"/>
      <c r="E4" s="300"/>
      <c r="F4" s="346" t="s">
        <v>2</v>
      </c>
      <c r="G4" s="668"/>
    </row>
    <row r="5" spans="1:7" ht="15.75" thickBot="1" x14ac:dyDescent="0.3">
      <c r="A5" s="347" t="s">
        <v>280</v>
      </c>
      <c r="B5" s="348"/>
      <c r="C5" s="349"/>
      <c r="D5" s="347" t="s">
        <v>291</v>
      </c>
      <c r="E5" s="350"/>
      <c r="F5" s="351"/>
      <c r="G5" s="668"/>
    </row>
    <row r="6" spans="1:7" ht="48.75" thickBot="1" x14ac:dyDescent="0.3">
      <c r="A6" s="302" t="s">
        <v>272</v>
      </c>
      <c r="B6" s="303" t="str">
        <f>+'[2]1.1.sz.mell.'!B5</f>
        <v>Önkormányzat működési támogatásai (1.1.+…+.1.6.)</v>
      </c>
      <c r="C6" s="352" t="s">
        <v>6</v>
      </c>
      <c r="D6" s="302" t="s">
        <v>272</v>
      </c>
      <c r="E6" s="353" t="s">
        <v>5</v>
      </c>
      <c r="F6" s="304" t="s">
        <v>6</v>
      </c>
      <c r="G6" s="668"/>
    </row>
    <row r="7" spans="1:7" ht="15.75" thickBot="1" x14ac:dyDescent="0.3">
      <c r="A7" s="354" t="s">
        <v>7</v>
      </c>
      <c r="B7" s="355" t="s">
        <v>8</v>
      </c>
      <c r="C7" s="356" t="s">
        <v>9</v>
      </c>
      <c r="D7" s="354" t="s">
        <v>348</v>
      </c>
      <c r="E7" s="357" t="s">
        <v>349</v>
      </c>
      <c r="F7" s="358" t="s">
        <v>397</v>
      </c>
      <c r="G7" s="668"/>
    </row>
    <row r="8" spans="1:7" x14ac:dyDescent="0.25">
      <c r="A8" s="359" t="s">
        <v>398</v>
      </c>
      <c r="B8" s="360">
        <v>384335505</v>
      </c>
      <c r="C8" s="361">
        <v>410931480</v>
      </c>
      <c r="D8" s="359" t="s">
        <v>399</v>
      </c>
      <c r="E8" s="360">
        <v>320331036</v>
      </c>
      <c r="F8" s="395">
        <v>323112185</v>
      </c>
      <c r="G8" s="668"/>
    </row>
    <row r="9" spans="1:7" ht="22.5" x14ac:dyDescent="0.25">
      <c r="A9" s="363" t="s">
        <v>400</v>
      </c>
      <c r="B9" s="364">
        <v>121006566</v>
      </c>
      <c r="C9" s="365">
        <v>118658703</v>
      </c>
      <c r="D9" s="363" t="s">
        <v>182</v>
      </c>
      <c r="E9" s="364">
        <v>69522057</v>
      </c>
      <c r="F9" s="396">
        <v>69522057</v>
      </c>
      <c r="G9" s="668"/>
    </row>
    <row r="10" spans="1:7" x14ac:dyDescent="0.25">
      <c r="A10" s="363" t="s">
        <v>401</v>
      </c>
      <c r="B10" s="364"/>
      <c r="C10" s="365"/>
      <c r="D10" s="363" t="s">
        <v>402</v>
      </c>
      <c r="E10" s="364">
        <v>181696066</v>
      </c>
      <c r="F10" s="396">
        <v>178536468</v>
      </c>
      <c r="G10" s="668"/>
    </row>
    <row r="11" spans="1:7" x14ac:dyDescent="0.25">
      <c r="A11" s="363" t="s">
        <v>315</v>
      </c>
      <c r="B11" s="364">
        <v>126450000</v>
      </c>
      <c r="C11" s="365">
        <v>127711118</v>
      </c>
      <c r="D11" s="363" t="s">
        <v>184</v>
      </c>
      <c r="E11" s="364">
        <v>4700000</v>
      </c>
      <c r="F11" s="396">
        <v>7095000</v>
      </c>
      <c r="G11" s="668"/>
    </row>
    <row r="12" spans="1:7" x14ac:dyDescent="0.25">
      <c r="A12" s="367" t="s">
        <v>403</v>
      </c>
      <c r="B12" s="364">
        <v>57638113</v>
      </c>
      <c r="C12" s="365">
        <v>61281863</v>
      </c>
      <c r="D12" s="363" t="s">
        <v>186</v>
      </c>
      <c r="E12" s="364">
        <v>94724812</v>
      </c>
      <c r="F12" s="396">
        <v>104521926</v>
      </c>
      <c r="G12" s="668"/>
    </row>
    <row r="13" spans="1:7" x14ac:dyDescent="0.25">
      <c r="A13" s="363" t="s">
        <v>320</v>
      </c>
      <c r="B13" s="364"/>
      <c r="C13" s="368"/>
      <c r="D13" s="363" t="s">
        <v>211</v>
      </c>
      <c r="E13" s="369"/>
      <c r="F13" s="366">
        <v>470012592</v>
      </c>
      <c r="G13" s="668"/>
    </row>
    <row r="14" spans="1:7" x14ac:dyDescent="0.25">
      <c r="A14" s="363" t="s">
        <v>404</v>
      </c>
      <c r="B14" s="364"/>
      <c r="C14" s="365"/>
      <c r="D14" s="323"/>
      <c r="E14" s="370"/>
      <c r="F14" s="366"/>
      <c r="G14" s="668"/>
    </row>
    <row r="15" spans="1:7" x14ac:dyDescent="0.25">
      <c r="A15" s="323"/>
      <c r="B15" s="364"/>
      <c r="C15" s="365"/>
      <c r="D15" s="323"/>
      <c r="E15" s="370"/>
      <c r="F15" s="366"/>
      <c r="G15" s="668"/>
    </row>
    <row r="16" spans="1:7" x14ac:dyDescent="0.25">
      <c r="A16" s="471"/>
      <c r="B16" s="364"/>
      <c r="C16" s="368"/>
      <c r="D16" s="323"/>
      <c r="E16" s="370"/>
      <c r="F16" s="366"/>
      <c r="G16" s="668"/>
    </row>
    <row r="17" spans="1:7" x14ac:dyDescent="0.25">
      <c r="A17" s="323"/>
      <c r="B17" s="364"/>
      <c r="C17" s="365"/>
      <c r="D17" s="323"/>
      <c r="E17" s="370"/>
      <c r="F17" s="366"/>
      <c r="G17" s="668"/>
    </row>
    <row r="18" spans="1:7" x14ac:dyDescent="0.25">
      <c r="A18" s="323"/>
      <c r="B18" s="364"/>
      <c r="C18" s="365"/>
      <c r="D18" s="323"/>
      <c r="E18" s="370"/>
      <c r="F18" s="366"/>
      <c r="G18" s="668"/>
    </row>
    <row r="19" spans="1:7" ht="15.75" thickBot="1" x14ac:dyDescent="0.3">
      <c r="A19" s="320"/>
      <c r="B19" s="371"/>
      <c r="C19" s="372"/>
      <c r="D19" s="320"/>
      <c r="E19" s="373"/>
      <c r="F19" s="374"/>
      <c r="G19" s="668"/>
    </row>
    <row r="20" spans="1:7" ht="21.75" thickBot="1" x14ac:dyDescent="0.3">
      <c r="A20" s="375" t="s">
        <v>405</v>
      </c>
      <c r="B20" s="376">
        <f>SUM(B8:B19)</f>
        <v>689430184</v>
      </c>
      <c r="C20" s="376">
        <f>SUM(C8:C19)</f>
        <v>718583164</v>
      </c>
      <c r="D20" s="375" t="s">
        <v>406</v>
      </c>
      <c r="E20" s="472">
        <f>SUM(E8:E12)</f>
        <v>670973971</v>
      </c>
      <c r="F20" s="397">
        <f>SUM(F8:F13)</f>
        <v>1152800228</v>
      </c>
      <c r="G20" s="668"/>
    </row>
    <row r="21" spans="1:7" x14ac:dyDescent="0.25">
      <c r="A21" s="378" t="s">
        <v>407</v>
      </c>
      <c r="B21" s="379">
        <f>+B22+B23+B24+B25</f>
        <v>0</v>
      </c>
      <c r="C21" s="379">
        <f>+C22+C23+C24+C25</f>
        <v>34610084</v>
      </c>
      <c r="D21" s="418" t="s">
        <v>408</v>
      </c>
      <c r="E21" s="381"/>
      <c r="F21" s="382"/>
      <c r="G21" s="668"/>
    </row>
    <row r="22" spans="1:7" x14ac:dyDescent="0.25">
      <c r="A22" s="380" t="s">
        <v>409</v>
      </c>
      <c r="B22" s="383"/>
      <c r="C22" s="384">
        <v>34610084</v>
      </c>
      <c r="D22" s="380" t="s">
        <v>410</v>
      </c>
      <c r="E22" s="385"/>
      <c r="F22" s="386"/>
      <c r="G22" s="668"/>
    </row>
    <row r="23" spans="1:7" x14ac:dyDescent="0.25">
      <c r="A23" s="380" t="s">
        <v>411</v>
      </c>
      <c r="B23" s="383"/>
      <c r="C23" s="384"/>
      <c r="D23" s="380" t="s">
        <v>412</v>
      </c>
      <c r="E23" s="385"/>
      <c r="F23" s="386"/>
      <c r="G23" s="668"/>
    </row>
    <row r="24" spans="1:7" x14ac:dyDescent="0.25">
      <c r="A24" s="380" t="s">
        <v>413</v>
      </c>
      <c r="B24" s="383"/>
      <c r="C24" s="384"/>
      <c r="D24" s="380" t="s">
        <v>414</v>
      </c>
      <c r="E24" s="385"/>
      <c r="F24" s="386"/>
      <c r="G24" s="668"/>
    </row>
    <row r="25" spans="1:7" x14ac:dyDescent="0.25">
      <c r="A25" s="380" t="s">
        <v>415</v>
      </c>
      <c r="B25" s="383"/>
      <c r="C25" s="387"/>
      <c r="D25" s="378" t="s">
        <v>416</v>
      </c>
      <c r="E25" s="381"/>
      <c r="F25" s="386"/>
      <c r="G25" s="668"/>
    </row>
    <row r="26" spans="1:7" x14ac:dyDescent="0.25">
      <c r="A26" s="380" t="s">
        <v>417</v>
      </c>
      <c r="B26" s="388">
        <f>+B27+B28</f>
        <v>0</v>
      </c>
      <c r="C26" s="389"/>
      <c r="D26" s="380" t="s">
        <v>418</v>
      </c>
      <c r="E26" s="385"/>
      <c r="F26" s="386"/>
      <c r="G26" s="668"/>
    </row>
    <row r="27" spans="1:7" x14ac:dyDescent="0.25">
      <c r="A27" s="378" t="s">
        <v>419</v>
      </c>
      <c r="B27" s="390"/>
      <c r="C27" s="387"/>
      <c r="D27" s="359" t="s">
        <v>251</v>
      </c>
      <c r="E27" s="391"/>
      <c r="F27" s="382"/>
      <c r="G27" s="668"/>
    </row>
    <row r="28" spans="1:7" x14ac:dyDescent="0.25">
      <c r="A28" s="380" t="s">
        <v>420</v>
      </c>
      <c r="B28" s="383"/>
      <c r="C28" s="384"/>
      <c r="D28" s="363" t="s">
        <v>261</v>
      </c>
      <c r="E28" s="369"/>
      <c r="F28" s="386"/>
      <c r="G28" s="668"/>
    </row>
    <row r="29" spans="1:7" x14ac:dyDescent="0.25">
      <c r="A29" s="380" t="s">
        <v>170</v>
      </c>
      <c r="B29" s="383"/>
      <c r="C29" s="384"/>
      <c r="D29" s="363" t="s">
        <v>263</v>
      </c>
      <c r="E29" s="369"/>
      <c r="F29" s="386"/>
      <c r="G29" s="668"/>
    </row>
    <row r="30" spans="1:7" ht="15.75" thickBot="1" x14ac:dyDescent="0.3">
      <c r="A30" s="378" t="s">
        <v>172</v>
      </c>
      <c r="B30" s="390"/>
      <c r="C30" s="387"/>
      <c r="D30" s="323" t="s">
        <v>250</v>
      </c>
      <c r="E30" s="370">
        <v>13432548</v>
      </c>
      <c r="F30" s="366">
        <v>13432548</v>
      </c>
      <c r="G30" s="668"/>
    </row>
    <row r="31" spans="1:7" ht="21.75" thickBot="1" x14ac:dyDescent="0.3">
      <c r="A31" s="375" t="s">
        <v>421</v>
      </c>
      <c r="B31" s="376">
        <f>+B21+B26+B29+B30</f>
        <v>0</v>
      </c>
      <c r="C31" s="376">
        <f>+C21+C26+C29+C30</f>
        <v>34610084</v>
      </c>
      <c r="D31" s="375" t="s">
        <v>422</v>
      </c>
      <c r="E31" s="377">
        <v>13432548</v>
      </c>
      <c r="F31" s="392">
        <f>SUM(F21:F30)</f>
        <v>13432548</v>
      </c>
      <c r="G31" s="668"/>
    </row>
    <row r="32" spans="1:7" ht="15.75" thickBot="1" x14ac:dyDescent="0.3">
      <c r="A32" s="393" t="s">
        <v>423</v>
      </c>
      <c r="B32" s="394">
        <f>+B20+B31</f>
        <v>689430184</v>
      </c>
      <c r="C32" s="394">
        <f>+C20+C31</f>
        <v>753193248</v>
      </c>
      <c r="D32" s="398" t="s">
        <v>424</v>
      </c>
      <c r="E32" s="399">
        <f>+E20+E31</f>
        <v>684406519</v>
      </c>
      <c r="F32" s="394">
        <f>+F20+F31</f>
        <v>1166232776</v>
      </c>
      <c r="G32" s="668"/>
    </row>
    <row r="33" spans="1:7" ht="15.75" thickBot="1" x14ac:dyDescent="0.3">
      <c r="A33" s="393" t="s">
        <v>425</v>
      </c>
      <c r="B33" s="394" t="str">
        <f>IF(B20-E20&lt;0,E20-B20,"-")</f>
        <v>-</v>
      </c>
      <c r="C33" s="394">
        <f>IF(C20-F20&lt;0,F20-C20,"-")</f>
        <v>434217064</v>
      </c>
      <c r="D33" s="398" t="s">
        <v>426</v>
      </c>
      <c r="E33" s="399">
        <f>IF(B20-E20&gt;0,B20-E20,"-")</f>
        <v>18456213</v>
      </c>
      <c r="F33" s="394" t="str">
        <f>IF(C20-F20&gt;0,C20-F20,"-")</f>
        <v>-</v>
      </c>
      <c r="G33" s="668"/>
    </row>
    <row r="34" spans="1:7" ht="15.75" thickBot="1" x14ac:dyDescent="0.3">
      <c r="A34" s="393" t="s">
        <v>427</v>
      </c>
      <c r="B34" s="394" t="str">
        <f>IF(B32-E32&lt;0,E32-B32,"-")</f>
        <v>-</v>
      </c>
      <c r="C34" s="394" t="str">
        <f>IF(C21-F21&lt;0,F21-C21,"-")</f>
        <v>-</v>
      </c>
      <c r="D34" s="398" t="s">
        <v>428</v>
      </c>
      <c r="E34" s="399" t="str">
        <f>IF(B21-E21&gt;0,B21-E21,"-")</f>
        <v>-</v>
      </c>
      <c r="F34" s="394"/>
      <c r="G34" s="668"/>
    </row>
  </sheetData>
  <mergeCells count="1">
    <mergeCell ref="G3:G3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opLeftCell="A2" workbookViewId="0">
      <selection activeCell="G2" sqref="G2:G34"/>
    </sheetView>
  </sheetViews>
  <sheetFormatPr defaultRowHeight="15" x14ac:dyDescent="0.25"/>
  <cols>
    <col min="1" max="1" width="38.42578125" customWidth="1"/>
    <col min="2" max="2" width="16.42578125" customWidth="1"/>
    <col min="3" max="3" width="19" customWidth="1"/>
    <col min="4" max="4" width="37.28515625" customWidth="1"/>
    <col min="5" max="5" width="16" customWidth="1"/>
    <col min="6" max="6" width="17.42578125" customWidth="1"/>
    <col min="7" max="7" width="6.85546875" customWidth="1"/>
  </cols>
  <sheetData>
    <row r="2" spans="1:7" ht="31.5" x14ac:dyDescent="0.25">
      <c r="A2" s="344" t="s">
        <v>429</v>
      </c>
      <c r="B2" s="345"/>
      <c r="C2" s="345"/>
      <c r="D2" s="345"/>
      <c r="E2" s="345"/>
      <c r="F2" s="345"/>
      <c r="G2" s="668" t="s">
        <v>480</v>
      </c>
    </row>
    <row r="3" spans="1:7" ht="15.75" thickBot="1" x14ac:dyDescent="0.3">
      <c r="A3" s="299"/>
      <c r="B3" s="300"/>
      <c r="C3" s="300"/>
      <c r="D3" s="300"/>
      <c r="E3" s="300"/>
      <c r="F3" s="346" t="s">
        <v>2</v>
      </c>
      <c r="G3" s="668"/>
    </row>
    <row r="4" spans="1:7" ht="15.75" thickBot="1" x14ac:dyDescent="0.3">
      <c r="A4" s="347" t="s">
        <v>280</v>
      </c>
      <c r="B4" s="348"/>
      <c r="C4" s="349"/>
      <c r="D4" s="347" t="s">
        <v>291</v>
      </c>
      <c r="E4" s="350"/>
      <c r="F4" s="351"/>
      <c r="G4" s="668"/>
    </row>
    <row r="5" spans="1:7" ht="24.75" thickBot="1" x14ac:dyDescent="0.3">
      <c r="A5" s="302" t="s">
        <v>272</v>
      </c>
      <c r="B5" s="303" t="str">
        <f>+'[2]2.1.sz.mell  '!B5</f>
        <v>A</v>
      </c>
      <c r="C5" s="352" t="s">
        <v>6</v>
      </c>
      <c r="D5" s="302" t="s">
        <v>272</v>
      </c>
      <c r="E5" s="353" t="s">
        <v>5</v>
      </c>
      <c r="F5" s="304" t="s">
        <v>6</v>
      </c>
      <c r="G5" s="668"/>
    </row>
    <row r="6" spans="1:7" ht="15.75" thickBot="1" x14ac:dyDescent="0.3">
      <c r="A6" s="354" t="s">
        <v>7</v>
      </c>
      <c r="B6" s="355" t="s">
        <v>8</v>
      </c>
      <c r="C6" s="356" t="s">
        <v>9</v>
      </c>
      <c r="D6" s="354" t="s">
        <v>348</v>
      </c>
      <c r="E6" s="357" t="s">
        <v>349</v>
      </c>
      <c r="F6" s="358" t="s">
        <v>397</v>
      </c>
      <c r="G6" s="668"/>
    </row>
    <row r="7" spans="1:7" ht="22.5" x14ac:dyDescent="0.25">
      <c r="A7" s="359" t="s">
        <v>430</v>
      </c>
      <c r="B7" s="360">
        <v>105203370</v>
      </c>
      <c r="C7" s="361">
        <v>675160555</v>
      </c>
      <c r="D7" s="359" t="s">
        <v>217</v>
      </c>
      <c r="E7" s="400">
        <v>123931205</v>
      </c>
      <c r="F7" s="362">
        <v>208079535</v>
      </c>
      <c r="G7" s="668"/>
    </row>
    <row r="8" spans="1:7" x14ac:dyDescent="0.25">
      <c r="A8" s="363" t="s">
        <v>431</v>
      </c>
      <c r="B8" s="364"/>
      <c r="C8" s="365"/>
      <c r="D8" s="363" t="s">
        <v>432</v>
      </c>
      <c r="E8" s="369"/>
      <c r="F8" s="366"/>
      <c r="G8" s="668"/>
    </row>
    <row r="9" spans="1:7" x14ac:dyDescent="0.25">
      <c r="A9" s="363" t="s">
        <v>433</v>
      </c>
      <c r="B9" s="364"/>
      <c r="C9" s="365">
        <v>17653000</v>
      </c>
      <c r="D9" s="363" t="s">
        <v>219</v>
      </c>
      <c r="E9" s="369">
        <v>11993500</v>
      </c>
      <c r="F9" s="366">
        <v>42151590</v>
      </c>
      <c r="G9" s="668"/>
    </row>
    <row r="10" spans="1:7" x14ac:dyDescent="0.25">
      <c r="A10" s="363" t="s">
        <v>434</v>
      </c>
      <c r="B10" s="364"/>
      <c r="C10" s="365"/>
      <c r="D10" s="363" t="s">
        <v>435</v>
      </c>
      <c r="E10" s="369"/>
      <c r="F10" s="366"/>
      <c r="G10" s="668"/>
    </row>
    <row r="11" spans="1:7" x14ac:dyDescent="0.25">
      <c r="A11" s="363" t="s">
        <v>436</v>
      </c>
      <c r="B11" s="364"/>
      <c r="C11" s="365"/>
      <c r="D11" s="363" t="s">
        <v>221</v>
      </c>
      <c r="E11" s="369">
        <v>6534902</v>
      </c>
      <c r="F11" s="366">
        <v>26534902</v>
      </c>
      <c r="G11" s="668"/>
    </row>
    <row r="12" spans="1:7" x14ac:dyDescent="0.25">
      <c r="A12" s="363" t="s">
        <v>437</v>
      </c>
      <c r="B12" s="364"/>
      <c r="C12" s="368"/>
      <c r="D12" s="401"/>
      <c r="E12" s="402"/>
      <c r="F12" s="366"/>
      <c r="G12" s="668"/>
    </row>
    <row r="13" spans="1:7" x14ac:dyDescent="0.25">
      <c r="A13" s="323"/>
      <c r="B13" s="364"/>
      <c r="C13" s="365"/>
      <c r="D13" s="401"/>
      <c r="E13" s="402"/>
      <c r="F13" s="366"/>
      <c r="G13" s="668"/>
    </row>
    <row r="14" spans="1:7" x14ac:dyDescent="0.25">
      <c r="A14" s="323"/>
      <c r="B14" s="364"/>
      <c r="C14" s="365"/>
      <c r="D14" s="403"/>
      <c r="E14" s="404"/>
      <c r="F14" s="366"/>
      <c r="G14" s="668"/>
    </row>
    <row r="15" spans="1:7" x14ac:dyDescent="0.25">
      <c r="A15" s="405"/>
      <c r="B15" s="364"/>
      <c r="C15" s="368"/>
      <c r="D15" s="401"/>
      <c r="E15" s="402"/>
      <c r="F15" s="366"/>
      <c r="G15" s="668"/>
    </row>
    <row r="16" spans="1:7" x14ac:dyDescent="0.25">
      <c r="A16" s="323"/>
      <c r="B16" s="364"/>
      <c r="C16" s="368"/>
      <c r="D16" s="401"/>
      <c r="E16" s="402"/>
      <c r="F16" s="366"/>
      <c r="G16" s="668"/>
    </row>
    <row r="17" spans="1:7" ht="15.75" thickBot="1" x14ac:dyDescent="0.3">
      <c r="A17" s="406"/>
      <c r="B17" s="371"/>
      <c r="C17" s="407"/>
      <c r="D17" s="408" t="s">
        <v>211</v>
      </c>
      <c r="E17" s="391"/>
      <c r="F17" s="409"/>
      <c r="G17" s="668"/>
    </row>
    <row r="18" spans="1:7" ht="21.75" thickBot="1" x14ac:dyDescent="0.3">
      <c r="A18" s="375" t="s">
        <v>438</v>
      </c>
      <c r="B18" s="376">
        <f>+B7+B9+B10+B12+B13+B14+B15+B16+B17</f>
        <v>105203370</v>
      </c>
      <c r="C18" s="392">
        <f>+C7+C9+C10+C12+C13+C14+C15+C16+C17</f>
        <v>692813555</v>
      </c>
      <c r="D18" s="375" t="s">
        <v>439</v>
      </c>
      <c r="E18" s="377">
        <v>142459607</v>
      </c>
      <c r="F18" s="392">
        <f>+F7+F9+F11+F12+F13+F14+F15+F16+F17</f>
        <v>276766027</v>
      </c>
      <c r="G18" s="668"/>
    </row>
    <row r="19" spans="1:7" x14ac:dyDescent="0.25">
      <c r="A19" s="410" t="s">
        <v>440</v>
      </c>
      <c r="B19" s="411">
        <f>SUM(B20:B24)</f>
        <v>35240572</v>
      </c>
      <c r="C19" s="411">
        <f>SUM(C20:C24)</f>
        <v>0</v>
      </c>
      <c r="D19" s="380" t="s">
        <v>408</v>
      </c>
      <c r="E19" s="413"/>
      <c r="F19" s="414">
        <v>421974000</v>
      </c>
      <c r="G19" s="668"/>
    </row>
    <row r="20" spans="1:7" x14ac:dyDescent="0.25">
      <c r="A20" s="415" t="s">
        <v>324</v>
      </c>
      <c r="B20" s="383">
        <v>35240572</v>
      </c>
      <c r="C20" s="384"/>
      <c r="D20" s="380" t="s">
        <v>441</v>
      </c>
      <c r="E20" s="385"/>
      <c r="F20" s="386"/>
      <c r="G20" s="668"/>
    </row>
    <row r="21" spans="1:7" x14ac:dyDescent="0.25">
      <c r="A21" s="415" t="s">
        <v>442</v>
      </c>
      <c r="B21" s="383"/>
      <c r="C21" s="384"/>
      <c r="D21" s="380" t="s">
        <v>412</v>
      </c>
      <c r="E21" s="385"/>
      <c r="F21" s="386"/>
      <c r="G21" s="668"/>
    </row>
    <row r="22" spans="1:7" x14ac:dyDescent="0.25">
      <c r="A22" s="415" t="s">
        <v>443</v>
      </c>
      <c r="B22" s="383"/>
      <c r="C22" s="384"/>
      <c r="D22" s="380" t="s">
        <v>414</v>
      </c>
      <c r="E22" s="385">
        <v>3008000</v>
      </c>
      <c r="F22" s="386">
        <v>3008000</v>
      </c>
      <c r="G22" s="668"/>
    </row>
    <row r="23" spans="1:7" x14ac:dyDescent="0.25">
      <c r="A23" s="415" t="s">
        <v>444</v>
      </c>
      <c r="B23" s="383"/>
      <c r="C23" s="387"/>
      <c r="D23" s="378" t="s">
        <v>416</v>
      </c>
      <c r="E23" s="381"/>
      <c r="F23" s="386"/>
      <c r="G23" s="668"/>
    </row>
    <row r="24" spans="1:7" ht="22.5" x14ac:dyDescent="0.25">
      <c r="A24" s="416" t="s">
        <v>445</v>
      </c>
      <c r="B24" s="383"/>
      <c r="C24" s="384"/>
      <c r="D24" s="380" t="s">
        <v>446</v>
      </c>
      <c r="E24" s="385"/>
      <c r="F24" s="386"/>
      <c r="G24" s="668"/>
    </row>
    <row r="25" spans="1:7" x14ac:dyDescent="0.25">
      <c r="A25" s="417" t="s">
        <v>447</v>
      </c>
      <c r="B25" s="388">
        <f>+B26+B27+B28+B29+B30</f>
        <v>0</v>
      </c>
      <c r="C25" s="412"/>
      <c r="D25" s="418" t="s">
        <v>448</v>
      </c>
      <c r="E25" s="413"/>
      <c r="F25" s="386"/>
      <c r="G25" s="668"/>
    </row>
    <row r="26" spans="1:7" x14ac:dyDescent="0.25">
      <c r="A26" s="416" t="s">
        <v>449</v>
      </c>
      <c r="B26" s="383"/>
      <c r="C26" s="419"/>
      <c r="D26" s="418" t="s">
        <v>252</v>
      </c>
      <c r="E26" s="413"/>
      <c r="F26" s="386"/>
      <c r="G26" s="668"/>
    </row>
    <row r="27" spans="1:7" x14ac:dyDescent="0.25">
      <c r="A27" s="416" t="s">
        <v>450</v>
      </c>
      <c r="B27" s="383"/>
      <c r="C27" s="419"/>
      <c r="D27" s="420"/>
      <c r="E27" s="421"/>
      <c r="F27" s="386"/>
      <c r="G27" s="668"/>
    </row>
    <row r="28" spans="1:7" x14ac:dyDescent="0.25">
      <c r="A28" s="415" t="s">
        <v>451</v>
      </c>
      <c r="B28" s="383"/>
      <c r="C28" s="419"/>
      <c r="D28" s="422"/>
      <c r="E28" s="423"/>
      <c r="F28" s="386"/>
      <c r="G28" s="668"/>
    </row>
    <row r="29" spans="1:7" x14ac:dyDescent="0.25">
      <c r="A29" s="424" t="s">
        <v>452</v>
      </c>
      <c r="B29" s="383"/>
      <c r="C29" s="384"/>
      <c r="D29" s="323"/>
      <c r="E29" s="370"/>
      <c r="F29" s="386"/>
      <c r="G29" s="668"/>
    </row>
    <row r="30" spans="1:7" ht="15.75" thickBot="1" x14ac:dyDescent="0.3">
      <c r="A30" s="425" t="s">
        <v>453</v>
      </c>
      <c r="B30" s="383"/>
      <c r="C30" s="419"/>
      <c r="D30" s="422"/>
      <c r="E30" s="423"/>
      <c r="F30" s="386"/>
      <c r="G30" s="668"/>
    </row>
    <row r="31" spans="1:7" ht="32.25" thickBot="1" x14ac:dyDescent="0.3">
      <c r="A31" s="375" t="s">
        <v>454</v>
      </c>
      <c r="B31" s="376">
        <f>+B19+B25</f>
        <v>35240572</v>
      </c>
      <c r="C31" s="376">
        <f>+C19+C25</f>
        <v>0</v>
      </c>
      <c r="D31" s="375" t="s">
        <v>455</v>
      </c>
      <c r="E31" s="377">
        <v>3008000</v>
      </c>
      <c r="F31" s="392">
        <f>SUM(F19:F30)</f>
        <v>424982000</v>
      </c>
      <c r="G31" s="668"/>
    </row>
    <row r="32" spans="1:7" ht="15.75" thickBot="1" x14ac:dyDescent="0.3">
      <c r="A32" s="393" t="s">
        <v>456</v>
      </c>
      <c r="B32" s="394">
        <f>+B18+B31</f>
        <v>140443942</v>
      </c>
      <c r="C32" s="394">
        <f>+C18+C31</f>
        <v>692813555</v>
      </c>
      <c r="D32" s="428" t="s">
        <v>457</v>
      </c>
      <c r="E32" s="427">
        <f>+E18+E31</f>
        <v>145467607</v>
      </c>
      <c r="F32" s="427">
        <f>+F18+F31</f>
        <v>701748027</v>
      </c>
      <c r="G32" s="668"/>
    </row>
    <row r="33" spans="1:7" ht="15.75" thickBot="1" x14ac:dyDescent="0.3">
      <c r="A33" s="393" t="s">
        <v>425</v>
      </c>
      <c r="B33" s="394">
        <f>IF(B18-E18&lt;0,E18-B18,"-")</f>
        <v>37256237</v>
      </c>
      <c r="C33" s="426"/>
      <c r="D33" s="393" t="s">
        <v>426</v>
      </c>
      <c r="E33" s="476"/>
      <c r="F33" s="394">
        <f>IF(C18-F18&gt;0,C18-F18,"-")</f>
        <v>416047528</v>
      </c>
      <c r="G33" s="668"/>
    </row>
    <row r="34" spans="1:7" ht="15.75" thickBot="1" x14ac:dyDescent="0.3">
      <c r="A34" s="393" t="s">
        <v>427</v>
      </c>
      <c r="B34" s="394">
        <f>IF(B32-E32&lt;0,E32-B32,"-")</f>
        <v>5023665</v>
      </c>
      <c r="C34" s="426"/>
      <c r="D34" s="473" t="s">
        <v>428</v>
      </c>
      <c r="E34" s="474"/>
      <c r="F34" s="475" t="str">
        <f>IF(C19-F19&gt;0,C19-F19,"-")</f>
        <v>-</v>
      </c>
      <c r="G34" s="668"/>
    </row>
  </sheetData>
  <mergeCells count="1">
    <mergeCell ref="G2:G3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1" sqref="F1"/>
    </sheetView>
  </sheetViews>
  <sheetFormatPr defaultRowHeight="15" x14ac:dyDescent="0.25"/>
  <cols>
    <col min="1" max="1" width="52.7109375" customWidth="1"/>
    <col min="2" max="2" width="17.42578125" customWidth="1"/>
    <col min="3" max="3" width="16" customWidth="1"/>
    <col min="4" max="4" width="16.140625" customWidth="1"/>
    <col min="5" max="5" width="16.5703125" customWidth="1"/>
    <col min="6" max="6" width="17.7109375" customWidth="1"/>
    <col min="9" max="9" width="10" bestFit="1" customWidth="1"/>
  </cols>
  <sheetData>
    <row r="1" spans="1:6" x14ac:dyDescent="0.25">
      <c r="D1" s="662"/>
      <c r="F1" s="122" t="s">
        <v>481</v>
      </c>
    </row>
    <row r="2" spans="1:6" ht="15.75" x14ac:dyDescent="0.25">
      <c r="A2" s="669" t="s">
        <v>344</v>
      </c>
      <c r="B2" s="669"/>
      <c r="C2" s="669"/>
      <c r="D2" s="669"/>
      <c r="E2" s="669"/>
      <c r="F2" s="669"/>
    </row>
    <row r="3" spans="1:6" ht="27.75" thickBot="1" x14ac:dyDescent="0.3">
      <c r="A3" s="299"/>
      <c r="B3" s="300"/>
      <c r="C3" s="300"/>
      <c r="D3" s="300"/>
      <c r="E3" s="300"/>
      <c r="F3" s="301" t="str">
        <f>'[3]5.sz.mell.'!C3</f>
        <v>Fejlesztés várható kiadása</v>
      </c>
    </row>
    <row r="4" spans="1:6" ht="24.75" thickBot="1" x14ac:dyDescent="0.3">
      <c r="A4" s="302" t="s">
        <v>345</v>
      </c>
      <c r="B4" s="303" t="s">
        <v>346</v>
      </c>
      <c r="C4" s="303" t="s">
        <v>347</v>
      </c>
      <c r="D4" s="303" t="s">
        <v>458</v>
      </c>
      <c r="E4" s="303" t="s">
        <v>5</v>
      </c>
      <c r="F4" s="304" t="s">
        <v>463</v>
      </c>
    </row>
    <row r="5" spans="1:6" ht="15.75" thickBot="1" x14ac:dyDescent="0.3">
      <c r="A5" s="305" t="s">
        <v>7</v>
      </c>
      <c r="B5" s="306" t="s">
        <v>8</v>
      </c>
      <c r="C5" s="306" t="s">
        <v>9</v>
      </c>
      <c r="D5" s="306" t="s">
        <v>348</v>
      </c>
      <c r="E5" s="306" t="s">
        <v>349</v>
      </c>
      <c r="F5" s="307" t="s">
        <v>350</v>
      </c>
    </row>
    <row r="6" spans="1:6" ht="24" x14ac:dyDescent="0.25">
      <c r="A6" s="308" t="s">
        <v>351</v>
      </c>
      <c r="B6" s="309">
        <v>4794250</v>
      </c>
      <c r="C6" s="310" t="s">
        <v>352</v>
      </c>
      <c r="D6" s="309"/>
      <c r="E6" s="309">
        <v>4794250</v>
      </c>
      <c r="F6" s="311">
        <f>B6-D6-E6</f>
        <v>0</v>
      </c>
    </row>
    <row r="7" spans="1:6" x14ac:dyDescent="0.25">
      <c r="A7" s="312" t="s">
        <v>353</v>
      </c>
      <c r="B7" s="313">
        <v>1334135</v>
      </c>
      <c r="C7" s="314" t="s">
        <v>352</v>
      </c>
      <c r="D7" s="313"/>
      <c r="E7" s="313">
        <v>1334135</v>
      </c>
      <c r="F7" s="318">
        <f t="shared" ref="F7:F16" si="0">B7-D7-E7</f>
        <v>0</v>
      </c>
    </row>
    <row r="8" spans="1:6" x14ac:dyDescent="0.25">
      <c r="A8" s="312" t="s">
        <v>354</v>
      </c>
      <c r="B8" s="313">
        <v>21198195</v>
      </c>
      <c r="C8" s="314" t="s">
        <v>352</v>
      </c>
      <c r="D8" s="313"/>
      <c r="E8" s="313">
        <v>21198195</v>
      </c>
      <c r="F8" s="318">
        <f t="shared" si="0"/>
        <v>0</v>
      </c>
    </row>
    <row r="9" spans="1:6" x14ac:dyDescent="0.25">
      <c r="A9" s="312" t="s">
        <v>355</v>
      </c>
      <c r="B9" s="313">
        <v>1549000</v>
      </c>
      <c r="C9" s="314" t="s">
        <v>352</v>
      </c>
      <c r="D9" s="313"/>
      <c r="E9" s="313">
        <v>1549000</v>
      </c>
      <c r="F9" s="318">
        <f t="shared" si="0"/>
        <v>0</v>
      </c>
    </row>
    <row r="10" spans="1:6" x14ac:dyDescent="0.25">
      <c r="A10" s="312" t="s">
        <v>356</v>
      </c>
      <c r="B10" s="313">
        <v>30000000</v>
      </c>
      <c r="C10" s="314" t="s">
        <v>352</v>
      </c>
      <c r="D10" s="313"/>
      <c r="E10" s="313">
        <v>30000000</v>
      </c>
      <c r="F10" s="318">
        <f t="shared" si="0"/>
        <v>0</v>
      </c>
    </row>
    <row r="11" spans="1:6" x14ac:dyDescent="0.25">
      <c r="A11" s="312" t="s">
        <v>357</v>
      </c>
      <c r="B11" s="313">
        <v>20000000</v>
      </c>
      <c r="C11" s="314" t="s">
        <v>352</v>
      </c>
      <c r="D11" s="313"/>
      <c r="E11" s="313">
        <v>20000000</v>
      </c>
      <c r="F11" s="318">
        <f t="shared" si="0"/>
        <v>0</v>
      </c>
    </row>
    <row r="12" spans="1:6" x14ac:dyDescent="0.25">
      <c r="A12" s="312" t="s">
        <v>358</v>
      </c>
      <c r="B12" s="313">
        <v>1900000</v>
      </c>
      <c r="C12" s="314" t="s">
        <v>352</v>
      </c>
      <c r="D12" s="313"/>
      <c r="E12" s="313">
        <v>1900000</v>
      </c>
      <c r="F12" s="318">
        <f t="shared" si="0"/>
        <v>0</v>
      </c>
    </row>
    <row r="13" spans="1:6" x14ac:dyDescent="0.25">
      <c r="A13" s="312" t="s">
        <v>359</v>
      </c>
      <c r="B13" s="313">
        <v>738000</v>
      </c>
      <c r="C13" s="314" t="s">
        <v>352</v>
      </c>
      <c r="D13" s="313"/>
      <c r="E13" s="313">
        <v>738000</v>
      </c>
      <c r="F13" s="318">
        <f t="shared" si="0"/>
        <v>0</v>
      </c>
    </row>
    <row r="14" spans="1:6" x14ac:dyDescent="0.25">
      <c r="A14" s="312" t="s">
        <v>360</v>
      </c>
      <c r="B14" s="313">
        <v>952000</v>
      </c>
      <c r="C14" s="314" t="s">
        <v>352</v>
      </c>
      <c r="D14" s="313"/>
      <c r="E14" s="313">
        <v>952000</v>
      </c>
      <c r="F14" s="318">
        <f t="shared" si="0"/>
        <v>0</v>
      </c>
    </row>
    <row r="15" spans="1:6" x14ac:dyDescent="0.25">
      <c r="A15" s="312" t="s">
        <v>361</v>
      </c>
      <c r="B15" s="313">
        <v>2400000</v>
      </c>
      <c r="C15" s="314" t="s">
        <v>352</v>
      </c>
      <c r="D15" s="313"/>
      <c r="E15" s="313">
        <v>2400000</v>
      </c>
      <c r="F15" s="318">
        <f t="shared" si="0"/>
        <v>0</v>
      </c>
    </row>
    <row r="16" spans="1:6" x14ac:dyDescent="0.25">
      <c r="A16" s="312" t="s">
        <v>362</v>
      </c>
      <c r="B16" s="313">
        <v>927000</v>
      </c>
      <c r="C16" s="314" t="s">
        <v>352</v>
      </c>
      <c r="D16" s="313"/>
      <c r="E16" s="313">
        <v>927000</v>
      </c>
      <c r="F16" s="318">
        <f t="shared" si="0"/>
        <v>0</v>
      </c>
    </row>
    <row r="17" spans="1:6" x14ac:dyDescent="0.25">
      <c r="A17" s="315" t="s">
        <v>363</v>
      </c>
      <c r="B17" s="316">
        <v>12700000</v>
      </c>
      <c r="C17" s="317" t="s">
        <v>352</v>
      </c>
      <c r="D17" s="316"/>
      <c r="E17" s="316">
        <v>12700000</v>
      </c>
      <c r="F17" s="318">
        <f t="shared" ref="F17:F43" si="1">B17-D17-E17</f>
        <v>0</v>
      </c>
    </row>
    <row r="18" spans="1:6" x14ac:dyDescent="0.25">
      <c r="A18" s="319" t="s">
        <v>364</v>
      </c>
      <c r="B18" s="316">
        <v>90424</v>
      </c>
      <c r="C18" s="317" t="s">
        <v>352</v>
      </c>
      <c r="D18" s="316"/>
      <c r="E18" s="316">
        <v>90424</v>
      </c>
      <c r="F18" s="318">
        <f t="shared" si="1"/>
        <v>0</v>
      </c>
    </row>
    <row r="19" spans="1:6" x14ac:dyDescent="0.25">
      <c r="A19" s="315" t="s">
        <v>365</v>
      </c>
      <c r="B19" s="316">
        <v>1416050</v>
      </c>
      <c r="C19" s="317" t="s">
        <v>352</v>
      </c>
      <c r="D19" s="316"/>
      <c r="E19" s="316">
        <v>1416050</v>
      </c>
      <c r="F19" s="318">
        <f t="shared" si="1"/>
        <v>0</v>
      </c>
    </row>
    <row r="20" spans="1:6" x14ac:dyDescent="0.25">
      <c r="A20" s="319" t="s">
        <v>366</v>
      </c>
      <c r="B20" s="316">
        <v>2305050</v>
      </c>
      <c r="C20" s="317" t="s">
        <v>352</v>
      </c>
      <c r="D20" s="316"/>
      <c r="E20" s="316">
        <v>2305050</v>
      </c>
      <c r="F20" s="318">
        <f t="shared" si="1"/>
        <v>0</v>
      </c>
    </row>
    <row r="21" spans="1:6" x14ac:dyDescent="0.25">
      <c r="A21" s="315" t="s">
        <v>367</v>
      </c>
      <c r="B21" s="316">
        <v>1231900</v>
      </c>
      <c r="C21" s="317" t="s">
        <v>352</v>
      </c>
      <c r="D21" s="316"/>
      <c r="E21" s="316">
        <v>1231900</v>
      </c>
      <c r="F21" s="318">
        <f t="shared" si="1"/>
        <v>0</v>
      </c>
    </row>
    <row r="22" spans="1:6" x14ac:dyDescent="0.25">
      <c r="A22" s="315" t="s">
        <v>368</v>
      </c>
      <c r="B22" s="316">
        <v>301371</v>
      </c>
      <c r="C22" s="317" t="s">
        <v>352</v>
      </c>
      <c r="D22" s="316"/>
      <c r="E22" s="316">
        <v>301371</v>
      </c>
      <c r="F22" s="318">
        <f t="shared" si="1"/>
        <v>0</v>
      </c>
    </row>
    <row r="23" spans="1:6" x14ac:dyDescent="0.25">
      <c r="A23" s="315" t="s">
        <v>369</v>
      </c>
      <c r="B23" s="316">
        <v>7821930</v>
      </c>
      <c r="C23" s="317" t="s">
        <v>352</v>
      </c>
      <c r="D23" s="316"/>
      <c r="E23" s="316">
        <v>7821930</v>
      </c>
      <c r="F23" s="318">
        <f t="shared" si="1"/>
        <v>0</v>
      </c>
    </row>
    <row r="24" spans="1:6" x14ac:dyDescent="0.25">
      <c r="A24" s="315" t="s">
        <v>370</v>
      </c>
      <c r="B24" s="316">
        <v>10559606</v>
      </c>
      <c r="C24" s="317" t="s">
        <v>352</v>
      </c>
      <c r="D24" s="316"/>
      <c r="E24" s="316">
        <v>10559606</v>
      </c>
      <c r="F24" s="318">
        <f t="shared" si="1"/>
        <v>0</v>
      </c>
    </row>
    <row r="25" spans="1:6" x14ac:dyDescent="0.25">
      <c r="A25" s="315" t="s">
        <v>371</v>
      </c>
      <c r="B25" s="316">
        <v>5866448</v>
      </c>
      <c r="C25" s="317" t="s">
        <v>352</v>
      </c>
      <c r="D25" s="316"/>
      <c r="E25" s="316">
        <v>5866448</v>
      </c>
      <c r="F25" s="318">
        <f t="shared" si="1"/>
        <v>0</v>
      </c>
    </row>
    <row r="26" spans="1:6" x14ac:dyDescent="0.25">
      <c r="A26" s="315" t="s">
        <v>372</v>
      </c>
      <c r="B26" s="316">
        <v>21256094</v>
      </c>
      <c r="C26" s="317" t="s">
        <v>352</v>
      </c>
      <c r="D26" s="316"/>
      <c r="E26" s="316">
        <v>21256094</v>
      </c>
      <c r="F26" s="318">
        <f t="shared" si="1"/>
        <v>0</v>
      </c>
    </row>
    <row r="27" spans="1:6" x14ac:dyDescent="0.25">
      <c r="A27" s="315" t="s">
        <v>373</v>
      </c>
      <c r="B27" s="316">
        <v>8604123</v>
      </c>
      <c r="C27" s="317" t="s">
        <v>352</v>
      </c>
      <c r="D27" s="316"/>
      <c r="E27" s="316">
        <v>8604123</v>
      </c>
      <c r="F27" s="318">
        <f t="shared" si="1"/>
        <v>0</v>
      </c>
    </row>
    <row r="28" spans="1:6" x14ac:dyDescent="0.25">
      <c r="A28" s="315" t="s">
        <v>374</v>
      </c>
      <c r="B28" s="316">
        <v>7626382</v>
      </c>
      <c r="C28" s="317" t="s">
        <v>352</v>
      </c>
      <c r="D28" s="316"/>
      <c r="E28" s="316">
        <v>7626382</v>
      </c>
      <c r="F28" s="318">
        <f t="shared" si="1"/>
        <v>0</v>
      </c>
    </row>
    <row r="29" spans="1:6" x14ac:dyDescent="0.25">
      <c r="A29" s="315" t="s">
        <v>375</v>
      </c>
      <c r="B29" s="316">
        <v>12123992</v>
      </c>
      <c r="C29" s="317" t="s">
        <v>352</v>
      </c>
      <c r="D29" s="316"/>
      <c r="E29" s="316">
        <v>12123992</v>
      </c>
      <c r="F29" s="318">
        <f t="shared" si="1"/>
        <v>0</v>
      </c>
    </row>
    <row r="30" spans="1:6" x14ac:dyDescent="0.25">
      <c r="A30" s="315" t="s">
        <v>376</v>
      </c>
      <c r="B30" s="316">
        <v>558800</v>
      </c>
      <c r="C30" s="317" t="s">
        <v>352</v>
      </c>
      <c r="D30" s="316"/>
      <c r="E30" s="316">
        <v>558800</v>
      </c>
      <c r="F30" s="318">
        <f t="shared" si="1"/>
        <v>0</v>
      </c>
    </row>
    <row r="31" spans="1:6" x14ac:dyDescent="0.25">
      <c r="A31" s="315" t="s">
        <v>377</v>
      </c>
      <c r="B31" s="316">
        <v>40000</v>
      </c>
      <c r="C31" s="317" t="s">
        <v>352</v>
      </c>
      <c r="D31" s="316"/>
      <c r="E31" s="316">
        <v>40000</v>
      </c>
      <c r="F31" s="318">
        <f t="shared" si="1"/>
        <v>0</v>
      </c>
    </row>
    <row r="32" spans="1:6" x14ac:dyDescent="0.25">
      <c r="A32" s="315" t="s">
        <v>378</v>
      </c>
      <c r="B32" s="316">
        <v>50000</v>
      </c>
      <c r="C32" s="317" t="s">
        <v>352</v>
      </c>
      <c r="D32" s="316"/>
      <c r="E32" s="316">
        <v>50000</v>
      </c>
      <c r="F32" s="318">
        <f t="shared" si="1"/>
        <v>0</v>
      </c>
    </row>
    <row r="33" spans="1:6" x14ac:dyDescent="0.25">
      <c r="A33" s="315" t="s">
        <v>379</v>
      </c>
      <c r="B33" s="316">
        <v>200000</v>
      </c>
      <c r="C33" s="317" t="s">
        <v>352</v>
      </c>
      <c r="D33" s="316"/>
      <c r="E33" s="316">
        <v>200000</v>
      </c>
      <c r="F33" s="318">
        <f t="shared" si="1"/>
        <v>0</v>
      </c>
    </row>
    <row r="34" spans="1:6" x14ac:dyDescent="0.25">
      <c r="A34" s="315" t="s">
        <v>380</v>
      </c>
      <c r="B34" s="316">
        <v>10000</v>
      </c>
      <c r="C34" s="317" t="s">
        <v>352</v>
      </c>
      <c r="D34" s="316"/>
      <c r="E34" s="316">
        <v>10000</v>
      </c>
      <c r="F34" s="318">
        <f t="shared" si="1"/>
        <v>0</v>
      </c>
    </row>
    <row r="35" spans="1:6" x14ac:dyDescent="0.25">
      <c r="A35" s="315" t="s">
        <v>381</v>
      </c>
      <c r="B35" s="316">
        <v>200000</v>
      </c>
      <c r="C35" s="317" t="s">
        <v>352</v>
      </c>
      <c r="D35" s="316"/>
      <c r="E35" s="316">
        <v>200000</v>
      </c>
      <c r="F35" s="318">
        <f t="shared" si="1"/>
        <v>0</v>
      </c>
    </row>
    <row r="36" spans="1:6" x14ac:dyDescent="0.25">
      <c r="A36" s="315" t="s">
        <v>382</v>
      </c>
      <c r="B36" s="316">
        <v>15000</v>
      </c>
      <c r="C36" s="317" t="s">
        <v>352</v>
      </c>
      <c r="D36" s="316"/>
      <c r="E36" s="316">
        <v>15000</v>
      </c>
      <c r="F36" s="318">
        <f t="shared" si="1"/>
        <v>0</v>
      </c>
    </row>
    <row r="37" spans="1:6" x14ac:dyDescent="0.25">
      <c r="A37" s="320" t="s">
        <v>383</v>
      </c>
      <c r="B37" s="321">
        <v>30000</v>
      </c>
      <c r="C37" s="317" t="s">
        <v>352</v>
      </c>
      <c r="D37" s="321"/>
      <c r="E37" s="321">
        <v>30000</v>
      </c>
      <c r="F37" s="322">
        <f t="shared" si="1"/>
        <v>0</v>
      </c>
    </row>
    <row r="38" spans="1:6" x14ac:dyDescent="0.25">
      <c r="A38" s="323" t="s">
        <v>384</v>
      </c>
      <c r="B38" s="316">
        <v>5207000</v>
      </c>
      <c r="C38" s="317" t="s">
        <v>352</v>
      </c>
      <c r="D38" s="316"/>
      <c r="E38" s="316">
        <v>5207000</v>
      </c>
      <c r="F38" s="318">
        <f t="shared" si="1"/>
        <v>0</v>
      </c>
    </row>
    <row r="39" spans="1:6" ht="22.5" x14ac:dyDescent="0.25">
      <c r="A39" s="323" t="s">
        <v>385</v>
      </c>
      <c r="B39" s="316">
        <v>3048000</v>
      </c>
      <c r="C39" s="317" t="s">
        <v>352</v>
      </c>
      <c r="D39" s="316"/>
      <c r="E39" s="316">
        <v>3048000</v>
      </c>
      <c r="F39" s="318">
        <f t="shared" si="1"/>
        <v>0</v>
      </c>
    </row>
    <row r="40" spans="1:6" x14ac:dyDescent="0.25">
      <c r="A40" s="323" t="s">
        <v>386</v>
      </c>
      <c r="B40" s="316">
        <v>8884785</v>
      </c>
      <c r="C40" s="317" t="s">
        <v>352</v>
      </c>
      <c r="D40" s="316"/>
      <c r="E40" s="316">
        <v>8884785</v>
      </c>
      <c r="F40" s="318">
        <f t="shared" si="1"/>
        <v>0</v>
      </c>
    </row>
    <row r="41" spans="1:6" x14ac:dyDescent="0.25">
      <c r="A41" s="320" t="s">
        <v>387</v>
      </c>
      <c r="B41" s="321">
        <v>8800000</v>
      </c>
      <c r="C41" s="317" t="s">
        <v>352</v>
      </c>
      <c r="D41" s="321"/>
      <c r="E41" s="321">
        <v>8800000</v>
      </c>
      <c r="F41" s="322">
        <f t="shared" si="1"/>
        <v>0</v>
      </c>
    </row>
    <row r="42" spans="1:6" x14ac:dyDescent="0.25">
      <c r="A42" s="320" t="s">
        <v>388</v>
      </c>
      <c r="B42" s="321">
        <v>3150000</v>
      </c>
      <c r="C42" s="317" t="s">
        <v>352</v>
      </c>
      <c r="D42" s="321"/>
      <c r="E42" s="321">
        <v>3150000</v>
      </c>
      <c r="F42" s="322">
        <f t="shared" si="1"/>
        <v>0</v>
      </c>
    </row>
    <row r="43" spans="1:6" ht="15.75" thickBot="1" x14ac:dyDescent="0.3">
      <c r="A43" s="324" t="s">
        <v>389</v>
      </c>
      <c r="B43" s="325">
        <v>190000</v>
      </c>
      <c r="C43" s="317" t="s">
        <v>352</v>
      </c>
      <c r="D43" s="325"/>
      <c r="E43" s="325">
        <v>190000</v>
      </c>
      <c r="F43" s="326">
        <f t="shared" si="1"/>
        <v>0</v>
      </c>
    </row>
    <row r="44" spans="1:6" ht="15.75" thickBot="1" x14ac:dyDescent="0.3">
      <c r="A44" s="327" t="s">
        <v>390</v>
      </c>
      <c r="B44" s="328">
        <f>SUM(B6:B43)</f>
        <v>208079535</v>
      </c>
      <c r="C44" s="329"/>
      <c r="D44" s="328">
        <f>SUM(D6:D37)</f>
        <v>0</v>
      </c>
      <c r="E44" s="328">
        <f>SUM(E6:E43)</f>
        <v>208079535</v>
      </c>
      <c r="F44" s="330">
        <f>SUM(F6:F43)</f>
        <v>0</v>
      </c>
    </row>
  </sheetData>
  <mergeCells count="1">
    <mergeCell ref="A2:F2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1" sqref="F1"/>
    </sheetView>
  </sheetViews>
  <sheetFormatPr defaultRowHeight="15" x14ac:dyDescent="0.25"/>
  <cols>
    <col min="1" max="1" width="51.85546875" customWidth="1"/>
    <col min="2" max="2" width="16.42578125" customWidth="1"/>
    <col min="3" max="3" width="15.28515625" customWidth="1"/>
    <col min="4" max="4" width="15.7109375" customWidth="1"/>
    <col min="5" max="5" width="16.140625" customWidth="1"/>
    <col min="6" max="6" width="16.85546875" customWidth="1"/>
  </cols>
  <sheetData>
    <row r="1" spans="1:6" x14ac:dyDescent="0.25">
      <c r="F1" s="122" t="s">
        <v>482</v>
      </c>
    </row>
    <row r="2" spans="1:6" ht="15.75" x14ac:dyDescent="0.25">
      <c r="A2" s="669" t="s">
        <v>391</v>
      </c>
      <c r="B2" s="669"/>
      <c r="C2" s="669"/>
      <c r="D2" s="669"/>
      <c r="E2" s="669"/>
      <c r="F2" s="669"/>
    </row>
    <row r="3" spans="1:6" ht="15.75" thickBot="1" x14ac:dyDescent="0.3">
      <c r="A3" s="299"/>
      <c r="B3" s="300"/>
      <c r="C3" s="300"/>
      <c r="D3" s="300"/>
      <c r="E3" s="300"/>
      <c r="F3" s="301" t="str">
        <f>'[3]6.sz.mell.'!F2</f>
        <v>Forintban!</v>
      </c>
    </row>
    <row r="4" spans="1:6" ht="37.5" thickBot="1" x14ac:dyDescent="0.3">
      <c r="A4" s="302" t="s">
        <v>392</v>
      </c>
      <c r="B4" s="303" t="s">
        <v>346</v>
      </c>
      <c r="C4" s="303" t="s">
        <v>347</v>
      </c>
      <c r="D4" s="303" t="str">
        <f>+'[3]6.sz.mell.'!D3</f>
        <v>Felhasználás   2016. XII. 31-ig</v>
      </c>
      <c r="E4" s="303" t="str">
        <f>+'[3]6.sz.mell.'!E3</f>
        <v>2017. évi előirányzat</v>
      </c>
      <c r="F4" s="331" t="str">
        <f>+CONCATENATE(LEFT([3]ÖSSZEFÜGGÉSEK!A5,4),". utáni szükséglet ",CHAR(10),"")</f>
        <v xml:space="preserve">2017. utáni szükséglet 
</v>
      </c>
    </row>
    <row r="5" spans="1:6" ht="15.75" thickBot="1" x14ac:dyDescent="0.3">
      <c r="A5" s="305" t="s">
        <v>7</v>
      </c>
      <c r="B5" s="306" t="s">
        <v>8</v>
      </c>
      <c r="C5" s="306" t="s">
        <v>9</v>
      </c>
      <c r="D5" s="306" t="s">
        <v>348</v>
      </c>
      <c r="E5" s="306" t="s">
        <v>349</v>
      </c>
      <c r="F5" s="332" t="s">
        <v>350</v>
      </c>
    </row>
    <row r="6" spans="1:6" ht="24" x14ac:dyDescent="0.25">
      <c r="A6" s="333" t="s">
        <v>393</v>
      </c>
      <c r="B6" s="334">
        <v>4381500</v>
      </c>
      <c r="C6" s="335" t="s">
        <v>352</v>
      </c>
      <c r="D6" s="334"/>
      <c r="E6" s="334">
        <v>4381500</v>
      </c>
      <c r="F6" s="336">
        <f t="shared" ref="F6:F24" si="0">B6-D6-E6</f>
        <v>0</v>
      </c>
    </row>
    <row r="7" spans="1:6" x14ac:dyDescent="0.25">
      <c r="A7" s="333" t="s">
        <v>394</v>
      </c>
      <c r="B7" s="334">
        <v>2286000</v>
      </c>
      <c r="C7" s="335" t="s">
        <v>352</v>
      </c>
      <c r="D7" s="334"/>
      <c r="E7" s="334">
        <v>2286000</v>
      </c>
      <c r="F7" s="336">
        <f t="shared" si="0"/>
        <v>0</v>
      </c>
    </row>
    <row r="8" spans="1:6" x14ac:dyDescent="0.25">
      <c r="A8" s="333" t="s">
        <v>394</v>
      </c>
      <c r="B8" s="334">
        <v>4826000</v>
      </c>
      <c r="C8" s="335" t="s">
        <v>352</v>
      </c>
      <c r="D8" s="334"/>
      <c r="E8" s="334">
        <v>4826000</v>
      </c>
      <c r="F8" s="336">
        <f t="shared" si="0"/>
        <v>0</v>
      </c>
    </row>
    <row r="9" spans="1:6" x14ac:dyDescent="0.25">
      <c r="A9" s="333" t="s">
        <v>395</v>
      </c>
      <c r="B9" s="334">
        <v>30000000</v>
      </c>
      <c r="C9" s="335" t="s">
        <v>352</v>
      </c>
      <c r="D9" s="334"/>
      <c r="E9" s="334">
        <v>30000000</v>
      </c>
      <c r="F9" s="336">
        <f t="shared" si="0"/>
        <v>0</v>
      </c>
    </row>
    <row r="10" spans="1:6" x14ac:dyDescent="0.25">
      <c r="A10" s="333" t="s">
        <v>473</v>
      </c>
      <c r="B10" s="334">
        <v>658450</v>
      </c>
      <c r="C10" s="335" t="s">
        <v>352</v>
      </c>
      <c r="D10" s="334"/>
      <c r="E10" s="334">
        <v>658450</v>
      </c>
      <c r="F10" s="336">
        <f t="shared" si="0"/>
        <v>0</v>
      </c>
    </row>
    <row r="11" spans="1:6" x14ac:dyDescent="0.25">
      <c r="A11" s="333"/>
      <c r="B11" s="334"/>
      <c r="C11" s="335"/>
      <c r="D11" s="334"/>
      <c r="E11" s="334"/>
      <c r="F11" s="336">
        <f t="shared" si="0"/>
        <v>0</v>
      </c>
    </row>
    <row r="12" spans="1:6" x14ac:dyDescent="0.25">
      <c r="A12" s="333"/>
      <c r="B12" s="334"/>
      <c r="C12" s="335"/>
      <c r="D12" s="334"/>
      <c r="E12" s="334"/>
      <c r="F12" s="336">
        <f t="shared" si="0"/>
        <v>0</v>
      </c>
    </row>
    <row r="13" spans="1:6" x14ac:dyDescent="0.25">
      <c r="A13" s="333"/>
      <c r="B13" s="334"/>
      <c r="C13" s="335"/>
      <c r="D13" s="334"/>
      <c r="E13" s="334"/>
      <c r="F13" s="336">
        <f t="shared" si="0"/>
        <v>0</v>
      </c>
    </row>
    <row r="14" spans="1:6" x14ac:dyDescent="0.25">
      <c r="A14" s="333"/>
      <c r="B14" s="334"/>
      <c r="C14" s="335"/>
      <c r="D14" s="334"/>
      <c r="E14" s="334"/>
      <c r="F14" s="336">
        <f t="shared" si="0"/>
        <v>0</v>
      </c>
    </row>
    <row r="15" spans="1:6" x14ac:dyDescent="0.25">
      <c r="A15" s="333"/>
      <c r="B15" s="334"/>
      <c r="C15" s="335"/>
      <c r="D15" s="334"/>
      <c r="E15" s="334"/>
      <c r="F15" s="336">
        <f t="shared" si="0"/>
        <v>0</v>
      </c>
    </row>
    <row r="16" spans="1:6" x14ac:dyDescent="0.25">
      <c r="A16" s="333"/>
      <c r="B16" s="334"/>
      <c r="C16" s="335"/>
      <c r="D16" s="334"/>
      <c r="E16" s="334"/>
      <c r="F16" s="336">
        <f t="shared" si="0"/>
        <v>0</v>
      </c>
    </row>
    <row r="17" spans="1:6" x14ac:dyDescent="0.25">
      <c r="A17" s="333"/>
      <c r="B17" s="334"/>
      <c r="C17" s="335"/>
      <c r="D17" s="334"/>
      <c r="E17" s="334"/>
      <c r="F17" s="336">
        <f t="shared" si="0"/>
        <v>0</v>
      </c>
    </row>
    <row r="18" spans="1:6" x14ac:dyDescent="0.25">
      <c r="A18" s="333"/>
      <c r="B18" s="334"/>
      <c r="C18" s="335"/>
      <c r="D18" s="334"/>
      <c r="E18" s="334"/>
      <c r="F18" s="336">
        <f t="shared" si="0"/>
        <v>0</v>
      </c>
    </row>
    <row r="19" spans="1:6" x14ac:dyDescent="0.25">
      <c r="A19" s="333"/>
      <c r="B19" s="334"/>
      <c r="C19" s="335"/>
      <c r="D19" s="334"/>
      <c r="E19" s="334"/>
      <c r="F19" s="336">
        <f t="shared" si="0"/>
        <v>0</v>
      </c>
    </row>
    <row r="20" spans="1:6" x14ac:dyDescent="0.25">
      <c r="A20" s="333"/>
      <c r="B20" s="334"/>
      <c r="C20" s="335"/>
      <c r="D20" s="334"/>
      <c r="E20" s="334"/>
      <c r="F20" s="336">
        <f t="shared" si="0"/>
        <v>0</v>
      </c>
    </row>
    <row r="21" spans="1:6" x14ac:dyDescent="0.25">
      <c r="A21" s="333"/>
      <c r="B21" s="334"/>
      <c r="C21" s="335"/>
      <c r="D21" s="334"/>
      <c r="E21" s="334"/>
      <c r="F21" s="336">
        <f t="shared" si="0"/>
        <v>0</v>
      </c>
    </row>
    <row r="22" spans="1:6" x14ac:dyDescent="0.25">
      <c r="A22" s="333"/>
      <c r="B22" s="334"/>
      <c r="C22" s="335"/>
      <c r="D22" s="334"/>
      <c r="E22" s="334"/>
      <c r="F22" s="336">
        <f t="shared" si="0"/>
        <v>0</v>
      </c>
    </row>
    <row r="23" spans="1:6" x14ac:dyDescent="0.25">
      <c r="A23" s="333"/>
      <c r="B23" s="334"/>
      <c r="C23" s="335"/>
      <c r="D23" s="334"/>
      <c r="E23" s="334"/>
      <c r="F23" s="336">
        <f t="shared" si="0"/>
        <v>0</v>
      </c>
    </row>
    <row r="24" spans="1:6" ht="15.75" thickBot="1" x14ac:dyDescent="0.3">
      <c r="A24" s="337"/>
      <c r="B24" s="338"/>
      <c r="C24" s="339"/>
      <c r="D24" s="338"/>
      <c r="E24" s="338"/>
      <c r="F24" s="340">
        <f t="shared" si="0"/>
        <v>0</v>
      </c>
    </row>
    <row r="25" spans="1:6" ht="15.75" thickBot="1" x14ac:dyDescent="0.3">
      <c r="A25" s="327" t="s">
        <v>390</v>
      </c>
      <c r="B25" s="341">
        <f>SUM(B6:B24)</f>
        <v>42151950</v>
      </c>
      <c r="C25" s="342"/>
      <c r="D25" s="341">
        <f>SUM(D6:D24)</f>
        <v>0</v>
      </c>
      <c r="E25" s="341">
        <f>SUM(E6:E24)</f>
        <v>42151950</v>
      </c>
      <c r="F25" s="343">
        <f>SUM(F6:F24)</f>
        <v>0</v>
      </c>
    </row>
  </sheetData>
  <mergeCells count="1">
    <mergeCell ref="A2:F2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zoomScaleNormal="100" workbookViewId="0">
      <selection activeCell="C1" sqref="C1"/>
    </sheetView>
  </sheetViews>
  <sheetFormatPr defaultRowHeight="15" x14ac:dyDescent="0.25"/>
  <cols>
    <col min="1" max="1" width="12.28515625" customWidth="1"/>
    <col min="2" max="2" width="63.5703125" customWidth="1"/>
    <col min="3" max="3" width="17.5703125" customWidth="1"/>
    <col min="4" max="4" width="16.7109375" customWidth="1"/>
    <col min="7" max="7" width="10" bestFit="1" customWidth="1"/>
  </cols>
  <sheetData>
    <row r="1" spans="1:4" ht="16.5" thickBot="1" x14ac:dyDescent="0.3">
      <c r="A1" s="91"/>
      <c r="B1" s="92"/>
      <c r="C1" s="122" t="s">
        <v>483</v>
      </c>
      <c r="D1" s="160"/>
    </row>
    <row r="2" spans="1:4" x14ac:dyDescent="0.25">
      <c r="A2" s="112" t="s">
        <v>272</v>
      </c>
      <c r="B2" s="105" t="s">
        <v>273</v>
      </c>
      <c r="C2" s="135" t="s">
        <v>274</v>
      </c>
      <c r="D2" s="135" t="s">
        <v>305</v>
      </c>
    </row>
    <row r="3" spans="1:4" ht="15.75" thickBot="1" x14ac:dyDescent="0.3">
      <c r="A3" s="93" t="s">
        <v>275</v>
      </c>
      <c r="B3" s="106" t="s">
        <v>276</v>
      </c>
      <c r="C3" s="136" t="s">
        <v>274</v>
      </c>
      <c r="D3" s="136" t="s">
        <v>305</v>
      </c>
    </row>
    <row r="4" spans="1:4" ht="15.75" thickBot="1" x14ac:dyDescent="0.3">
      <c r="A4" s="94"/>
      <c r="B4" s="94"/>
      <c r="C4" s="95" t="s">
        <v>2</v>
      </c>
      <c r="D4" s="161"/>
    </row>
    <row r="5" spans="1:4" ht="15.75" thickBot="1" x14ac:dyDescent="0.3">
      <c r="A5" s="429" t="s">
        <v>277</v>
      </c>
      <c r="B5" s="146" t="s">
        <v>278</v>
      </c>
      <c r="C5" s="132" t="s">
        <v>279</v>
      </c>
      <c r="D5" s="162" t="s">
        <v>279</v>
      </c>
    </row>
    <row r="6" spans="1:4" ht="15.75" thickBot="1" x14ac:dyDescent="0.3">
      <c r="A6" s="99"/>
      <c r="B6" s="90" t="s">
        <v>7</v>
      </c>
      <c r="C6" s="133" t="s">
        <v>8</v>
      </c>
      <c r="D6" s="163" t="s">
        <v>9</v>
      </c>
    </row>
    <row r="7" spans="1:4" ht="15.75" thickBot="1" x14ac:dyDescent="0.3">
      <c r="A7" s="96"/>
      <c r="B7" s="96" t="s">
        <v>280</v>
      </c>
      <c r="C7" s="134"/>
      <c r="D7" s="164"/>
    </row>
    <row r="8" spans="1:4" ht="15.75" thickBot="1" x14ac:dyDescent="0.3">
      <c r="A8" s="137" t="s">
        <v>10</v>
      </c>
      <c r="B8" s="82" t="s">
        <v>11</v>
      </c>
      <c r="C8" s="123">
        <f>SUM(C9:C14)</f>
        <v>384335505</v>
      </c>
      <c r="D8" s="104">
        <f>SUM(D9:D14)</f>
        <v>410931480</v>
      </c>
    </row>
    <row r="9" spans="1:4" x14ac:dyDescent="0.25">
      <c r="A9" s="138" t="s">
        <v>12</v>
      </c>
      <c r="B9" s="147" t="s">
        <v>13</v>
      </c>
      <c r="C9" s="124">
        <v>116500120</v>
      </c>
      <c r="D9" s="165">
        <v>117915791</v>
      </c>
    </row>
    <row r="10" spans="1:4" x14ac:dyDescent="0.25">
      <c r="A10" s="139" t="s">
        <v>14</v>
      </c>
      <c r="B10" s="148" t="s">
        <v>15</v>
      </c>
      <c r="C10" s="125">
        <v>139786630</v>
      </c>
      <c r="D10" s="165">
        <v>132411758</v>
      </c>
    </row>
    <row r="11" spans="1:4" x14ac:dyDescent="0.25">
      <c r="A11" s="139" t="s">
        <v>16</v>
      </c>
      <c r="B11" s="148" t="s">
        <v>17</v>
      </c>
      <c r="C11" s="125">
        <v>122576827</v>
      </c>
      <c r="D11" s="165">
        <v>135845985</v>
      </c>
    </row>
    <row r="12" spans="1:4" x14ac:dyDescent="0.25">
      <c r="A12" s="139" t="s">
        <v>18</v>
      </c>
      <c r="B12" s="148" t="s">
        <v>19</v>
      </c>
      <c r="C12" s="125">
        <v>4646640</v>
      </c>
      <c r="D12" s="165">
        <v>5281717</v>
      </c>
    </row>
    <row r="13" spans="1:4" x14ac:dyDescent="0.25">
      <c r="A13" s="139" t="s">
        <v>20</v>
      </c>
      <c r="B13" s="148" t="s">
        <v>281</v>
      </c>
      <c r="C13" s="125"/>
      <c r="D13" s="165">
        <v>18650941</v>
      </c>
    </row>
    <row r="14" spans="1:4" ht="15.75" thickBot="1" x14ac:dyDescent="0.3">
      <c r="A14" s="140" t="s">
        <v>22</v>
      </c>
      <c r="B14" s="149" t="s">
        <v>23</v>
      </c>
      <c r="C14" s="125">
        <v>825288</v>
      </c>
      <c r="D14" s="165">
        <v>825288</v>
      </c>
    </row>
    <row r="15" spans="1:4" ht="15.75" thickBot="1" x14ac:dyDescent="0.3">
      <c r="A15" s="137" t="s">
        <v>24</v>
      </c>
      <c r="B15" s="150" t="s">
        <v>25</v>
      </c>
      <c r="C15" s="123">
        <f>SUM(C16:C20)</f>
        <v>113318056</v>
      </c>
      <c r="D15" s="104">
        <f>SUM(D16:D20)</f>
        <v>110763056</v>
      </c>
    </row>
    <row r="16" spans="1:4" x14ac:dyDescent="0.25">
      <c r="A16" s="138" t="s">
        <v>26</v>
      </c>
      <c r="B16" s="147" t="s">
        <v>27</v>
      </c>
      <c r="C16" s="124"/>
      <c r="D16" s="165"/>
    </row>
    <row r="17" spans="1:4" x14ac:dyDescent="0.25">
      <c r="A17" s="139" t="s">
        <v>28</v>
      </c>
      <c r="B17" s="148" t="s">
        <v>29</v>
      </c>
      <c r="C17" s="125"/>
      <c r="D17" s="165"/>
    </row>
    <row r="18" spans="1:4" x14ac:dyDescent="0.25">
      <c r="A18" s="139" t="s">
        <v>30</v>
      </c>
      <c r="B18" s="148" t="s">
        <v>31</v>
      </c>
      <c r="C18" s="125"/>
      <c r="D18" s="165"/>
    </row>
    <row r="19" spans="1:4" x14ac:dyDescent="0.25">
      <c r="A19" s="139" t="s">
        <v>32</v>
      </c>
      <c r="B19" s="148" t="s">
        <v>33</v>
      </c>
      <c r="C19" s="125"/>
      <c r="D19" s="165"/>
    </row>
    <row r="20" spans="1:4" x14ac:dyDescent="0.25">
      <c r="A20" s="139" t="s">
        <v>34</v>
      </c>
      <c r="B20" s="148" t="s">
        <v>35</v>
      </c>
      <c r="C20" s="125">
        <v>113318056</v>
      </c>
      <c r="D20" s="165">
        <v>110763056</v>
      </c>
    </row>
    <row r="21" spans="1:4" ht="15.75" thickBot="1" x14ac:dyDescent="0.3">
      <c r="A21" s="140" t="s">
        <v>36</v>
      </c>
      <c r="B21" s="149" t="s">
        <v>37</v>
      </c>
      <c r="C21" s="126"/>
      <c r="D21" s="165"/>
    </row>
    <row r="22" spans="1:4" ht="15.75" thickBot="1" x14ac:dyDescent="0.3">
      <c r="A22" s="137" t="s">
        <v>38</v>
      </c>
      <c r="B22" s="82" t="s">
        <v>39</v>
      </c>
      <c r="C22" s="123">
        <f>SUM(C23:C27)</f>
        <v>105203370</v>
      </c>
      <c r="D22" s="104">
        <f>SUM(D23:D27)</f>
        <v>675160555</v>
      </c>
    </row>
    <row r="23" spans="1:4" x14ac:dyDescent="0.25">
      <c r="A23" s="138" t="s">
        <v>40</v>
      </c>
      <c r="B23" s="147" t="s">
        <v>41</v>
      </c>
      <c r="C23" s="124"/>
      <c r="D23" s="165"/>
    </row>
    <row r="24" spans="1:4" x14ac:dyDescent="0.25">
      <c r="A24" s="139" t="s">
        <v>42</v>
      </c>
      <c r="B24" s="148" t="s">
        <v>43</v>
      </c>
      <c r="C24" s="125"/>
      <c r="D24" s="165"/>
    </row>
    <row r="25" spans="1:4" x14ac:dyDescent="0.25">
      <c r="A25" s="139" t="s">
        <v>44</v>
      </c>
      <c r="B25" s="148" t="s">
        <v>45</v>
      </c>
      <c r="C25" s="125"/>
      <c r="D25" s="165"/>
    </row>
    <row r="26" spans="1:4" x14ac:dyDescent="0.25">
      <c r="A26" s="139" t="s">
        <v>46</v>
      </c>
      <c r="B26" s="148" t="s">
        <v>47</v>
      </c>
      <c r="C26" s="125"/>
      <c r="D26" s="165"/>
    </row>
    <row r="27" spans="1:4" x14ac:dyDescent="0.25">
      <c r="A27" s="139" t="s">
        <v>48</v>
      </c>
      <c r="B27" s="148" t="s">
        <v>49</v>
      </c>
      <c r="C27" s="125">
        <v>105203370</v>
      </c>
      <c r="D27" s="165">
        <v>675160555</v>
      </c>
    </row>
    <row r="28" spans="1:4" ht="15.75" thickBot="1" x14ac:dyDescent="0.3">
      <c r="A28" s="140" t="s">
        <v>50</v>
      </c>
      <c r="B28" s="149" t="s">
        <v>51</v>
      </c>
      <c r="C28" s="126"/>
      <c r="D28" s="165"/>
    </row>
    <row r="29" spans="1:4" ht="15.75" thickBot="1" x14ac:dyDescent="0.3">
      <c r="A29" s="137" t="s">
        <v>52</v>
      </c>
      <c r="B29" s="82" t="s">
        <v>282</v>
      </c>
      <c r="C29" s="127">
        <f>+C30+C34+C35+C36</f>
        <v>126300000</v>
      </c>
      <c r="D29" s="15">
        <f>+D30+D34+D35+D36</f>
        <v>127561118</v>
      </c>
    </row>
    <row r="30" spans="1:4" x14ac:dyDescent="0.25">
      <c r="A30" s="138" t="s">
        <v>54</v>
      </c>
      <c r="B30" s="170" t="s">
        <v>283</v>
      </c>
      <c r="C30" s="171">
        <f>SUM(C31:C33)</f>
        <v>115300000</v>
      </c>
      <c r="D30" s="468">
        <f>SUM(D31:D33)</f>
        <v>115561118</v>
      </c>
    </row>
    <row r="31" spans="1:4" x14ac:dyDescent="0.25">
      <c r="A31" s="139" t="s">
        <v>56</v>
      </c>
      <c r="B31" s="148" t="s">
        <v>284</v>
      </c>
      <c r="C31" s="125">
        <v>8500000</v>
      </c>
      <c r="D31" s="165">
        <v>8761118</v>
      </c>
    </row>
    <row r="32" spans="1:4" x14ac:dyDescent="0.25">
      <c r="A32" s="139" t="s">
        <v>58</v>
      </c>
      <c r="B32" s="148" t="s">
        <v>59</v>
      </c>
      <c r="C32" s="125">
        <v>106500000</v>
      </c>
      <c r="D32" s="165">
        <v>106500000</v>
      </c>
    </row>
    <row r="33" spans="1:4" x14ac:dyDescent="0.25">
      <c r="A33" s="139" t="s">
        <v>60</v>
      </c>
      <c r="B33" s="148" t="s">
        <v>61</v>
      </c>
      <c r="C33" s="125">
        <v>300000</v>
      </c>
      <c r="D33" s="165">
        <v>300000</v>
      </c>
    </row>
    <row r="34" spans="1:4" x14ac:dyDescent="0.25">
      <c r="A34" s="139" t="s">
        <v>62</v>
      </c>
      <c r="B34" s="148" t="s">
        <v>63</v>
      </c>
      <c r="C34" s="125">
        <v>8500000</v>
      </c>
      <c r="D34" s="165">
        <v>9500000</v>
      </c>
    </row>
    <row r="35" spans="1:4" x14ac:dyDescent="0.25">
      <c r="A35" s="139" t="s">
        <v>64</v>
      </c>
      <c r="B35" s="148" t="s">
        <v>65</v>
      </c>
      <c r="C35" s="125"/>
      <c r="D35" s="165"/>
    </row>
    <row r="36" spans="1:4" ht="15.75" thickBot="1" x14ac:dyDescent="0.3">
      <c r="A36" s="140" t="s">
        <v>66</v>
      </c>
      <c r="B36" s="172" t="s">
        <v>67</v>
      </c>
      <c r="C36" s="153">
        <v>2500000</v>
      </c>
      <c r="D36" s="173">
        <v>2500000</v>
      </c>
    </row>
    <row r="37" spans="1:4" ht="15.75" thickBot="1" x14ac:dyDescent="0.3">
      <c r="A37" s="137" t="s">
        <v>68</v>
      </c>
      <c r="B37" s="82" t="s">
        <v>69</v>
      </c>
      <c r="C37" s="123">
        <f>SUM(C38:C48)</f>
        <v>37023000</v>
      </c>
      <c r="D37" s="104">
        <f>SUM(D38:D48)</f>
        <v>40666750</v>
      </c>
    </row>
    <row r="38" spans="1:4" x14ac:dyDescent="0.25">
      <c r="A38" s="138" t="s">
        <v>70</v>
      </c>
      <c r="B38" s="147" t="s">
        <v>71</v>
      </c>
      <c r="C38" s="124">
        <v>4400000</v>
      </c>
      <c r="D38" s="165">
        <v>4400000</v>
      </c>
    </row>
    <row r="39" spans="1:4" x14ac:dyDescent="0.25">
      <c r="A39" s="139" t="s">
        <v>72</v>
      </c>
      <c r="B39" s="148" t="s">
        <v>73</v>
      </c>
      <c r="C39" s="125">
        <v>10399000</v>
      </c>
      <c r="D39" s="165">
        <v>8399000</v>
      </c>
    </row>
    <row r="40" spans="1:4" x14ac:dyDescent="0.25">
      <c r="A40" s="139" t="s">
        <v>74</v>
      </c>
      <c r="B40" s="148" t="s">
        <v>75</v>
      </c>
      <c r="C40" s="125">
        <v>14000000</v>
      </c>
      <c r="D40" s="165">
        <v>14000000</v>
      </c>
    </row>
    <row r="41" spans="1:4" x14ac:dyDescent="0.25">
      <c r="A41" s="139" t="s">
        <v>76</v>
      </c>
      <c r="B41" s="148" t="s">
        <v>77</v>
      </c>
      <c r="C41" s="125">
        <v>136000</v>
      </c>
      <c r="D41" s="165">
        <v>175750</v>
      </c>
    </row>
    <row r="42" spans="1:4" x14ac:dyDescent="0.25">
      <c r="A42" s="139" t="s">
        <v>78</v>
      </c>
      <c r="B42" s="148" t="s">
        <v>79</v>
      </c>
      <c r="C42" s="125">
        <v>3700000</v>
      </c>
      <c r="D42" s="165">
        <v>3700000</v>
      </c>
    </row>
    <row r="43" spans="1:4" x14ac:dyDescent="0.25">
      <c r="A43" s="139" t="s">
        <v>80</v>
      </c>
      <c r="B43" s="148" t="s">
        <v>81</v>
      </c>
      <c r="C43" s="125">
        <v>2868000</v>
      </c>
      <c r="D43" s="165">
        <v>2868000</v>
      </c>
    </row>
    <row r="44" spans="1:4" x14ac:dyDescent="0.25">
      <c r="A44" s="139" t="s">
        <v>82</v>
      </c>
      <c r="B44" s="148" t="s">
        <v>83</v>
      </c>
      <c r="C44" s="125"/>
      <c r="D44" s="165"/>
    </row>
    <row r="45" spans="1:4" x14ac:dyDescent="0.25">
      <c r="A45" s="139" t="s">
        <v>84</v>
      </c>
      <c r="B45" s="148" t="s">
        <v>85</v>
      </c>
      <c r="C45" s="125">
        <v>20000</v>
      </c>
      <c r="D45" s="165">
        <v>20000</v>
      </c>
    </row>
    <row r="46" spans="1:4" x14ac:dyDescent="0.25">
      <c r="A46" s="139" t="s">
        <v>86</v>
      </c>
      <c r="B46" s="148" t="s">
        <v>87</v>
      </c>
      <c r="C46" s="128"/>
      <c r="D46" s="165">
        <v>2604000</v>
      </c>
    </row>
    <row r="47" spans="1:4" x14ac:dyDescent="0.25">
      <c r="A47" s="140" t="s">
        <v>88</v>
      </c>
      <c r="B47" s="149" t="s">
        <v>89</v>
      </c>
      <c r="C47" s="129">
        <v>500000</v>
      </c>
      <c r="D47" s="165">
        <v>1500000</v>
      </c>
    </row>
    <row r="48" spans="1:4" ht="15.75" thickBot="1" x14ac:dyDescent="0.3">
      <c r="A48" s="140" t="s">
        <v>90</v>
      </c>
      <c r="B48" s="149" t="s">
        <v>91</v>
      </c>
      <c r="C48" s="129">
        <v>1000000</v>
      </c>
      <c r="D48" s="165">
        <v>3000000</v>
      </c>
    </row>
    <row r="49" spans="1:4" ht="15.75" thickBot="1" x14ac:dyDescent="0.3">
      <c r="A49" s="137" t="s">
        <v>92</v>
      </c>
      <c r="B49" s="82" t="s">
        <v>93</v>
      </c>
      <c r="C49" s="123">
        <f>SUM(C50:C54)</f>
        <v>0</v>
      </c>
      <c r="D49" s="104">
        <f>SUM(D50:D54)</f>
        <v>17653000</v>
      </c>
    </row>
    <row r="50" spans="1:4" x14ac:dyDescent="0.25">
      <c r="A50" s="138" t="s">
        <v>94</v>
      </c>
      <c r="B50" s="147" t="s">
        <v>95</v>
      </c>
      <c r="C50" s="130"/>
      <c r="D50" s="165"/>
    </row>
    <row r="51" spans="1:4" x14ac:dyDescent="0.25">
      <c r="A51" s="139" t="s">
        <v>96</v>
      </c>
      <c r="B51" s="148" t="s">
        <v>97</v>
      </c>
      <c r="C51" s="128"/>
      <c r="D51" s="165">
        <v>17653000</v>
      </c>
    </row>
    <row r="52" spans="1:4" x14ac:dyDescent="0.25">
      <c r="A52" s="139" t="s">
        <v>98</v>
      </c>
      <c r="B52" s="148" t="s">
        <v>99</v>
      </c>
      <c r="C52" s="128"/>
      <c r="D52" s="165"/>
    </row>
    <row r="53" spans="1:4" x14ac:dyDescent="0.25">
      <c r="A53" s="139" t="s">
        <v>100</v>
      </c>
      <c r="B53" s="148" t="s">
        <v>101</v>
      </c>
      <c r="C53" s="128"/>
      <c r="D53" s="165"/>
    </row>
    <row r="54" spans="1:4" ht="15.75" thickBot="1" x14ac:dyDescent="0.3">
      <c r="A54" s="140" t="s">
        <v>102</v>
      </c>
      <c r="B54" s="149" t="s">
        <v>103</v>
      </c>
      <c r="C54" s="129"/>
      <c r="D54" s="165"/>
    </row>
    <row r="55" spans="1:4" ht="15.75" thickBot="1" x14ac:dyDescent="0.3">
      <c r="A55" s="137" t="s">
        <v>104</v>
      </c>
      <c r="B55" s="82" t="s">
        <v>105</v>
      </c>
      <c r="C55" s="123">
        <f>SUM(C56:C58)</f>
        <v>0</v>
      </c>
      <c r="D55" s="104">
        <f>SUM(D56:D58)</f>
        <v>0</v>
      </c>
    </row>
    <row r="56" spans="1:4" x14ac:dyDescent="0.25">
      <c r="A56" s="138" t="s">
        <v>106</v>
      </c>
      <c r="B56" s="147" t="s">
        <v>107</v>
      </c>
      <c r="C56" s="124"/>
      <c r="D56" s="165"/>
    </row>
    <row r="57" spans="1:4" x14ac:dyDescent="0.25">
      <c r="A57" s="139" t="s">
        <v>108</v>
      </c>
      <c r="B57" s="148" t="s">
        <v>109</v>
      </c>
      <c r="C57" s="125"/>
      <c r="D57" s="165"/>
    </row>
    <row r="58" spans="1:4" x14ac:dyDescent="0.25">
      <c r="A58" s="139" t="s">
        <v>110</v>
      </c>
      <c r="B58" s="148" t="s">
        <v>111</v>
      </c>
      <c r="C58" s="125"/>
      <c r="D58" s="165"/>
    </row>
    <row r="59" spans="1:4" ht="15.75" thickBot="1" x14ac:dyDescent="0.3">
      <c r="A59" s="140" t="s">
        <v>112</v>
      </c>
      <c r="B59" s="149" t="s">
        <v>113</v>
      </c>
      <c r="C59" s="126"/>
      <c r="D59" s="165"/>
    </row>
    <row r="60" spans="1:4" ht="15.75" thickBot="1" x14ac:dyDescent="0.3">
      <c r="A60" s="137" t="s">
        <v>114</v>
      </c>
      <c r="B60" s="150" t="s">
        <v>115</v>
      </c>
      <c r="C60" s="123">
        <f>SUM(C61:C63)</f>
        <v>0</v>
      </c>
      <c r="D60" s="104">
        <f>SUM(D61:D63)</f>
        <v>0</v>
      </c>
    </row>
    <row r="61" spans="1:4" x14ac:dyDescent="0.25">
      <c r="A61" s="138" t="s">
        <v>116</v>
      </c>
      <c r="B61" s="147" t="s">
        <v>117</v>
      </c>
      <c r="C61" s="128"/>
      <c r="D61" s="165"/>
    </row>
    <row r="62" spans="1:4" x14ac:dyDescent="0.25">
      <c r="A62" s="139" t="s">
        <v>118</v>
      </c>
      <c r="B62" s="148" t="s">
        <v>119</v>
      </c>
      <c r="C62" s="128"/>
      <c r="D62" s="165"/>
    </row>
    <row r="63" spans="1:4" x14ac:dyDescent="0.25">
      <c r="A63" s="139" t="s">
        <v>120</v>
      </c>
      <c r="B63" s="148" t="s">
        <v>121</v>
      </c>
      <c r="C63" s="128"/>
      <c r="D63" s="165"/>
    </row>
    <row r="64" spans="1:4" ht="15.75" thickBot="1" x14ac:dyDescent="0.3">
      <c r="A64" s="140" t="s">
        <v>122</v>
      </c>
      <c r="B64" s="149" t="s">
        <v>123</v>
      </c>
      <c r="C64" s="128"/>
      <c r="D64" s="165"/>
    </row>
    <row r="65" spans="1:4" ht="15.75" thickBot="1" x14ac:dyDescent="0.3">
      <c r="A65" s="137" t="s">
        <v>262</v>
      </c>
      <c r="B65" s="82" t="s">
        <v>126</v>
      </c>
      <c r="C65" s="127">
        <f>+C60+C55+C49+C37+C29+C22+C15+C8</f>
        <v>766179931</v>
      </c>
      <c r="D65" s="15">
        <f>+D60+D55+D49+D37+D29+D22+D15+D8</f>
        <v>1382735959</v>
      </c>
    </row>
    <row r="66" spans="1:4" ht="15.75" thickBot="1" x14ac:dyDescent="0.3">
      <c r="A66" s="141" t="s">
        <v>285</v>
      </c>
      <c r="B66" s="150" t="s">
        <v>128</v>
      </c>
      <c r="C66" s="123">
        <v>0</v>
      </c>
      <c r="D66" s="104">
        <v>0</v>
      </c>
    </row>
    <row r="67" spans="1:4" x14ac:dyDescent="0.25">
      <c r="A67" s="138" t="s">
        <v>129</v>
      </c>
      <c r="B67" s="147" t="s">
        <v>130</v>
      </c>
      <c r="C67" s="128"/>
      <c r="D67" s="165"/>
    </row>
    <row r="68" spans="1:4" x14ac:dyDescent="0.25">
      <c r="A68" s="139" t="s">
        <v>131</v>
      </c>
      <c r="B68" s="148" t="s">
        <v>132</v>
      </c>
      <c r="C68" s="128"/>
      <c r="D68" s="165"/>
    </row>
    <row r="69" spans="1:4" ht="15.75" thickBot="1" x14ac:dyDescent="0.3">
      <c r="A69" s="140" t="s">
        <v>133</v>
      </c>
      <c r="B69" s="114" t="s">
        <v>286</v>
      </c>
      <c r="C69" s="128"/>
      <c r="D69" s="165"/>
    </row>
    <row r="70" spans="1:4" ht="15.75" thickBot="1" x14ac:dyDescent="0.3">
      <c r="A70" s="141" t="s">
        <v>135</v>
      </c>
      <c r="B70" s="150" t="s">
        <v>136</v>
      </c>
      <c r="C70" s="123">
        <v>0</v>
      </c>
      <c r="D70" s="104">
        <f>SUM(D71:D74)</f>
        <v>421974000</v>
      </c>
    </row>
    <row r="71" spans="1:4" x14ac:dyDescent="0.25">
      <c r="A71" s="138" t="s">
        <v>137</v>
      </c>
      <c r="B71" s="147" t="s">
        <v>138</v>
      </c>
      <c r="C71" s="128"/>
      <c r="D71" s="165"/>
    </row>
    <row r="72" spans="1:4" x14ac:dyDescent="0.25">
      <c r="A72" s="139" t="s">
        <v>139</v>
      </c>
      <c r="B72" s="148" t="s">
        <v>140</v>
      </c>
      <c r="C72" s="128"/>
      <c r="D72" s="165"/>
    </row>
    <row r="73" spans="1:4" x14ac:dyDescent="0.25">
      <c r="A73" s="139" t="s">
        <v>141</v>
      </c>
      <c r="B73" s="148" t="s">
        <v>142</v>
      </c>
      <c r="C73" s="128"/>
      <c r="D73" s="165">
        <v>421974000</v>
      </c>
    </row>
    <row r="74" spans="1:4" ht="15.75" thickBot="1" x14ac:dyDescent="0.3">
      <c r="A74" s="140" t="s">
        <v>143</v>
      </c>
      <c r="B74" s="149" t="s">
        <v>144</v>
      </c>
      <c r="C74" s="128"/>
      <c r="D74" s="165"/>
    </row>
    <row r="75" spans="1:4" ht="15.75" thickBot="1" x14ac:dyDescent="0.3">
      <c r="A75" s="141" t="s">
        <v>145</v>
      </c>
      <c r="B75" s="150" t="s">
        <v>146</v>
      </c>
      <c r="C75" s="123">
        <f>SUM(C76:C77)</f>
        <v>34206918</v>
      </c>
      <c r="D75" s="104">
        <f>SUM(D76:D77)</f>
        <v>33656429</v>
      </c>
    </row>
    <row r="76" spans="1:4" x14ac:dyDescent="0.25">
      <c r="A76" s="138" t="s">
        <v>147</v>
      </c>
      <c r="B76" s="147" t="s">
        <v>148</v>
      </c>
      <c r="C76" s="128">
        <v>34206918</v>
      </c>
      <c r="D76" s="165">
        <v>33656429</v>
      </c>
    </row>
    <row r="77" spans="1:4" ht="15.75" thickBot="1" x14ac:dyDescent="0.3">
      <c r="A77" s="140" t="s">
        <v>149</v>
      </c>
      <c r="B77" s="149" t="s">
        <v>150</v>
      </c>
      <c r="C77" s="128"/>
      <c r="D77" s="165"/>
    </row>
    <row r="78" spans="1:4" ht="15.75" thickBot="1" x14ac:dyDescent="0.3">
      <c r="A78" s="141" t="s">
        <v>151</v>
      </c>
      <c r="B78" s="150" t="s">
        <v>152</v>
      </c>
      <c r="C78" s="123">
        <f>SUM(C79:C81)</f>
        <v>0</v>
      </c>
      <c r="D78" s="104">
        <f>SUM(D79:D81)</f>
        <v>0</v>
      </c>
    </row>
    <row r="79" spans="1:4" x14ac:dyDescent="0.25">
      <c r="A79" s="138" t="s">
        <v>153</v>
      </c>
      <c r="B79" s="147" t="s">
        <v>154</v>
      </c>
      <c r="C79" s="128"/>
      <c r="D79" s="165"/>
    </row>
    <row r="80" spans="1:4" x14ac:dyDescent="0.25">
      <c r="A80" s="139" t="s">
        <v>155</v>
      </c>
      <c r="B80" s="148" t="s">
        <v>156</v>
      </c>
      <c r="C80" s="128"/>
      <c r="D80" s="165"/>
    </row>
    <row r="81" spans="1:7" ht="15.75" thickBot="1" x14ac:dyDescent="0.3">
      <c r="A81" s="140" t="s">
        <v>157</v>
      </c>
      <c r="B81" s="149" t="s">
        <v>158</v>
      </c>
      <c r="C81" s="128"/>
      <c r="D81" s="165"/>
    </row>
    <row r="82" spans="1:7" ht="15.75" thickBot="1" x14ac:dyDescent="0.3">
      <c r="A82" s="141" t="s">
        <v>159</v>
      </c>
      <c r="B82" s="150" t="s">
        <v>160</v>
      </c>
      <c r="C82" s="123">
        <f>SUM(C83:C86)</f>
        <v>0</v>
      </c>
      <c r="D82" s="104">
        <f>SUM(D83:D86)</f>
        <v>0</v>
      </c>
    </row>
    <row r="83" spans="1:7" x14ac:dyDescent="0.25">
      <c r="A83" s="142" t="s">
        <v>161</v>
      </c>
      <c r="B83" s="147" t="s">
        <v>162</v>
      </c>
      <c r="C83" s="128"/>
      <c r="D83" s="165"/>
    </row>
    <row r="84" spans="1:7" x14ac:dyDescent="0.25">
      <c r="A84" s="143" t="s">
        <v>163</v>
      </c>
      <c r="B84" s="148" t="s">
        <v>164</v>
      </c>
      <c r="C84" s="128"/>
      <c r="D84" s="165"/>
    </row>
    <row r="85" spans="1:7" x14ac:dyDescent="0.25">
      <c r="A85" s="143" t="s">
        <v>165</v>
      </c>
      <c r="B85" s="148" t="s">
        <v>166</v>
      </c>
      <c r="C85" s="128"/>
      <c r="D85" s="165"/>
    </row>
    <row r="86" spans="1:7" ht="15.75" thickBot="1" x14ac:dyDescent="0.3">
      <c r="A86" s="144" t="s">
        <v>167</v>
      </c>
      <c r="B86" s="149" t="s">
        <v>168</v>
      </c>
      <c r="C86" s="128"/>
      <c r="D86" s="165"/>
    </row>
    <row r="87" spans="1:7" ht="15.75" thickBot="1" x14ac:dyDescent="0.3">
      <c r="A87" s="141" t="s">
        <v>169</v>
      </c>
      <c r="B87" s="150" t="s">
        <v>170</v>
      </c>
      <c r="C87" s="131"/>
      <c r="D87" s="166"/>
    </row>
    <row r="88" spans="1:7" ht="15.75" thickBot="1" x14ac:dyDescent="0.3">
      <c r="A88" s="141" t="s">
        <v>287</v>
      </c>
      <c r="B88" s="150" t="s">
        <v>172</v>
      </c>
      <c r="C88" s="131"/>
      <c r="D88" s="165"/>
    </row>
    <row r="89" spans="1:7" ht="15.75" thickBot="1" x14ac:dyDescent="0.3">
      <c r="A89" s="141" t="s">
        <v>288</v>
      </c>
      <c r="B89" s="151" t="s">
        <v>174</v>
      </c>
      <c r="C89" s="127">
        <f>+C66+C70+C75+C78+C82+C87+C88</f>
        <v>34206918</v>
      </c>
      <c r="D89" s="15">
        <f>+D66+D70+D75+D78+D82+D87+D88</f>
        <v>455630429</v>
      </c>
    </row>
    <row r="90" spans="1:7" ht="15.75" thickBot="1" x14ac:dyDescent="0.3">
      <c r="A90" s="145" t="s">
        <v>289</v>
      </c>
      <c r="B90" s="152" t="s">
        <v>290</v>
      </c>
      <c r="C90" s="127">
        <f>+C89+C65</f>
        <v>800386849</v>
      </c>
      <c r="D90" s="15">
        <f>+D89+D65</f>
        <v>1838366388</v>
      </c>
    </row>
    <row r="91" spans="1:7" ht="15.75" thickBot="1" x14ac:dyDescent="0.3">
      <c r="A91" s="97"/>
      <c r="B91" s="98"/>
      <c r="C91" s="107"/>
      <c r="D91" s="160"/>
    </row>
    <row r="92" spans="1:7" ht="15.75" thickBot="1" x14ac:dyDescent="0.3">
      <c r="A92" s="670" t="s">
        <v>291</v>
      </c>
      <c r="B92" s="671"/>
      <c r="C92" s="671"/>
      <c r="D92" s="672"/>
    </row>
    <row r="93" spans="1:7" ht="15.75" thickBot="1" x14ac:dyDescent="0.3">
      <c r="A93" s="84" t="s">
        <v>10</v>
      </c>
      <c r="B93" s="83" t="s">
        <v>292</v>
      </c>
      <c r="C93" s="123">
        <f>SUM(C94:C98)</f>
        <v>341781159</v>
      </c>
      <c r="D93" s="104">
        <f>+D94+D95+D96+D97+D98+D111</f>
        <v>821213609</v>
      </c>
    </row>
    <row r="94" spans="1:7" x14ac:dyDescent="0.25">
      <c r="A94" s="115" t="s">
        <v>12</v>
      </c>
      <c r="B94" s="221" t="s">
        <v>181</v>
      </c>
      <c r="C94" s="158">
        <v>102474083</v>
      </c>
      <c r="D94" s="167">
        <v>102770956</v>
      </c>
    </row>
    <row r="95" spans="1:7" x14ac:dyDescent="0.25">
      <c r="A95" s="116" t="s">
        <v>14</v>
      </c>
      <c r="B95" s="220" t="s">
        <v>182</v>
      </c>
      <c r="C95" s="125">
        <v>17232716</v>
      </c>
      <c r="D95" s="168">
        <v>17232716</v>
      </c>
    </row>
    <row r="96" spans="1:7" x14ac:dyDescent="0.25">
      <c r="A96" s="116" t="s">
        <v>16</v>
      </c>
      <c r="B96" s="220" t="s">
        <v>183</v>
      </c>
      <c r="C96" s="126">
        <v>122649548</v>
      </c>
      <c r="D96" s="297">
        <v>119580419</v>
      </c>
      <c r="G96">
        <v>147471750</v>
      </c>
    </row>
    <row r="97" spans="1:5" x14ac:dyDescent="0.25">
      <c r="A97" s="116" t="s">
        <v>18</v>
      </c>
      <c r="B97" s="79" t="s">
        <v>184</v>
      </c>
      <c r="C97" s="126">
        <v>4700000</v>
      </c>
      <c r="D97" s="168">
        <v>7095000</v>
      </c>
      <c r="E97" t="s">
        <v>474</v>
      </c>
    </row>
    <row r="98" spans="1:5" x14ac:dyDescent="0.25">
      <c r="A98" s="116" t="s">
        <v>185</v>
      </c>
      <c r="B98" s="81" t="s">
        <v>186</v>
      </c>
      <c r="C98" s="126">
        <v>94724812</v>
      </c>
      <c r="D98" s="168">
        <v>104521926</v>
      </c>
    </row>
    <row r="99" spans="1:5" x14ac:dyDescent="0.25">
      <c r="A99" s="116" t="s">
        <v>22</v>
      </c>
      <c r="B99" s="220" t="s">
        <v>293</v>
      </c>
      <c r="C99" s="126"/>
      <c r="D99" s="168">
        <v>851395</v>
      </c>
    </row>
    <row r="100" spans="1:5" x14ac:dyDescent="0.25">
      <c r="A100" s="116" t="s">
        <v>188</v>
      </c>
      <c r="B100" s="86" t="s">
        <v>189</v>
      </c>
      <c r="C100" s="126"/>
      <c r="D100" s="168"/>
    </row>
    <row r="101" spans="1:5" x14ac:dyDescent="0.25">
      <c r="A101" s="116" t="s">
        <v>190</v>
      </c>
      <c r="B101" s="86" t="s">
        <v>191</v>
      </c>
      <c r="C101" s="126"/>
      <c r="D101" s="168"/>
    </row>
    <row r="102" spans="1:5" x14ac:dyDescent="0.25">
      <c r="A102" s="116" t="s">
        <v>192</v>
      </c>
      <c r="B102" s="86" t="s">
        <v>193</v>
      </c>
      <c r="C102" s="126"/>
      <c r="D102" s="168"/>
    </row>
    <row r="103" spans="1:5" x14ac:dyDescent="0.25">
      <c r="A103" s="116" t="s">
        <v>194</v>
      </c>
      <c r="B103" s="87" t="s">
        <v>195</v>
      </c>
      <c r="C103" s="126"/>
      <c r="D103" s="168"/>
    </row>
    <row r="104" spans="1:5" x14ac:dyDescent="0.25">
      <c r="A104" s="116" t="s">
        <v>196</v>
      </c>
      <c r="B104" s="87" t="s">
        <v>197</v>
      </c>
      <c r="C104" s="126"/>
      <c r="D104" s="168"/>
    </row>
    <row r="105" spans="1:5" x14ac:dyDescent="0.25">
      <c r="A105" s="116" t="s">
        <v>198</v>
      </c>
      <c r="B105" s="86" t="s">
        <v>199</v>
      </c>
      <c r="C105" s="126">
        <v>89724812</v>
      </c>
      <c r="D105" s="168">
        <v>99670531</v>
      </c>
    </row>
    <row r="106" spans="1:5" x14ac:dyDescent="0.25">
      <c r="A106" s="116" t="s">
        <v>200</v>
      </c>
      <c r="B106" s="86" t="s">
        <v>201</v>
      </c>
      <c r="C106" s="126"/>
      <c r="D106" s="168"/>
    </row>
    <row r="107" spans="1:5" x14ac:dyDescent="0.25">
      <c r="A107" s="116" t="s">
        <v>202</v>
      </c>
      <c r="B107" s="87" t="s">
        <v>203</v>
      </c>
      <c r="C107" s="126"/>
      <c r="D107" s="168"/>
    </row>
    <row r="108" spans="1:5" x14ac:dyDescent="0.25">
      <c r="A108" s="118" t="s">
        <v>204</v>
      </c>
      <c r="B108" s="88" t="s">
        <v>205</v>
      </c>
      <c r="C108" s="126"/>
      <c r="D108" s="168"/>
    </row>
    <row r="109" spans="1:5" x14ac:dyDescent="0.25">
      <c r="A109" s="116" t="s">
        <v>206</v>
      </c>
      <c r="B109" s="88" t="s">
        <v>207</v>
      </c>
      <c r="C109" s="126"/>
      <c r="D109" s="168"/>
    </row>
    <row r="110" spans="1:5" x14ac:dyDescent="0.25">
      <c r="A110" s="116" t="s">
        <v>208</v>
      </c>
      <c r="B110" s="87" t="s">
        <v>209</v>
      </c>
      <c r="C110" s="125">
        <v>5000000</v>
      </c>
      <c r="D110" s="168">
        <v>4000000</v>
      </c>
    </row>
    <row r="111" spans="1:5" x14ac:dyDescent="0.25">
      <c r="A111" s="116" t="s">
        <v>210</v>
      </c>
      <c r="B111" s="79" t="s">
        <v>211</v>
      </c>
      <c r="C111" s="125"/>
      <c r="D111" s="168">
        <v>470012592</v>
      </c>
    </row>
    <row r="112" spans="1:5" x14ac:dyDescent="0.25">
      <c r="A112" s="117" t="s">
        <v>212</v>
      </c>
      <c r="B112" s="220" t="s">
        <v>294</v>
      </c>
      <c r="C112" s="126"/>
      <c r="D112" s="168">
        <v>470012592</v>
      </c>
    </row>
    <row r="113" spans="1:4" ht="15.75" thickBot="1" x14ac:dyDescent="0.3">
      <c r="A113" s="119" t="s">
        <v>214</v>
      </c>
      <c r="B113" s="89" t="s">
        <v>295</v>
      </c>
      <c r="C113" s="153"/>
      <c r="D113" s="168"/>
    </row>
    <row r="114" spans="1:4" ht="15.75" thickBot="1" x14ac:dyDescent="0.3">
      <c r="A114" s="84" t="s">
        <v>24</v>
      </c>
      <c r="B114" s="83" t="s">
        <v>216</v>
      </c>
      <c r="C114" s="123">
        <f>+C115+C117+C119</f>
        <v>140960807</v>
      </c>
      <c r="D114" s="104">
        <f>+D115+D117+D119</f>
        <v>274800942</v>
      </c>
    </row>
    <row r="115" spans="1:4" x14ac:dyDescent="0.25">
      <c r="A115" s="115" t="s">
        <v>26</v>
      </c>
      <c r="B115" s="220" t="s">
        <v>217</v>
      </c>
      <c r="C115" s="124">
        <v>122682405</v>
      </c>
      <c r="D115" s="168">
        <v>206522540</v>
      </c>
    </row>
    <row r="116" spans="1:4" x14ac:dyDescent="0.25">
      <c r="A116" s="115" t="s">
        <v>28</v>
      </c>
      <c r="B116" s="80" t="s">
        <v>218</v>
      </c>
      <c r="C116" s="124"/>
      <c r="D116" s="168"/>
    </row>
    <row r="117" spans="1:4" x14ac:dyDescent="0.25">
      <c r="A117" s="115" t="s">
        <v>30</v>
      </c>
      <c r="B117" s="80" t="s">
        <v>219</v>
      </c>
      <c r="C117" s="125">
        <v>11743500</v>
      </c>
      <c r="D117" s="168">
        <v>41743500</v>
      </c>
    </row>
    <row r="118" spans="1:4" x14ac:dyDescent="0.25">
      <c r="A118" s="115" t="s">
        <v>32</v>
      </c>
      <c r="B118" s="80" t="s">
        <v>220</v>
      </c>
      <c r="C118" s="154"/>
      <c r="D118" s="168"/>
    </row>
    <row r="119" spans="1:4" x14ac:dyDescent="0.25">
      <c r="A119" s="115" t="s">
        <v>34</v>
      </c>
      <c r="B119" s="103" t="s">
        <v>221</v>
      </c>
      <c r="C119" s="154">
        <v>6534902</v>
      </c>
      <c r="D119" s="168">
        <v>26534902</v>
      </c>
    </row>
    <row r="120" spans="1:4" x14ac:dyDescent="0.25">
      <c r="A120" s="115" t="s">
        <v>36</v>
      </c>
      <c r="B120" s="102" t="s">
        <v>222</v>
      </c>
      <c r="C120" s="154"/>
      <c r="D120" s="168"/>
    </row>
    <row r="121" spans="1:4" x14ac:dyDescent="0.25">
      <c r="A121" s="115" t="s">
        <v>223</v>
      </c>
      <c r="B121" s="113" t="s">
        <v>224</v>
      </c>
      <c r="C121" s="154"/>
      <c r="D121" s="168"/>
    </row>
    <row r="122" spans="1:4" x14ac:dyDescent="0.25">
      <c r="A122" s="115" t="s">
        <v>225</v>
      </c>
      <c r="B122" s="87" t="s">
        <v>197</v>
      </c>
      <c r="C122" s="154"/>
      <c r="D122" s="168"/>
    </row>
    <row r="123" spans="1:4" x14ac:dyDescent="0.25">
      <c r="A123" s="115" t="s">
        <v>226</v>
      </c>
      <c r="B123" s="87" t="s">
        <v>227</v>
      </c>
      <c r="C123" s="154">
        <v>6534902</v>
      </c>
      <c r="D123" s="168">
        <v>6534902</v>
      </c>
    </row>
    <row r="124" spans="1:4" x14ac:dyDescent="0.25">
      <c r="A124" s="115" t="s">
        <v>228</v>
      </c>
      <c r="B124" s="87" t="s">
        <v>229</v>
      </c>
      <c r="C124" s="154"/>
      <c r="D124" s="168"/>
    </row>
    <row r="125" spans="1:4" x14ac:dyDescent="0.25">
      <c r="A125" s="115" t="s">
        <v>230</v>
      </c>
      <c r="B125" s="87" t="s">
        <v>203</v>
      </c>
      <c r="C125" s="154"/>
      <c r="D125" s="168"/>
    </row>
    <row r="126" spans="1:4" x14ac:dyDescent="0.25">
      <c r="A126" s="115" t="s">
        <v>231</v>
      </c>
      <c r="B126" s="87" t="s">
        <v>232</v>
      </c>
      <c r="C126" s="154"/>
      <c r="D126" s="168"/>
    </row>
    <row r="127" spans="1:4" ht="15.75" thickBot="1" x14ac:dyDescent="0.3">
      <c r="A127" s="118" t="s">
        <v>233</v>
      </c>
      <c r="B127" s="87" t="s">
        <v>234</v>
      </c>
      <c r="C127" s="155"/>
      <c r="D127" s="168">
        <v>20000000</v>
      </c>
    </row>
    <row r="128" spans="1:4" ht="15.75" thickBot="1" x14ac:dyDescent="0.3">
      <c r="A128" s="84" t="s">
        <v>38</v>
      </c>
      <c r="B128" s="223" t="s">
        <v>235</v>
      </c>
      <c r="C128" s="123">
        <f>+C114+C93</f>
        <v>482741966</v>
      </c>
      <c r="D128" s="104">
        <f>+D114+D93</f>
        <v>1096014551</v>
      </c>
    </row>
    <row r="129" spans="1:4" ht="15.75" thickBot="1" x14ac:dyDescent="0.3">
      <c r="A129" s="84" t="s">
        <v>236</v>
      </c>
      <c r="B129" s="223" t="s">
        <v>237</v>
      </c>
      <c r="C129" s="123">
        <f>SUM(C130:C132)</f>
        <v>3008000</v>
      </c>
      <c r="D129" s="104">
        <f>SUM(D130:D132)</f>
        <v>3008000</v>
      </c>
    </row>
    <row r="130" spans="1:4" x14ac:dyDescent="0.25">
      <c r="A130" s="115" t="s">
        <v>54</v>
      </c>
      <c r="B130" s="221" t="s">
        <v>296</v>
      </c>
      <c r="C130" s="154">
        <v>3008000</v>
      </c>
      <c r="D130" s="165">
        <v>3008000</v>
      </c>
    </row>
    <row r="131" spans="1:4" x14ac:dyDescent="0.25">
      <c r="A131" s="115" t="s">
        <v>56</v>
      </c>
      <c r="B131" s="221" t="s">
        <v>239</v>
      </c>
      <c r="C131" s="154"/>
      <c r="D131" s="168"/>
    </row>
    <row r="132" spans="1:4" ht="15.75" thickBot="1" x14ac:dyDescent="0.3">
      <c r="A132" s="118" t="s">
        <v>58</v>
      </c>
      <c r="B132" s="219" t="s">
        <v>297</v>
      </c>
      <c r="C132" s="154"/>
      <c r="D132" s="168"/>
    </row>
    <row r="133" spans="1:4" ht="15.75" thickBot="1" x14ac:dyDescent="0.3">
      <c r="A133" s="84" t="s">
        <v>68</v>
      </c>
      <c r="B133" s="223" t="s">
        <v>241</v>
      </c>
      <c r="C133" s="123">
        <f>SUM(C134:C139)</f>
        <v>0</v>
      </c>
      <c r="D133" s="104">
        <f>SUM(D134:D139)</f>
        <v>421974000</v>
      </c>
    </row>
    <row r="134" spans="1:4" x14ac:dyDescent="0.25">
      <c r="A134" s="115" t="s">
        <v>70</v>
      </c>
      <c r="B134" s="221" t="s">
        <v>242</v>
      </c>
      <c r="C134" s="154"/>
      <c r="D134" s="168">
        <v>421974000</v>
      </c>
    </row>
    <row r="135" spans="1:4" x14ac:dyDescent="0.25">
      <c r="A135" s="115" t="s">
        <v>72</v>
      </c>
      <c r="B135" s="221" t="s">
        <v>243</v>
      </c>
      <c r="C135" s="154"/>
      <c r="D135" s="168"/>
    </row>
    <row r="136" spans="1:4" x14ac:dyDescent="0.25">
      <c r="A136" s="115" t="s">
        <v>74</v>
      </c>
      <c r="B136" s="221" t="s">
        <v>244</v>
      </c>
      <c r="C136" s="154"/>
      <c r="D136" s="168"/>
    </row>
    <row r="137" spans="1:4" x14ac:dyDescent="0.25">
      <c r="A137" s="115" t="s">
        <v>76</v>
      </c>
      <c r="B137" s="221" t="s">
        <v>298</v>
      </c>
      <c r="C137" s="154"/>
      <c r="D137" s="168"/>
    </row>
    <row r="138" spans="1:4" x14ac:dyDescent="0.25">
      <c r="A138" s="115" t="s">
        <v>78</v>
      </c>
      <c r="B138" s="221" t="s">
        <v>246</v>
      </c>
      <c r="C138" s="154"/>
      <c r="D138" s="168"/>
    </row>
    <row r="139" spans="1:4" ht="15.75" thickBot="1" x14ac:dyDescent="0.3">
      <c r="A139" s="118" t="s">
        <v>80</v>
      </c>
      <c r="B139" s="219" t="s">
        <v>247</v>
      </c>
      <c r="C139" s="154"/>
      <c r="D139" s="165"/>
    </row>
    <row r="140" spans="1:4" ht="15.75" thickBot="1" x14ac:dyDescent="0.3">
      <c r="A140" s="84" t="s">
        <v>92</v>
      </c>
      <c r="B140" s="223" t="s">
        <v>299</v>
      </c>
      <c r="C140" s="127">
        <f>SUM(C141:C145)</f>
        <v>314636883</v>
      </c>
      <c r="D140" s="15">
        <f>SUM(D141:D145)</f>
        <v>317369837</v>
      </c>
    </row>
    <row r="141" spans="1:4" x14ac:dyDescent="0.25">
      <c r="A141" s="115" t="s">
        <v>94</v>
      </c>
      <c r="B141" s="221" t="s">
        <v>249</v>
      </c>
      <c r="C141" s="154"/>
      <c r="D141" s="168"/>
    </row>
    <row r="142" spans="1:4" x14ac:dyDescent="0.25">
      <c r="A142" s="115" t="s">
        <v>96</v>
      </c>
      <c r="B142" s="221" t="s">
        <v>250</v>
      </c>
      <c r="C142" s="128">
        <v>13432548</v>
      </c>
      <c r="D142" s="168">
        <v>13432548</v>
      </c>
    </row>
    <row r="143" spans="1:4" x14ac:dyDescent="0.25">
      <c r="A143" s="115" t="s">
        <v>98</v>
      </c>
      <c r="B143" s="221" t="s">
        <v>300</v>
      </c>
      <c r="C143" s="154">
        <v>301204335</v>
      </c>
      <c r="D143" s="168">
        <v>303937289</v>
      </c>
    </row>
    <row r="144" spans="1:4" x14ac:dyDescent="0.25">
      <c r="A144" s="115" t="s">
        <v>100</v>
      </c>
      <c r="B144" s="221" t="s">
        <v>251</v>
      </c>
      <c r="C144" s="154"/>
      <c r="D144" s="165"/>
    </row>
    <row r="145" spans="1:4" ht="15.75" thickBot="1" x14ac:dyDescent="0.3">
      <c r="A145" s="118" t="s">
        <v>102</v>
      </c>
      <c r="B145" s="219" t="s">
        <v>252</v>
      </c>
      <c r="C145" s="154"/>
      <c r="D145" s="165"/>
    </row>
    <row r="146" spans="1:4" ht="15.75" thickBot="1" x14ac:dyDescent="0.3">
      <c r="A146" s="84" t="s">
        <v>253</v>
      </c>
      <c r="B146" s="223" t="s">
        <v>254</v>
      </c>
      <c r="C146" s="156">
        <f>SUM(C147:C151)</f>
        <v>0</v>
      </c>
      <c r="D146" s="469">
        <f>SUM(D147:D151)</f>
        <v>0</v>
      </c>
    </row>
    <row r="147" spans="1:4" x14ac:dyDescent="0.25">
      <c r="A147" s="115" t="s">
        <v>106</v>
      </c>
      <c r="B147" s="221" t="s">
        <v>255</v>
      </c>
      <c r="C147" s="154"/>
      <c r="D147" s="165"/>
    </row>
    <row r="148" spans="1:4" x14ac:dyDescent="0.25">
      <c r="A148" s="115" t="s">
        <v>108</v>
      </c>
      <c r="B148" s="221" t="s">
        <v>256</v>
      </c>
      <c r="C148" s="154"/>
      <c r="D148" s="165"/>
    </row>
    <row r="149" spans="1:4" x14ac:dyDescent="0.25">
      <c r="A149" s="115" t="s">
        <v>110</v>
      </c>
      <c r="B149" s="221" t="s">
        <v>257</v>
      </c>
      <c r="C149" s="154"/>
      <c r="D149" s="165"/>
    </row>
    <row r="150" spans="1:4" x14ac:dyDescent="0.25">
      <c r="A150" s="115" t="s">
        <v>112</v>
      </c>
      <c r="B150" s="221" t="s">
        <v>301</v>
      </c>
      <c r="C150" s="154"/>
      <c r="D150" s="165"/>
    </row>
    <row r="151" spans="1:4" ht="15.75" thickBot="1" x14ac:dyDescent="0.3">
      <c r="A151" s="118" t="s">
        <v>259</v>
      </c>
      <c r="B151" s="219" t="s">
        <v>260</v>
      </c>
      <c r="C151" s="155"/>
      <c r="D151" s="168"/>
    </row>
    <row r="152" spans="1:4" ht="15.75" thickBot="1" x14ac:dyDescent="0.3">
      <c r="A152" s="121" t="s">
        <v>114</v>
      </c>
      <c r="B152" s="223" t="s">
        <v>261</v>
      </c>
      <c r="C152" s="156"/>
      <c r="D152" s="169"/>
    </row>
    <row r="153" spans="1:4" ht="15.75" thickBot="1" x14ac:dyDescent="0.3">
      <c r="A153" s="121" t="s">
        <v>262</v>
      </c>
      <c r="B153" s="223" t="s">
        <v>263</v>
      </c>
      <c r="C153" s="156"/>
      <c r="D153" s="168"/>
    </row>
    <row r="154" spans="1:4" ht="15.75" thickBot="1" x14ac:dyDescent="0.3">
      <c r="A154" s="84" t="s">
        <v>264</v>
      </c>
      <c r="B154" s="223" t="s">
        <v>265</v>
      </c>
      <c r="C154" s="157">
        <f>+C153+C152+C146+C140+C133+C129</f>
        <v>317644883</v>
      </c>
      <c r="D154" s="470">
        <f>+D153+D152+D146+D140+D133+D129</f>
        <v>742351837</v>
      </c>
    </row>
    <row r="155" spans="1:4" ht="15.75" thickBot="1" x14ac:dyDescent="0.3">
      <c r="A155" s="120" t="s">
        <v>266</v>
      </c>
      <c r="B155" s="108" t="s">
        <v>267</v>
      </c>
      <c r="C155" s="157">
        <f>+C154+C128</f>
        <v>800386849</v>
      </c>
      <c r="D155" s="470">
        <f>+D154+D128</f>
        <v>1838366388</v>
      </c>
    </row>
    <row r="156" spans="1:4" ht="15.75" thickBot="1" x14ac:dyDescent="0.3">
      <c r="A156" s="109"/>
      <c r="B156" s="110"/>
      <c r="C156" s="111"/>
      <c r="D156" s="78"/>
    </row>
    <row r="157" spans="1:4" ht="15.75" thickBot="1" x14ac:dyDescent="0.3">
      <c r="A157" s="100" t="s">
        <v>302</v>
      </c>
      <c r="B157" s="101"/>
      <c r="C157" s="85">
        <v>13.5</v>
      </c>
      <c r="D157" s="159">
        <v>13.5</v>
      </c>
    </row>
    <row r="158" spans="1:4" ht="15.75" thickBot="1" x14ac:dyDescent="0.3">
      <c r="A158" s="100" t="s">
        <v>303</v>
      </c>
      <c r="B158" s="101"/>
      <c r="C158" s="85">
        <v>50</v>
      </c>
      <c r="D158" s="159">
        <v>50</v>
      </c>
    </row>
  </sheetData>
  <mergeCells count="1">
    <mergeCell ref="A92:D9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1.1 mell.</vt:lpstr>
      <vt:lpstr>1.2. mell.</vt:lpstr>
      <vt:lpstr>1.3mell.</vt:lpstr>
      <vt:lpstr>1.4. mell.</vt:lpstr>
      <vt:lpstr>2.1.mell.</vt:lpstr>
      <vt:lpstr>2.2.mell.</vt:lpstr>
      <vt:lpstr>6. sz. mell.</vt:lpstr>
      <vt:lpstr>7. sz. mell.</vt:lpstr>
      <vt:lpstr>9.1.mell.</vt:lpstr>
      <vt:lpstr>9.1.1.mell.</vt:lpstr>
      <vt:lpstr>9.1.2.mell.</vt:lpstr>
      <vt:lpstr>9.1.3.mell.</vt:lpstr>
      <vt:lpstr>9.2.mell.</vt:lpstr>
      <vt:lpstr>9.2.3.mell.</vt:lpstr>
      <vt:lpstr>9.3.mell.</vt:lpstr>
      <vt:lpstr>9.3.1.mell.</vt:lpstr>
      <vt:lpstr>9.3.2.mell.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nora</cp:lastModifiedBy>
  <cp:lastPrinted>2017-12-28T14:07:25Z</cp:lastPrinted>
  <dcterms:created xsi:type="dcterms:W3CDTF">2017-07-17T22:27:07Z</dcterms:created>
  <dcterms:modified xsi:type="dcterms:W3CDTF">2018-01-02T12:25:41Z</dcterms:modified>
</cp:coreProperties>
</file>