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4"/>
  </bookViews>
  <sheets>
    <sheet name="ÖSSZEFÜGGÉSEK" sheetId="75" r:id="rId1"/>
    <sheet name="1.sz.mell." sheetId="1" r:id="rId2"/>
    <sheet name="2.1.sz.mell  " sheetId="73" r:id="rId3"/>
    <sheet name="2.2.sz.mell  " sheetId="61" r:id="rId4"/>
    <sheet name="3.sz.mell." sheetId="63" r:id="rId5"/>
    <sheet name="4. sz. mell" sheetId="3" r:id="rId6"/>
    <sheet name="4.1. sz. mell" sheetId="79" r:id="rId7"/>
    <sheet name="4.2. sz. mell" sheetId="80" r:id="rId8"/>
    <sheet name="4.3. sz. mell" sheetId="90" r:id="rId9"/>
    <sheet name="4.4. sz. mell" sheetId="81" r:id="rId10"/>
    <sheet name="4.5. sz. mell" sheetId="82" r:id="rId11"/>
    <sheet name="4.6. sz. mell" sheetId="95" r:id="rId12"/>
    <sheet name="7. sz. mell." sheetId="94" r:id="rId13"/>
    <sheet name="5. sz mell" sheetId="96" r:id="rId14"/>
    <sheet name="9. sz. mell." sheetId="97" r:id="rId15"/>
    <sheet name="8. sz. mell." sheetId="98" r:id="rId16"/>
    <sheet name="6. sz. mell." sheetId="99" r:id="rId17"/>
    <sheet name="Munka1" sheetId="100" r:id="rId18"/>
  </sheets>
  <definedNames>
    <definedName name="_xlnm.Print_Titles" localSheetId="5">'4. sz. mell'!$1:$6</definedName>
    <definedName name="_xlnm.Print_Titles" localSheetId="6">'4.1. sz. mell'!$1:$6</definedName>
    <definedName name="_xlnm.Print_Titles" localSheetId="7">'4.2. sz. mell'!$1:$6</definedName>
    <definedName name="_xlnm.Print_Titles" localSheetId="8">'4.3. sz. mell'!$1:$6</definedName>
    <definedName name="_xlnm.Print_Titles" localSheetId="9">'4.4. sz. mell'!$1:$6</definedName>
    <definedName name="_xlnm.Print_Titles" localSheetId="10">'4.5. sz. mell'!$1:$6</definedName>
    <definedName name="_xlnm.Print_Area" localSheetId="1">'1.sz.mell.'!$A$1:$D$142</definedName>
  </definedNames>
  <calcPr calcId="124519"/>
</workbook>
</file>

<file path=xl/calcChain.xml><?xml version="1.0" encoding="utf-8"?>
<calcChain xmlns="http://schemas.openxmlformats.org/spreadsheetml/2006/main">
  <c r="D14" i="96"/>
  <c r="C14"/>
  <c r="C22" i="94"/>
  <c r="C20"/>
  <c r="C12"/>
  <c r="C11"/>
  <c r="C8"/>
  <c r="E41" i="90"/>
  <c r="E41" i="95"/>
  <c r="E35"/>
  <c r="E31"/>
  <c r="E27"/>
  <c r="E22"/>
  <c r="E17"/>
  <c r="E8"/>
  <c r="E41" i="82"/>
  <c r="E35"/>
  <c r="E48" s="1"/>
  <c r="E31"/>
  <c r="E27"/>
  <c r="E22"/>
  <c r="E17"/>
  <c r="E8"/>
  <c r="E41" i="81"/>
  <c r="E35"/>
  <c r="E48" s="1"/>
  <c r="E31"/>
  <c r="E27"/>
  <c r="E22"/>
  <c r="E17"/>
  <c r="E8"/>
  <c r="E35" i="90"/>
  <c r="E48" s="1"/>
  <c r="E31"/>
  <c r="E27"/>
  <c r="E22"/>
  <c r="E17"/>
  <c r="E8"/>
  <c r="E41" i="80"/>
  <c r="E35"/>
  <c r="E48" s="1"/>
  <c r="E31"/>
  <c r="E27"/>
  <c r="E22"/>
  <c r="E17"/>
  <c r="E8"/>
  <c r="E42" i="79"/>
  <c r="E36"/>
  <c r="E28"/>
  <c r="E22"/>
  <c r="E17"/>
  <c r="E8"/>
  <c r="E27" s="1"/>
  <c r="E32" s="1"/>
  <c r="F21" i="99"/>
  <c r="F22"/>
  <c r="F24"/>
  <c r="F25"/>
  <c r="F26"/>
  <c r="F27"/>
  <c r="F28"/>
  <c r="F29"/>
  <c r="F30"/>
  <c r="F31"/>
  <c r="F32"/>
  <c r="F33"/>
  <c r="F34"/>
  <c r="F35"/>
  <c r="C36"/>
  <c r="D36"/>
  <c r="E36"/>
  <c r="B36"/>
  <c r="C30"/>
  <c r="D30"/>
  <c r="E30"/>
  <c r="B30"/>
  <c r="C23"/>
  <c r="D23"/>
  <c r="E23"/>
  <c r="B23"/>
  <c r="F15"/>
  <c r="F16"/>
  <c r="F17"/>
  <c r="F18"/>
  <c r="F19"/>
  <c r="F20"/>
  <c r="F12"/>
  <c r="F13"/>
  <c r="F8"/>
  <c r="F9"/>
  <c r="F10"/>
  <c r="F11"/>
  <c r="C14"/>
  <c r="C37" s="1"/>
  <c r="D14"/>
  <c r="D37" s="1"/>
  <c r="E14"/>
  <c r="F14" s="1"/>
  <c r="B14"/>
  <c r="B37" s="1"/>
  <c r="C14" i="98"/>
  <c r="B14"/>
  <c r="C12" i="97"/>
  <c r="F36" i="99" l="1"/>
  <c r="F23"/>
  <c r="F37" s="1"/>
  <c r="E37"/>
  <c r="E49" i="79"/>
  <c r="E48" i="95"/>
  <c r="D29" i="96"/>
  <c r="C29"/>
  <c r="D9"/>
  <c r="D21" s="1"/>
  <c r="C9"/>
  <c r="C21" s="1"/>
  <c r="E67" i="3"/>
  <c r="E62" s="1"/>
  <c r="F67"/>
  <c r="F62" s="1"/>
  <c r="D67"/>
  <c r="D62" s="1"/>
  <c r="F93"/>
  <c r="F87"/>
  <c r="F76"/>
  <c r="F55"/>
  <c r="F49"/>
  <c r="F46"/>
  <c r="F40"/>
  <c r="F34"/>
  <c r="F24"/>
  <c r="F14"/>
  <c r="F9"/>
  <c r="E93"/>
  <c r="E87"/>
  <c r="E76"/>
  <c r="E55"/>
  <c r="E49"/>
  <c r="E46"/>
  <c r="E40"/>
  <c r="E34"/>
  <c r="E24"/>
  <c r="E14"/>
  <c r="E9"/>
  <c r="D142" i="1"/>
  <c r="D141"/>
  <c r="D139"/>
  <c r="D138"/>
  <c r="D131"/>
  <c r="D130"/>
  <c r="D111"/>
  <c r="D102" s="1"/>
  <c r="D140" s="1"/>
  <c r="D97"/>
  <c r="D86"/>
  <c r="D78"/>
  <c r="D73" s="1"/>
  <c r="D59"/>
  <c r="D53"/>
  <c r="D46"/>
  <c r="D43"/>
  <c r="D37"/>
  <c r="D31"/>
  <c r="D21"/>
  <c r="D11"/>
  <c r="D6"/>
  <c r="D35" i="95"/>
  <c r="D41"/>
  <c r="D27"/>
  <c r="D31" s="1"/>
  <c r="D22"/>
  <c r="D17"/>
  <c r="D8"/>
  <c r="C78" i="1"/>
  <c r="C18" i="61"/>
  <c r="E18"/>
  <c r="E31"/>
  <c r="C19"/>
  <c r="C141" i="1"/>
  <c r="E18" i="73"/>
  <c r="C18"/>
  <c r="C19"/>
  <c r="C25" i="61"/>
  <c r="C24" i="73"/>
  <c r="C103" i="1"/>
  <c r="C111"/>
  <c r="C53"/>
  <c r="C52" s="1"/>
  <c r="C137" s="1"/>
  <c r="C59"/>
  <c r="C37"/>
  <c r="D35" i="82"/>
  <c r="D41"/>
  <c r="D8"/>
  <c r="D17"/>
  <c r="D22"/>
  <c r="D27"/>
  <c r="D31" s="1"/>
  <c r="D35" i="81"/>
  <c r="D41"/>
  <c r="D8"/>
  <c r="D17"/>
  <c r="D22"/>
  <c r="D27"/>
  <c r="D31" s="1"/>
  <c r="D35" i="90"/>
  <c r="D48" s="1"/>
  <c r="D41"/>
  <c r="D8"/>
  <c r="D17"/>
  <c r="D22"/>
  <c r="D27"/>
  <c r="D31" s="1"/>
  <c r="D8" i="80"/>
  <c r="D17"/>
  <c r="D22"/>
  <c r="D35"/>
  <c r="D48" s="1"/>
  <c r="D41"/>
  <c r="D27"/>
  <c r="D31" s="1"/>
  <c r="D36" i="79"/>
  <c r="D42"/>
  <c r="D22"/>
  <c r="D8"/>
  <c r="D17"/>
  <c r="D27" s="1"/>
  <c r="D32" s="1"/>
  <c r="D28"/>
  <c r="D76" i="3"/>
  <c r="D87"/>
  <c r="D93"/>
  <c r="D9"/>
  <c r="D14"/>
  <c r="D8" s="1"/>
  <c r="D24"/>
  <c r="D34"/>
  <c r="D40"/>
  <c r="D46"/>
  <c r="D49"/>
  <c r="D55"/>
  <c r="C6" i="1"/>
  <c r="C11"/>
  <c r="C73"/>
  <c r="C86"/>
  <c r="C97"/>
  <c r="C21"/>
  <c r="C31"/>
  <c r="C43"/>
  <c r="C46"/>
  <c r="F5" i="63"/>
  <c r="F6"/>
  <c r="B8"/>
  <c r="D8"/>
  <c r="E8"/>
  <c r="C142" i="1"/>
  <c r="C35" i="61" l="1"/>
  <c r="E32"/>
  <c r="E34" s="1"/>
  <c r="D48" i="82"/>
  <c r="D48" i="81"/>
  <c r="D49" i="79"/>
  <c r="E92" i="3"/>
  <c r="E96" s="1"/>
  <c r="D33"/>
  <c r="D54"/>
  <c r="D58" s="1"/>
  <c r="D5" i="1"/>
  <c r="C30"/>
  <c r="C51" s="1"/>
  <c r="F8" i="63"/>
  <c r="C31" i="73"/>
  <c r="E31"/>
  <c r="D92" i="3"/>
  <c r="D96" s="1"/>
  <c r="F33"/>
  <c r="F54" s="1"/>
  <c r="F58" s="1"/>
  <c r="D101" i="1"/>
  <c r="D120" s="1"/>
  <c r="D122" s="1"/>
  <c r="E33" i="3"/>
  <c r="E54" s="1"/>
  <c r="E58" s="1"/>
  <c r="C102" i="1"/>
  <c r="C140" s="1"/>
  <c r="C136" s="1"/>
  <c r="E28" i="73"/>
  <c r="E35" i="61"/>
  <c r="C27" i="73"/>
  <c r="C28" s="1"/>
  <c r="C31" i="61"/>
  <c r="C139" i="1" s="1"/>
  <c r="D48" i="95"/>
  <c r="F92" i="3"/>
  <c r="F96" s="1"/>
  <c r="F8"/>
  <c r="E8"/>
  <c r="C101" i="1"/>
  <c r="D132"/>
  <c r="D52"/>
  <c r="D137" s="1"/>
  <c r="D136" s="1"/>
  <c r="D30"/>
  <c r="D51" s="1"/>
  <c r="E32" i="73"/>
  <c r="C5" i="1"/>
  <c r="E36" i="61" l="1"/>
  <c r="C36"/>
  <c r="C131" i="1" s="1"/>
  <c r="C138"/>
  <c r="E30" i="73"/>
  <c r="C32"/>
  <c r="C130" i="1" s="1"/>
  <c r="C32" i="61"/>
  <c r="C34" s="1"/>
  <c r="D126" i="1"/>
  <c r="C120"/>
  <c r="C122" s="1"/>
  <c r="C126"/>
  <c r="C65"/>
  <c r="C67" s="1"/>
  <c r="D65"/>
  <c r="D67" s="1"/>
  <c r="C30" i="73"/>
  <c r="C132" i="1" l="1"/>
</calcChain>
</file>

<file path=xl/sharedStrings.xml><?xml version="1.0" encoding="utf-8"?>
<sst xmlns="http://schemas.openxmlformats.org/spreadsheetml/2006/main" count="1405" uniqueCount="564">
  <si>
    <t>Beruházási (felhalmozási) kiadások előirányzata beruházásonként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</si>
  <si>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</si>
  <si>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</si>
  <si>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</si>
  <si>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</si>
  <si>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</si>
  <si>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</si>
  <si>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</si>
  <si>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</si>
  <si>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</si>
  <si>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</si>
  <si>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</si>
  <si>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</si>
  <si>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</si>
  <si>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</si>
  <si>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</si>
  <si>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</si>
  <si>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</si>
  <si>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</si>
  <si>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</si>
  <si>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</si>
  <si>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</si>
  <si>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</si>
  <si>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</si>
  <si>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</si>
  <si>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</si>
  <si>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</si>
  <si>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</si>
  <si>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</si>
  <si>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</si>
  <si>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</si>
  <si>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</si>
  <si>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</si>
  <si>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</si>
  <si>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</si>
  <si>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</si>
  <si>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</si>
  <si>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</si>
  <si>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</si>
  <si>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</si>
  <si>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</si>
  <si>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</si>
  <si>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</si>
  <si>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</si>
  <si>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</si>
  <si>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</si>
  <si>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</si>
  <si>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</si>
  <si>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</si>
  <si>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</si>
  <si>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</si>
  <si>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</si>
  <si>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</si>
  <si>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</si>
  <si>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</si>
  <si>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</si>
  <si>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</si>
  <si>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</si>
  <si>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</si>
  <si>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</si>
  <si>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</si>
  <si>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</si>
  <si>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</si>
  <si>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</si>
  <si>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</si>
  <si>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</si>
  <si>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</si>
  <si>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</si>
  <si>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</si>
  <si>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</si>
  <si>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</si>
  <si>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</si>
  <si>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</si>
  <si>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</si>
  <si>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</si>
  <si>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</si>
  <si>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</si>
  <si>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</si>
  <si>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</si>
  <si>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</si>
  <si>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</si>
  <si>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</si>
  <si>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</si>
  <si>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</si>
  <si>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</si>
  <si>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</si>
  <si>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</si>
  <si>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</si>
  <si>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</si>
  <si>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</si>
  <si>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</si>
  <si>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</si>
  <si>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</si>
  <si>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</si>
  <si>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</si>
  <si>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</si>
  <si>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</si>
  <si>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</si>
  <si>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</si>
  <si>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</si>
  <si>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</si>
  <si>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</si>
  <si>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</si>
  <si>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</si>
  <si>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</si>
  <si>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</si>
  <si>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</si>
  <si>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</si>
  <si>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</si>
  <si>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</si>
  <si>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</si>
  <si>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</si>
  <si>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</si>
  <si>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</si>
  <si>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</si>
  <si>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</si>
  <si>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Illetékek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</si>
  <si>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</si>
  <si>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</si>
  <si>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</si>
  <si>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</si>
  <si>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</si>
  <si>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</si>
  <si>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</si>
  <si>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</si>
  <si>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</si>
  <si>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</si>
  <si>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</si>
  <si>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</si>
  <si>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</si>
  <si>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</si>
  <si>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</si>
  <si>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</si>
  <si>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</si>
  <si>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</si>
  <si>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</si>
  <si>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</si>
  <si>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</si>
  <si>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</si>
  <si>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</si>
  <si>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</si>
  <si>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</si>
  <si>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</si>
  <si>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</si>
  <si>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</si>
  <si>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</si>
  <si>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</si>
  <si>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</si>
  <si>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</si>
  <si>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</si>
  <si>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</si>
  <si>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</si>
  <si>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</si>
  <si>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</si>
  <si>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</si>
  <si>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</si>
  <si>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</si>
  <si>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</si>
  <si>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</si>
  <si>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</si>
  <si>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</si>
  <si>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</si>
  <si>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</si>
  <si>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</si>
  <si>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</si>
  <si>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</si>
  <si>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</si>
  <si>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</si>
  <si>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</si>
  <si>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</si>
  <si>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</si>
  <si>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</si>
  <si>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</si>
  <si>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</si>
  <si>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</si>
  <si>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</si>
  <si>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</si>
  <si>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</si>
  <si>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</si>
  <si>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</si>
  <si>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</si>
  <si>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</si>
  <si>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</si>
  <si>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</si>
  <si>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</si>
  <si>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</si>
  <si>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</si>
  <si>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</si>
  <si>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</si>
  <si>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</si>
  <si>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</si>
  <si>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</si>
  <si>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</si>
  <si>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</si>
  <si>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</si>
  <si>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</si>
  <si>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</si>
  <si>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</si>
  <si>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</si>
  <si>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</si>
  <si>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</si>
  <si>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</si>
  <si>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</si>
  <si>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</si>
  <si>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</si>
  <si>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</si>
  <si>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</si>
  <si>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</si>
  <si>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</si>
  <si>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</si>
  <si>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</si>
  <si>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</si>
  <si>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</si>
  <si>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</si>
  <si>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</si>
  <si>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</si>
  <si>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</si>
  <si>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</si>
  <si>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</si>
  <si>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</si>
  <si>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</si>
  <si>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</si>
  <si>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</si>
  <si>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</si>
  <si>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</si>
  <si>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</si>
  <si>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</si>
  <si>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</si>
  <si>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</si>
  <si>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</si>
  <si>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</si>
  <si>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</si>
  <si>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</si>
  <si>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</si>
  <si>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</si>
  <si>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</si>
  <si>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</si>
  <si>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</si>
  <si>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</si>
  <si>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</si>
  <si>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</si>
  <si>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</si>
  <si>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</si>
  <si>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</si>
  <si>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</si>
  <si>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</si>
  <si>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</si>
  <si>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</si>
  <si>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</si>
  <si>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</si>
  <si>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</si>
  <si>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</si>
  <si>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</si>
  <si>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</si>
  <si>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</si>
  <si>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</si>
  <si>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</si>
  <si>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</si>
  <si>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</si>
  <si>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</si>
  <si>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</si>
  <si>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</si>
  <si>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</si>
  <si>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Művelődés, sport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</si>
  <si>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</si>
  <si>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</si>
  <si>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</si>
  <si>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</si>
  <si>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</si>
  <si>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</si>
  <si>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</si>
  <si>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</si>
  <si>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</si>
  <si>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</si>
  <si>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</si>
  <si>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</si>
  <si>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</si>
  <si>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</si>
  <si>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</si>
  <si>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</si>
  <si>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</si>
  <si>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</si>
  <si>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</si>
  <si>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</si>
  <si>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</si>
  <si>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</si>
  <si>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</si>
  <si>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</si>
  <si>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</si>
  <si>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</si>
  <si>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</si>
  <si>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</si>
  <si>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</si>
  <si>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</si>
  <si>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</si>
  <si>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</si>
  <si>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</si>
  <si>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</si>
  <si>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</si>
  <si>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</si>
  <si>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</si>
  <si>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</si>
  <si>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</si>
  <si>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</si>
  <si>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</si>
  <si>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</si>
  <si>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</si>
  <si>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</si>
  <si>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</si>
  <si>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</si>
  <si>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</si>
  <si>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</si>
  <si>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</si>
  <si>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</si>
  <si>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</si>
  <si>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</si>
  <si>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</si>
  <si>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</si>
  <si>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</si>
  <si>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</si>
  <si>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</si>
  <si>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</si>
  <si>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</si>
  <si>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</si>
  <si>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</si>
  <si>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</si>
  <si>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</si>
  <si>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</si>
  <si>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</si>
  <si>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</si>
  <si>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</si>
  <si>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</si>
  <si>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</si>
  <si>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</si>
  <si>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</si>
  <si>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</si>
  <si>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</si>
  <si>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</si>
  <si>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</si>
  <si>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</si>
  <si>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</si>
  <si>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</si>
  <si>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</si>
  <si>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</si>
  <si>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</si>
  <si>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</si>
  <si>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</si>
  <si>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</si>
  <si>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</si>
  <si>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</si>
  <si>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</si>
  <si>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</si>
  <si>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</si>
  <si>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</si>
  <si>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</si>
  <si>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</si>
  <si>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</si>
  <si>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</si>
  <si>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</si>
  <si>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</si>
  <si>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</si>
  <si>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</si>
  <si>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</si>
  <si>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</si>
  <si>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</si>
  <si>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</si>
  <si>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</si>
  <si>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</si>
  <si>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</si>
  <si>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</si>
  <si>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</si>
  <si>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</si>
  <si>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</si>
  <si>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</si>
  <si>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</si>
  <si>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</si>
  <si>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</si>
  <si>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</si>
  <si>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</si>
  <si>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</si>
  <si>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</si>
  <si>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</si>
  <si>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</si>
  <si>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</si>
  <si>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</si>
  <si>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</si>
  <si>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</si>
  <si>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</si>
  <si>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</si>
  <si>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</si>
  <si>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</si>
  <si>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</si>
  <si>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</si>
  <si>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</si>
  <si>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</si>
  <si>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</si>
  <si>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</si>
  <si>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</si>
  <si>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</si>
  <si>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</si>
  <si>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</si>
  <si>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</si>
  <si>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</si>
  <si>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</si>
  <si>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</si>
  <si>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</si>
  <si>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</si>
  <si>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</si>
  <si>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</si>
  <si>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</si>
  <si>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</si>
  <si>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</si>
  <si>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</si>
  <si>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</si>
  <si>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</si>
  <si>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</si>
  <si>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</si>
  <si>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</si>
  <si>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</si>
  <si>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</si>
  <si>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</si>
  <si>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</si>
  <si>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</si>
  <si>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</si>
  <si>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</si>
  <si>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</si>
  <si>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</si>
  <si>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</si>
  <si>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</si>
  <si>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</si>
  <si>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</si>
  <si>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</si>
  <si>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előirányzat</t>
  </si>
  <si>
    <t>Felhasználás
2013. XII.31-ig</t>
  </si>
  <si>
    <t xml:space="preserve">
2014. év utáni szükséglet
</t>
  </si>
  <si>
    <t>Településüzemeltetési feladatok</t>
  </si>
  <si>
    <t>Egyéb feladatok</t>
  </si>
  <si>
    <t>2014. évi eredeti előirányzat</t>
  </si>
  <si>
    <t>2014. évi módosított előirányzat</t>
  </si>
  <si>
    <t>2014. évi teljesítés</t>
  </si>
  <si>
    <t xml:space="preserve"> - az 1.5-ből: - Elvonások és befizetések</t>
  </si>
  <si>
    <t>Eredeti előirányzat</t>
  </si>
  <si>
    <t>Módosított előirányzat</t>
  </si>
  <si>
    <t>Teljesítés</t>
  </si>
  <si>
    <t>Összeg  ( E Ft )</t>
  </si>
  <si>
    <t>EGYSZERŰSÍTETT MÉRLEG</t>
  </si>
  <si>
    <t>E S Z K Ö Z Ö K</t>
  </si>
  <si>
    <t>Előző évi költségvetési beszámoló záró adatai</t>
  </si>
  <si>
    <t>Tárgyévi költségvetési beszámoló záró adatai</t>
  </si>
  <si>
    <t>I.   Immateriális javak</t>
  </si>
  <si>
    <t>II.  Tárgyi eszközök</t>
  </si>
  <si>
    <t>III. Befektetett pénzügyi eszközök</t>
  </si>
  <si>
    <t>lV.Üzemeltetésre, kezelésre átadott eszközök</t>
  </si>
  <si>
    <t>l.   Készletek</t>
  </si>
  <si>
    <t>ESZKÖZÖK ÖSSZESEN</t>
  </si>
  <si>
    <t>F O R R Á S O K</t>
  </si>
  <si>
    <t>FORRÁSOK ÖSSZESEN</t>
  </si>
  <si>
    <t>2014. ÉV</t>
  </si>
  <si>
    <t xml:space="preserve">A) NEMZETI VAGYONBA TARTOZÓ BEFEKTETETT ESZKÖZÖK </t>
  </si>
  <si>
    <t xml:space="preserve">B) NEMZETI VAGYONBA TARTOZÓ FORGÓESZKÖZÖK </t>
  </si>
  <si>
    <t>ll. Értékpapírok</t>
  </si>
  <si>
    <t xml:space="preserve">   C) PÉNZESZKÖZÖK</t>
  </si>
  <si>
    <t xml:space="preserve">   D) KÖVETELÉSEK</t>
  </si>
  <si>
    <t xml:space="preserve">   E) EGYÉB SAJÁTOS ESZKÖZOLDALI ELSZÁMOLÁSOK</t>
  </si>
  <si>
    <t xml:space="preserve">   F) AKTÍV IDŐBELI ELHATÁROLÁSOK</t>
  </si>
  <si>
    <t>G) SAJÁT TŐKE ÖSSZESEN</t>
  </si>
  <si>
    <t>H) KÖTELEZETTSÉGEK ÖSSZESEN</t>
  </si>
  <si>
    <t>TARTALÉKOK</t>
  </si>
  <si>
    <t xml:space="preserve">   I) EGYÉB SAJÁTOS FORRÁSOLDALI ELSZÁMOLÁSOK</t>
  </si>
  <si>
    <t xml:space="preserve">   J) KINCSTÁRI SZÁMLAVEZETÉSSEL KAPCSOLATOS ELSZÁMOLÁSOK</t>
  </si>
  <si>
    <t xml:space="preserve">   K) PASSZÍV IDŐBELI ELHATÁROLÁSOK</t>
  </si>
  <si>
    <t xml:space="preserve"> Önkormányzat saját bevételeinek részletezése az adósságot keletkeztető ügyletből származó tárgyévi fizetési kötelezettség megállapításához</t>
  </si>
  <si>
    <t xml:space="preserve">Ezer forintban </t>
  </si>
  <si>
    <t>Bevételi jogcímek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</si>
  <si>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</si>
  <si>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</si>
  <si>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</si>
  <si>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</si>
  <si>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</si>
  <si>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</si>
  <si>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MARADVÁNYKIMUTATÁS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</si>
  <si>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</si>
  <si>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</si>
  <si>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</si>
  <si>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</si>
  <si>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</si>
  <si>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</si>
  <si>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Alaptevékenység maradványa</t>
  </si>
  <si>
    <t>Vállalkozási tevékenység költségvetési bevétele</t>
  </si>
  <si>
    <t>Vállalkozási tevékenység költségvetési kiadása</t>
  </si>
  <si>
    <t>III. Vállalkozási tevékenység költségvetési egyenlege</t>
  </si>
  <si>
    <t>Vállalkozási tevékenység finanszírozási bevétele</t>
  </si>
  <si>
    <t>IV.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</si>
  <si>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</si>
  <si>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</si>
  <si>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</si>
  <si>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</si>
  <si>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</si>
  <si>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</si>
  <si>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2014. évi állami támogatások megoszlása jogcímenként</t>
  </si>
  <si>
    <t>Jogcím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</si>
  <si>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</si>
  <si>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</si>
  <si>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</si>
  <si>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</si>
  <si>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</si>
  <si>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</t>
  </si>
  <si>
    <t>Felhalmozási célú önkormányzati támogatások</t>
  </si>
  <si>
    <t>Összesen</t>
  </si>
  <si>
    <t>ezer Ft-ban</t>
  </si>
  <si>
    <t>VAGYONKIMUTATÁS</t>
  </si>
  <si>
    <t xml:space="preserve">1. Alapítás-átszervezés aktivált értéke </t>
  </si>
  <si>
    <t xml:space="preserve">2. Kísérleti fejlesztés aktivált értéke </t>
  </si>
  <si>
    <t xml:space="preserve">3. Vagyoni értékű jogok </t>
  </si>
  <si>
    <t>4. Szellemi termékek</t>
  </si>
  <si>
    <t>5. Immateriális javakra adott előlegek </t>
  </si>
  <si>
    <t xml:space="preserve">6. Immateriális javak értékhelyesbítése </t>
  </si>
  <si>
    <t xml:space="preserve">I. Immateriális javak összesen </t>
  </si>
  <si>
    <t xml:space="preserve">1. Ingatlanok és vagyoni értékű jogok   </t>
  </si>
  <si>
    <t xml:space="preserve">2. Gépek, berendezések és felszerelések </t>
  </si>
  <si>
    <t xml:space="preserve">3. Járművek </t>
  </si>
  <si>
    <t>4. Tenyészállatok</t>
  </si>
  <si>
    <t xml:space="preserve">5. Beruházások, felújítások             </t>
  </si>
  <si>
    <t>6. Beruházásra adott előlegek          </t>
  </si>
  <si>
    <t xml:space="preserve">7. Állami készletek, tartalékok         </t>
  </si>
  <si>
    <t xml:space="preserve">8. Tárgyi eszközök értékhelyesbítése    </t>
  </si>
  <si>
    <t xml:space="preserve">II. Tárgyi eszközök összesen </t>
  </si>
  <si>
    <t xml:space="preserve">1. Egyéb tartós részesedés </t>
  </si>
  <si>
    <t xml:space="preserve">2. Tartós hitelviszonyt m. értékpapír   </t>
  </si>
  <si>
    <t>3. Tartósan adott kölcsön             </t>
  </si>
  <si>
    <t xml:space="preserve">4. Hosszú lejáratú bankbetétek </t>
  </si>
  <si>
    <t>5. Egyéb hosszú lejáratú követelések   </t>
  </si>
  <si>
    <t>6. Befektetett pénzügyi eszközök éh.   </t>
  </si>
  <si>
    <t>III. Befektetett pénzügyi eszközök össz</t>
  </si>
  <si>
    <t xml:space="preserve">1. Üzemeltetésre, kezelésre átadott e.  </t>
  </si>
  <si>
    <t>2. Koncesszióba adott eszközök         </t>
  </si>
  <si>
    <t>3. Vagyonkezelésbe adott eszközök       </t>
  </si>
  <si>
    <t>4. Vagyonkezelésbe vett eszközök       </t>
  </si>
  <si>
    <t xml:space="preserve">5. Üzem., k.átadott, v. vett eszközök   </t>
  </si>
  <si>
    <t xml:space="preserve">IV. Üzemeltetésre, kezelésre </t>
  </si>
  <si>
    <t xml:space="preserve">A) BEFEKTETETT ESZKÖZÖK ÖSSZESEN        </t>
  </si>
  <si>
    <t>Forgalomképtelen</t>
  </si>
  <si>
    <t>Korlátozottan forgalomképes</t>
  </si>
  <si>
    <t>Forgalomképes</t>
  </si>
  <si>
    <t>Mennyiség</t>
  </si>
  <si>
    <t>Külső Petőfi u. útépítés</t>
  </si>
  <si>
    <t>Fűtéskorszerűsítés óvoda, iskola, konyha</t>
  </si>
  <si>
    <t>Kis értékű eszközök (bozótvágó, láncfűrész, szerszámok, fűszegélynyíró, permetező, fűnyíró, kávéfőző, függöny, tányérok stb.)</t>
  </si>
  <si>
    <t>BEZI KÖZSÉG ÖNKORMÁNYZATA
EGYSZERŰSÍTETT MÉRLEG</t>
  </si>
  <si>
    <t>BEZI KÖZSÉG ÖNKORMÁNYZATA</t>
  </si>
  <si>
    <t>9. számú melléklet</t>
  </si>
  <si>
    <t xml:space="preserve">2.1. melléklet a 5/2015. (V.14.) önkormányzati rendelethez     </t>
  </si>
  <si>
    <t xml:space="preserve">2.2. melléklet a 5/2015. (V.14.) önkormányzati rendelethez     </t>
  </si>
  <si>
    <t>4. melléklet a 5/2015. (V.14.) önkormányzati rendelethez</t>
  </si>
  <si>
    <t>4.1. melléklet a 5/2015. (V.14.) önkormányzati rendelethez</t>
  </si>
  <si>
    <t>4.2. melléklet a 5/2015. (V.14.) önkormányzati rendelethez</t>
  </si>
  <si>
    <t>4.3. melléklet a 5/2015. (V.14.) önkormányzati rendelethez</t>
  </si>
  <si>
    <t>4.4. melléklet a 5/2015. (V.14.) önkormányzati rendelethez</t>
  </si>
  <si>
    <t>4.5. melléklet a 5/2015. (V.14.) önkormányzati rendelethez</t>
  </si>
  <si>
    <t>4.6. melléklet a 5./2015. (V.14.) önkormányzati rendelethez</t>
  </si>
  <si>
    <t>7. melléklet a 5/2015. (V.14.) önkormányzati rendelethez</t>
  </si>
  <si>
    <t>5. melléklet a 5/2015. (V.14.) önkormányzati rendelethez</t>
  </si>
  <si>
    <t>8. melléklet a  5/2015.(V.14.) önkormányzati rendelethez</t>
  </si>
  <si>
    <t>6. melléklet a 5/2015.(V.14.)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</si>
</sst>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#__"/>
    <numFmt numFmtId="167" formatCode="#,###__;\-\ #,###__"/>
    <numFmt numFmtId="168" formatCode="#,##0_ ;\-#,##0\ 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Arial CE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charset val="238"/>
    </font>
    <font>
      <b/>
      <sz val="14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000000"/>
      <name val="Times"/>
    </font>
    <font>
      <b/>
      <sz val="12"/>
      <color rgb="FF000000"/>
      <name val="Times"/>
    </font>
    <font>
      <b/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0" borderId="0"/>
  </cellStyleXfs>
  <cellXfs count="527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 applyFill="1"/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0" fontId="38" fillId="0" borderId="0" xfId="0" applyFont="1" applyFill="1"/>
    <xf numFmtId="0" fontId="39" fillId="0" borderId="0" xfId="0" applyFont="1"/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wrapText="1"/>
    </xf>
    <xf numFmtId="0" fontId="36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0" xfId="4" applyNumberFormat="1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7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40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40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3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4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40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40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3" fillId="0" borderId="16" xfId="0" applyFont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42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19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/>
    <xf numFmtId="0" fontId="46" fillId="0" borderId="0" xfId="0" applyFont="1" applyFill="1" applyAlignment="1">
      <alignment horizontal="right"/>
    </xf>
    <xf numFmtId="0" fontId="47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66" fontId="28" fillId="0" borderId="30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166" fontId="33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166" fontId="33" fillId="0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166" fontId="28" fillId="0" borderId="22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166" fontId="33" fillId="0" borderId="32" xfId="0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>
      <alignment horizontal="centerContinuous" vertical="center"/>
    </xf>
    <xf numFmtId="0" fontId="21" fillId="0" borderId="0" xfId="5" applyFont="1" applyFill="1" applyAlignment="1">
      <alignment horizontal="centerContinuous" vertical="center"/>
    </xf>
    <xf numFmtId="0" fontId="3" fillId="0" borderId="0" xfId="5" applyFont="1" applyFill="1" applyAlignment="1">
      <alignment horizontal="centerContinuous" vertical="center"/>
    </xf>
    <xf numFmtId="0" fontId="7" fillId="0" borderId="64" xfId="5" applyFont="1" applyFill="1" applyBorder="1" applyAlignment="1">
      <alignment horizontal="center" vertical="center" wrapText="1"/>
    </xf>
    <xf numFmtId="37" fontId="18" fillId="0" borderId="65" xfId="5" applyNumberFormat="1" applyFont="1" applyFill="1" applyBorder="1" applyAlignment="1">
      <alignment horizontal="left" vertical="center" indent="1"/>
    </xf>
    <xf numFmtId="0" fontId="18" fillId="0" borderId="16" xfId="5" applyFont="1" applyFill="1" applyBorder="1" applyAlignment="1">
      <alignment horizontal="left" vertical="center" indent="1"/>
    </xf>
    <xf numFmtId="167" fontId="18" fillId="0" borderId="15" xfId="5" applyNumberFormat="1" applyFont="1" applyFill="1" applyBorder="1" applyAlignment="1">
      <alignment horizontal="right" vertical="center"/>
    </xf>
    <xf numFmtId="37" fontId="19" fillId="0" borderId="66" xfId="5" applyNumberFormat="1" applyFont="1" applyFill="1" applyBorder="1" applyAlignment="1">
      <alignment horizontal="left" indent="1"/>
    </xf>
    <xf numFmtId="0" fontId="19" fillId="0" borderId="5" xfId="5" applyFont="1" applyFill="1" applyBorder="1" applyAlignment="1">
      <alignment horizontal="left" indent="3"/>
    </xf>
    <xf numFmtId="167" fontId="19" fillId="0" borderId="13" xfId="1" quotePrefix="1" applyNumberFormat="1" applyFont="1" applyFill="1" applyBorder="1" applyAlignment="1" applyProtection="1">
      <alignment horizontal="right"/>
      <protection locked="0"/>
    </xf>
    <xf numFmtId="167" fontId="19" fillId="0" borderId="5" xfId="1" quotePrefix="1" applyNumberFormat="1" applyFont="1" applyFill="1" applyBorder="1" applyAlignment="1" applyProtection="1">
      <alignment horizontal="right"/>
      <protection locked="0"/>
    </xf>
    <xf numFmtId="37" fontId="19" fillId="0" borderId="67" xfId="5" applyNumberFormat="1" applyFont="1" applyFill="1" applyBorder="1" applyAlignment="1">
      <alignment horizontal="left" indent="1"/>
    </xf>
    <xf numFmtId="0" fontId="19" fillId="0" borderId="2" xfId="5" applyFont="1" applyFill="1" applyBorder="1" applyAlignment="1">
      <alignment horizontal="left" indent="3"/>
    </xf>
    <xf numFmtId="167" fontId="19" fillId="0" borderId="9" xfId="1" applyNumberFormat="1" applyFont="1" applyFill="1" applyBorder="1" applyProtection="1">
      <protection locked="0"/>
    </xf>
    <xf numFmtId="167" fontId="19" fillId="0" borderId="2" xfId="1" applyNumberFormat="1" applyFont="1" applyFill="1" applyBorder="1" applyProtection="1">
      <protection locked="0"/>
    </xf>
    <xf numFmtId="167" fontId="19" fillId="0" borderId="9" xfId="5" applyNumberFormat="1" applyFont="1" applyFill="1" applyBorder="1" applyProtection="1">
      <protection locked="0"/>
    </xf>
    <xf numFmtId="167" fontId="19" fillId="0" borderId="2" xfId="5" applyNumberFormat="1" applyFont="1" applyFill="1" applyBorder="1" applyProtection="1">
      <protection locked="0"/>
    </xf>
    <xf numFmtId="167" fontId="19" fillId="0" borderId="14" xfId="5" applyNumberFormat="1" applyFont="1" applyFill="1" applyBorder="1" applyProtection="1">
      <protection locked="0"/>
    </xf>
    <xf numFmtId="167" fontId="19" fillId="0" borderId="31" xfId="5" applyNumberFormat="1" applyFont="1" applyFill="1" applyBorder="1" applyProtection="1">
      <protection locked="0"/>
    </xf>
    <xf numFmtId="167" fontId="18" fillId="0" borderId="15" xfId="5" applyNumberFormat="1" applyFont="1" applyFill="1" applyBorder="1" applyAlignment="1">
      <alignment vertical="center"/>
    </xf>
    <xf numFmtId="167" fontId="19" fillId="0" borderId="13" xfId="5" applyNumberFormat="1" applyFont="1" applyFill="1" applyBorder="1" applyProtection="1">
      <protection locked="0"/>
    </xf>
    <xf numFmtId="167" fontId="19" fillId="0" borderId="5" xfId="5" applyNumberFormat="1" applyFont="1" applyFill="1" applyBorder="1" applyProtection="1">
      <protection locked="0"/>
    </xf>
    <xf numFmtId="37" fontId="19" fillId="0" borderId="67" xfId="5" applyNumberFormat="1" applyFont="1" applyFill="1" applyBorder="1" applyAlignment="1">
      <alignment horizontal="left" wrapText="1" indent="1"/>
    </xf>
    <xf numFmtId="0" fontId="7" fillId="0" borderId="16" xfId="5" applyFont="1" applyFill="1" applyBorder="1" applyAlignment="1">
      <alignment horizontal="left" vertical="center" indent="1"/>
    </xf>
    <xf numFmtId="167" fontId="7" fillId="0" borderId="15" xfId="5" applyNumberFormat="1" applyFont="1" applyFill="1" applyBorder="1" applyAlignment="1">
      <alignment horizontal="center" vertical="center" wrapText="1"/>
    </xf>
    <xf numFmtId="167" fontId="7" fillId="0" borderId="16" xfId="5" applyNumberFormat="1" applyFont="1" applyFill="1" applyBorder="1" applyAlignment="1">
      <alignment horizontal="center" vertical="center" wrapText="1"/>
    </xf>
    <xf numFmtId="0" fontId="18" fillId="0" borderId="65" xfId="5" applyFont="1" applyFill="1" applyBorder="1" applyAlignment="1">
      <alignment horizontal="left" vertical="center" indent="1"/>
    </xf>
    <xf numFmtId="0" fontId="18" fillId="0" borderId="16" xfId="5" quotePrefix="1" applyFont="1" applyFill="1" applyBorder="1" applyAlignment="1">
      <alignment horizontal="left" vertical="center" indent="1"/>
    </xf>
    <xf numFmtId="167" fontId="19" fillId="0" borderId="12" xfId="5" applyNumberFormat="1" applyFont="1" applyFill="1" applyBorder="1" applyProtection="1">
      <protection locked="0"/>
    </xf>
    <xf numFmtId="167" fontId="19" fillId="0" borderId="7" xfId="5" applyNumberFormat="1" applyFont="1" applyFill="1" applyBorder="1" applyAlignment="1" applyProtection="1">
      <alignment vertical="center"/>
      <protection locked="0"/>
    </xf>
    <xf numFmtId="167" fontId="19" fillId="0" borderId="2" xfId="5" applyNumberFormat="1" applyFont="1" applyFill="1" applyBorder="1" applyAlignment="1" applyProtection="1">
      <alignment vertical="center"/>
      <protection locked="0"/>
    </xf>
    <xf numFmtId="0" fontId="13" fillId="0" borderId="0" xfId="5" applyFont="1" applyFill="1" applyAlignment="1">
      <alignment horizontal="right"/>
    </xf>
    <xf numFmtId="0" fontId="13" fillId="0" borderId="0" xfId="5" applyFont="1" applyFill="1"/>
    <xf numFmtId="0" fontId="48" fillId="0" borderId="0" xfId="5" applyFill="1"/>
    <xf numFmtId="0" fontId="26" fillId="0" borderId="2" xfId="5" applyFont="1" applyFill="1" applyBorder="1" applyAlignment="1">
      <alignment horizontal="left"/>
    </xf>
    <xf numFmtId="167" fontId="19" fillId="0" borderId="7" xfId="5" applyNumberFormat="1" applyFont="1" applyFill="1" applyBorder="1" applyProtection="1">
      <protection locked="0"/>
    </xf>
    <xf numFmtId="37" fontId="19" fillId="0" borderId="69" xfId="5" applyNumberFormat="1" applyFont="1" applyFill="1" applyBorder="1" applyAlignment="1">
      <alignment horizontal="left" indent="1"/>
    </xf>
    <xf numFmtId="0" fontId="26" fillId="0" borderId="1" xfId="5" applyFont="1" applyFill="1" applyBorder="1" applyAlignment="1">
      <alignment horizontal="left"/>
    </xf>
    <xf numFmtId="167" fontId="19" fillId="0" borderId="10" xfId="5" applyNumberFormat="1" applyFont="1" applyFill="1" applyBorder="1" applyProtection="1">
      <protection locked="0"/>
    </xf>
    <xf numFmtId="167" fontId="19" fillId="0" borderId="70" xfId="5" applyNumberFormat="1" applyFont="1" applyFill="1" applyBorder="1" applyProtection="1">
      <protection locked="0"/>
    </xf>
    <xf numFmtId="0" fontId="19" fillId="0" borderId="71" xfId="5" applyFont="1" applyFill="1" applyBorder="1" applyAlignment="1">
      <alignment horizontal="left" indent="1"/>
    </xf>
    <xf numFmtId="0" fontId="18" fillId="0" borderId="72" xfId="5" applyFont="1" applyFill="1" applyBorder="1" applyAlignment="1">
      <alignment horizontal="left" vertical="center" indent="1"/>
    </xf>
    <xf numFmtId="0" fontId="7" fillId="0" borderId="73" xfId="5" applyFont="1" applyFill="1" applyBorder="1" applyAlignment="1">
      <alignment horizontal="left" vertical="center" indent="1"/>
    </xf>
    <xf numFmtId="167" fontId="18" fillId="0" borderId="74" xfId="5" applyNumberFormat="1" applyFont="1" applyFill="1" applyBorder="1" applyAlignment="1">
      <alignment vertical="center"/>
    </xf>
    <xf numFmtId="0" fontId="19" fillId="0" borderId="2" xfId="5" applyFont="1" applyFill="1" applyBorder="1" applyAlignment="1">
      <alignment horizontal="left" indent="1"/>
    </xf>
    <xf numFmtId="0" fontId="26" fillId="0" borderId="7" xfId="5" applyFont="1" applyFill="1" applyBorder="1" applyAlignment="1"/>
    <xf numFmtId="0" fontId="26" fillId="0" borderId="2" xfId="5" applyFont="1" applyFill="1" applyBorder="1" applyAlignment="1"/>
    <xf numFmtId="0" fontId="2" fillId="0" borderId="0" xfId="4" applyFont="1" applyFill="1" applyAlignment="1">
      <alignment vertical="center"/>
    </xf>
    <xf numFmtId="0" fontId="50" fillId="0" borderId="0" xfId="4" applyFont="1" applyFill="1" applyAlignment="1">
      <alignment horizontal="right" vertical="center"/>
    </xf>
    <xf numFmtId="164" fontId="47" fillId="0" borderId="0" xfId="4" applyNumberFormat="1" applyFont="1" applyFill="1" applyBorder="1" applyAlignment="1" applyProtection="1">
      <alignment horizontal="centerContinuous" vertical="center"/>
    </xf>
    <xf numFmtId="0" fontId="20" fillId="0" borderId="0" xfId="0" applyFont="1" applyFill="1" applyBorder="1" applyAlignment="1" applyProtection="1">
      <alignment horizontal="right" vertical="center"/>
    </xf>
    <xf numFmtId="0" fontId="46" fillId="0" borderId="0" xfId="0" applyFont="1" applyFill="1" applyBorder="1" applyAlignment="1" applyProtection="1">
      <alignment vertical="center"/>
    </xf>
    <xf numFmtId="0" fontId="21" fillId="0" borderId="13" xfId="4" applyFont="1" applyFill="1" applyBorder="1" applyAlignment="1" applyProtection="1">
      <alignment horizontal="center" vertical="center" wrapText="1"/>
    </xf>
    <xf numFmtId="0" fontId="21" fillId="0" borderId="5" xfId="4" applyFont="1" applyFill="1" applyBorder="1" applyAlignment="1" applyProtection="1">
      <alignment horizontal="center" vertical="center" wrapText="1"/>
    </xf>
    <xf numFmtId="0" fontId="21" fillId="0" borderId="22" xfId="4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/>
    </xf>
    <xf numFmtId="0" fontId="10" fillId="0" borderId="16" xfId="4" applyFont="1" applyFill="1" applyBorder="1" applyAlignment="1" applyProtection="1">
      <alignment horizontal="center" vertical="center"/>
    </xf>
    <xf numFmtId="0" fontId="10" fillId="0" borderId="23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vertical="center"/>
    </xf>
    <xf numFmtId="168" fontId="10" fillId="0" borderId="22" xfId="1" applyNumberFormat="1" applyFont="1" applyFill="1" applyBorder="1" applyAlignment="1" applyProtection="1">
      <alignment vertical="center"/>
      <protection locked="0"/>
    </xf>
    <xf numFmtId="0" fontId="10" fillId="0" borderId="9" xfId="4" applyFont="1" applyFill="1" applyBorder="1" applyAlignment="1" applyProtection="1">
      <alignment horizontal="center" vertical="center"/>
    </xf>
    <xf numFmtId="0" fontId="52" fillId="0" borderId="2" xfId="0" applyFont="1" applyBorder="1" applyAlignment="1">
      <alignment horizontal="justify" vertical="center" wrapText="1"/>
    </xf>
    <xf numFmtId="168" fontId="10" fillId="0" borderId="19" xfId="1" applyNumberFormat="1" applyFont="1" applyFill="1" applyBorder="1" applyAlignment="1" applyProtection="1">
      <alignment vertical="center"/>
      <protection locked="0"/>
    </xf>
    <xf numFmtId="0" fontId="52" fillId="0" borderId="2" xfId="0" applyFont="1" applyBorder="1" applyAlignment="1">
      <alignment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168" fontId="10" fillId="0" borderId="21" xfId="1" applyNumberFormat="1" applyFont="1" applyFill="1" applyBorder="1" applyAlignment="1" applyProtection="1">
      <alignment vertical="center"/>
      <protection locked="0"/>
    </xf>
    <xf numFmtId="0" fontId="52" fillId="0" borderId="31" xfId="0" applyFont="1" applyBorder="1" applyAlignment="1">
      <alignment vertical="center" wrapText="1"/>
    </xf>
    <xf numFmtId="168" fontId="21" fillId="0" borderId="23" xfId="1" applyNumberFormat="1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53" fillId="0" borderId="2" xfId="0" applyFont="1" applyFill="1" applyBorder="1" applyAlignment="1">
      <alignment horizontal="left" vertical="center"/>
    </xf>
    <xf numFmtId="0" fontId="53" fillId="0" borderId="2" xfId="0" applyFont="1" applyFill="1" applyBorder="1" applyAlignment="1">
      <alignment horizontal="left"/>
    </xf>
    <xf numFmtId="0" fontId="53" fillId="0" borderId="31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30" fillId="0" borderId="0" xfId="0" applyFont="1"/>
    <xf numFmtId="0" fontId="0" fillId="0" borderId="0" xfId="0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0" fillId="0" borderId="2" xfId="0" applyFont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165" fontId="30" fillId="0" borderId="0" xfId="1" applyNumberFormat="1" applyFont="1" applyAlignment="1">
      <alignment horizontal="center"/>
    </xf>
    <xf numFmtId="165" fontId="0" fillId="0" borderId="0" xfId="1" applyNumberFormat="1" applyFont="1"/>
    <xf numFmtId="165" fontId="30" fillId="0" borderId="2" xfId="1" applyNumberFormat="1" applyFont="1" applyBorder="1" applyAlignment="1">
      <alignment horizontal="center" wrapText="1"/>
    </xf>
    <xf numFmtId="165" fontId="0" fillId="0" borderId="2" xfId="1" applyNumberFormat="1" applyFont="1" applyBorder="1" applyAlignment="1">
      <alignment wrapText="1"/>
    </xf>
    <xf numFmtId="165" fontId="30" fillId="0" borderId="2" xfId="1" applyNumberFormat="1" applyFont="1" applyBorder="1"/>
    <xf numFmtId="0" fontId="56" fillId="0" borderId="0" xfId="0" applyFont="1"/>
    <xf numFmtId="0" fontId="54" fillId="0" borderId="2" xfId="0" applyFont="1" applyBorder="1" applyAlignment="1">
      <alignment horizontal="justify" wrapText="1"/>
    </xf>
    <xf numFmtId="0" fontId="54" fillId="0" borderId="2" xfId="0" applyFont="1" applyBorder="1" applyAlignment="1">
      <alignment horizontal="center" wrapText="1"/>
    </xf>
    <xf numFmtId="165" fontId="0" fillId="0" borderId="2" xfId="1" applyNumberFormat="1" applyFont="1" applyBorder="1"/>
    <xf numFmtId="0" fontId="55" fillId="0" borderId="2" xfId="0" applyFont="1" applyBorder="1" applyAlignment="1">
      <alignment horizontal="justify" wrapText="1"/>
    </xf>
    <xf numFmtId="0" fontId="55" fillId="0" borderId="2" xfId="0" applyFont="1" applyBorder="1" applyAlignment="1">
      <alignment horizontal="center" wrapText="1"/>
    </xf>
    <xf numFmtId="165" fontId="55" fillId="0" borderId="2" xfId="1" applyNumberFormat="1" applyFont="1" applyBorder="1" applyAlignment="1">
      <alignment horizontal="justify" wrapText="1"/>
    </xf>
    <xf numFmtId="165" fontId="55" fillId="0" borderId="2" xfId="1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top" wrapText="1"/>
      <protection locked="0"/>
    </xf>
    <xf numFmtId="0" fontId="6" fillId="0" borderId="68" xfId="5" applyFont="1" applyFill="1" applyBorder="1" applyAlignment="1">
      <alignment horizontal="center" vertical="center"/>
    </xf>
    <xf numFmtId="0" fontId="6" fillId="0" borderId="37" xfId="5" applyFont="1" applyFill="1" applyBorder="1" applyAlignment="1">
      <alignment horizontal="center" vertical="center"/>
    </xf>
    <xf numFmtId="0" fontId="49" fillId="0" borderId="0" xfId="5" applyFont="1" applyFill="1" applyAlignment="1" applyProtection="1">
      <alignment horizontal="center"/>
      <protection locked="0"/>
    </xf>
    <xf numFmtId="0" fontId="6" fillId="0" borderId="0" xfId="5" applyFont="1" applyFill="1" applyAlignment="1">
      <alignment horizontal="center" wrapText="1"/>
    </xf>
    <xf numFmtId="0" fontId="6" fillId="0" borderId="0" xfId="5" applyFont="1" applyFill="1" applyAlignment="1">
      <alignment horizontal="center"/>
    </xf>
    <xf numFmtId="0" fontId="6" fillId="0" borderId="62" xfId="5" applyFont="1" applyFill="1" applyBorder="1" applyAlignment="1">
      <alignment horizontal="center" vertical="center"/>
    </xf>
    <xf numFmtId="0" fontId="6" fillId="0" borderId="63" xfId="5" applyFont="1" applyFill="1" applyBorder="1" applyAlignment="1">
      <alignment horizontal="center" vertical="center"/>
    </xf>
    <xf numFmtId="164" fontId="51" fillId="0" borderId="0" xfId="4" applyNumberFormat="1" applyFont="1" applyFill="1" applyBorder="1" applyAlignment="1" applyProtection="1">
      <alignment horizontal="center" vertical="center" wrapText="1"/>
    </xf>
    <xf numFmtId="0" fontId="21" fillId="0" borderId="15" xfId="4" applyFont="1" applyFill="1" applyBorder="1" applyAlignment="1" applyProtection="1">
      <alignment horizontal="left" vertical="center"/>
    </xf>
    <xf numFmtId="0" fontId="21" fillId="0" borderId="16" xfId="4" applyFont="1" applyFill="1" applyBorder="1" applyAlignment="1" applyProtection="1">
      <alignment horizontal="left" vertical="center"/>
    </xf>
    <xf numFmtId="0" fontId="19" fillId="0" borderId="75" xfId="4" applyFont="1" applyFill="1" applyBorder="1" applyAlignment="1">
      <alignment horizontal="justify" vertical="center" wrapText="1"/>
    </xf>
    <xf numFmtId="0" fontId="30" fillId="0" borderId="0" xfId="0" applyFont="1" applyAlignment="1">
      <alignment horizontal="center"/>
    </xf>
    <xf numFmtId="0" fontId="56" fillId="0" borderId="0" xfId="0" applyFont="1" applyAlignment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mint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166</v>
      </c>
    </row>
    <row r="4" spans="1:2">
      <c r="A4" s="72"/>
      <c r="B4" s="72"/>
    </row>
    <row r="5" spans="1:2" s="81" customFormat="1" ht="15.75">
      <c r="A5" s="60" t="s">
        <v>418</v>
      </c>
      <c r="B5" s="80"/>
    </row>
    <row r="6" spans="1:2">
      <c r="A6" s="72"/>
      <c r="B6" s="72"/>
    </row>
    <row r="7" spans="1:2">
      <c r="A7" s="72" t="s">
        <v>253</v>
      </c>
      <c r="B7" s="72" t="s">
        <v>420</v>
      </c>
    </row>
    <row r="8" spans="1:2">
      <c r="A8" s="72" t="s">
        <v>167</v>
      </c>
      <c r="B8" s="72" t="s">
        <v>421</v>
      </c>
    </row>
    <row r="9" spans="1:2">
      <c r="A9" s="72" t="s">
        <v>416</v>
      </c>
      <c r="B9" s="72" t="s">
        <v>422</v>
      </c>
    </row>
    <row r="10" spans="1:2">
      <c r="A10" s="72"/>
      <c r="B10" s="72"/>
    </row>
    <row r="11" spans="1:2">
      <c r="A11" s="72"/>
      <c r="B11" s="72"/>
    </row>
    <row r="12" spans="1:2" s="81" customFormat="1" ht="15.75">
      <c r="A12" s="60" t="s">
        <v>419</v>
      </c>
      <c r="B12" s="80"/>
    </row>
    <row r="13" spans="1:2">
      <c r="A13" s="72"/>
      <c r="B13" s="72"/>
    </row>
    <row r="14" spans="1:2">
      <c r="A14" s="72" t="s">
        <v>180</v>
      </c>
      <c r="B14" s="72" t="s">
        <v>423</v>
      </c>
    </row>
    <row r="15" spans="1:2">
      <c r="A15" s="72" t="s">
        <v>168</v>
      </c>
      <c r="B15" s="72" t="s">
        <v>424</v>
      </c>
    </row>
    <row r="16" spans="1:2">
      <c r="A16" s="72" t="s">
        <v>417</v>
      </c>
      <c r="B16" s="72" t="s">
        <v>425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>
      <c r="A1" s="97"/>
      <c r="B1" s="98"/>
      <c r="C1" s="146"/>
      <c r="D1" s="144"/>
      <c r="E1" s="144" t="s">
        <v>557</v>
      </c>
    </row>
    <row r="2" spans="1:5" s="61" customFormat="1" ht="25.5" customHeight="1">
      <c r="A2" s="509" t="s">
        <v>256</v>
      </c>
      <c r="B2" s="510"/>
      <c r="C2" s="142" t="s">
        <v>264</v>
      </c>
      <c r="D2" s="147" t="s">
        <v>104</v>
      </c>
      <c r="E2" s="147" t="s">
        <v>104</v>
      </c>
    </row>
    <row r="3" spans="1:5" s="61" customFormat="1" ht="16.5" thickBot="1">
      <c r="A3" s="100" t="s">
        <v>255</v>
      </c>
      <c r="B3" s="101"/>
      <c r="C3" s="143" t="s">
        <v>106</v>
      </c>
      <c r="D3" s="148" t="s">
        <v>105</v>
      </c>
      <c r="E3" s="148" t="s">
        <v>105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3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3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3" customFormat="1" ht="12" customHeight="1" thickBot="1">
      <c r="A25" s="96" t="s">
        <v>58</v>
      </c>
      <c r="B25" s="109"/>
      <c r="C25" s="69" t="s">
        <v>50</v>
      </c>
      <c r="D25" s="257">
        <v>6350</v>
      </c>
      <c r="E25" s="257">
        <v>629</v>
      </c>
    </row>
    <row r="26" spans="1:5" s="63" customFormat="1" ht="12" customHeight="1" thickBot="1">
      <c r="A26" s="93" t="s">
        <v>59</v>
      </c>
      <c r="B26" s="86"/>
      <c r="C26" s="69" t="s">
        <v>46</v>
      </c>
      <c r="D26" s="306">
        <v>6350</v>
      </c>
      <c r="E26" s="306">
        <v>629</v>
      </c>
    </row>
    <row r="27" spans="1:5" s="64" customFormat="1" ht="12" customHeight="1" thickBot="1">
      <c r="A27" s="323" t="s">
        <v>60</v>
      </c>
      <c r="B27" s="331"/>
      <c r="C27" s="325" t="s">
        <v>48</v>
      </c>
      <c r="D27" s="335">
        <f>+D28+D29</f>
        <v>0</v>
      </c>
      <c r="E27" s="335">
        <f>+E28+E29</f>
        <v>0</v>
      </c>
    </row>
    <row r="28" spans="1:5" s="64" customFormat="1" ht="15" customHeight="1">
      <c r="A28" s="113"/>
      <c r="B28" s="84" t="s">
        <v>125</v>
      </c>
      <c r="C28" s="74" t="s">
        <v>383</v>
      </c>
      <c r="D28" s="333"/>
      <c r="E28" s="333"/>
    </row>
    <row r="29" spans="1:5" s="64" customFormat="1" ht="15" customHeight="1" thickBot="1">
      <c r="A29" s="332"/>
      <c r="B29" s="85" t="s">
        <v>126</v>
      </c>
      <c r="C29" s="324" t="s">
        <v>37</v>
      </c>
      <c r="D29" s="59"/>
      <c r="E29" s="59"/>
    </row>
    <row r="30" spans="1:5" ht="13.5" thickBot="1">
      <c r="A30" s="123" t="s">
        <v>61</v>
      </c>
      <c r="B30" s="321"/>
      <c r="C30" s="322" t="s">
        <v>49</v>
      </c>
      <c r="D30" s="304"/>
      <c r="E30" s="304"/>
    </row>
    <row r="31" spans="1:5" s="55" customFormat="1" ht="16.5" customHeight="1" thickBot="1">
      <c r="A31" s="123" t="s">
        <v>62</v>
      </c>
      <c r="B31" s="124"/>
      <c r="C31" s="125" t="s">
        <v>47</v>
      </c>
      <c r="D31" s="310">
        <f>+D26+D27+D30</f>
        <v>6350</v>
      </c>
      <c r="E31" s="310">
        <f>+E26+E27+E30</f>
        <v>629</v>
      </c>
    </row>
    <row r="32" spans="1:5" s="65" customFormat="1" ht="12" customHeight="1">
      <c r="A32" s="126"/>
      <c r="B32" s="126"/>
      <c r="C32" s="127"/>
      <c r="D32" s="308"/>
      <c r="E32" s="308"/>
    </row>
    <row r="33" spans="1:5" ht="12" customHeight="1" thickBot="1">
      <c r="A33" s="128"/>
      <c r="B33" s="129"/>
      <c r="C33" s="129"/>
      <c r="D33" s="309"/>
      <c r="E33" s="309"/>
    </row>
    <row r="34" spans="1:5" ht="12" customHeight="1" thickBot="1">
      <c r="A34" s="130"/>
      <c r="B34" s="131"/>
      <c r="C34" s="132" t="s">
        <v>98</v>
      </c>
      <c r="D34" s="310"/>
      <c r="E34" s="310"/>
    </row>
    <row r="35" spans="1:5" ht="12" customHeight="1" thickBot="1">
      <c r="A35" s="96" t="s">
        <v>55</v>
      </c>
      <c r="B35" s="23"/>
      <c r="C35" s="69" t="s">
        <v>28</v>
      </c>
      <c r="D35" s="227">
        <f>SUM(D36:D40)</f>
        <v>613</v>
      </c>
      <c r="E35" s="227">
        <f>SUM(E36:E40)</f>
        <v>629</v>
      </c>
    </row>
    <row r="36" spans="1:5" ht="12" customHeight="1">
      <c r="A36" s="133"/>
      <c r="B36" s="83" t="s">
        <v>138</v>
      </c>
      <c r="C36" s="10" t="s">
        <v>86</v>
      </c>
      <c r="D36" s="56">
        <v>20</v>
      </c>
      <c r="E36" s="56">
        <v>0</v>
      </c>
    </row>
    <row r="37" spans="1:5" ht="12" customHeight="1">
      <c r="A37" s="134"/>
      <c r="B37" s="82" t="s">
        <v>139</v>
      </c>
      <c r="C37" s="8" t="s">
        <v>224</v>
      </c>
      <c r="D37" s="58">
        <v>5</v>
      </c>
      <c r="E37" s="58">
        <v>0</v>
      </c>
    </row>
    <row r="38" spans="1:5" ht="12" customHeight="1">
      <c r="A38" s="134"/>
      <c r="B38" s="82" t="s">
        <v>140</v>
      </c>
      <c r="C38" s="8" t="s">
        <v>159</v>
      </c>
      <c r="D38" s="58">
        <v>588</v>
      </c>
      <c r="E38" s="58">
        <v>629</v>
      </c>
    </row>
    <row r="39" spans="1:5" s="65" customFormat="1" ht="12" customHeight="1">
      <c r="A39" s="134"/>
      <c r="B39" s="82" t="s">
        <v>141</v>
      </c>
      <c r="C39" s="8" t="s">
        <v>225</v>
      </c>
      <c r="D39" s="58"/>
      <c r="E39" s="58"/>
    </row>
    <row r="40" spans="1:5" ht="12" customHeight="1" thickBot="1">
      <c r="A40" s="134"/>
      <c r="B40" s="82" t="s">
        <v>149</v>
      </c>
      <c r="C40" s="8" t="s">
        <v>226</v>
      </c>
      <c r="D40" s="58"/>
      <c r="E40" s="58"/>
    </row>
    <row r="41" spans="1:5" ht="12" customHeight="1" thickBot="1">
      <c r="A41" s="96" t="s">
        <v>56</v>
      </c>
      <c r="B41" s="23"/>
      <c r="C41" s="69" t="s">
        <v>44</v>
      </c>
      <c r="D41" s="227">
        <f>SUM(D42:D45)</f>
        <v>6350</v>
      </c>
      <c r="E41" s="227">
        <f>SUM(E42:E45)</f>
        <v>0</v>
      </c>
    </row>
    <row r="42" spans="1:5" ht="12" customHeight="1">
      <c r="A42" s="133"/>
      <c r="B42" s="83" t="s">
        <v>144</v>
      </c>
      <c r="C42" s="10" t="s">
        <v>307</v>
      </c>
      <c r="D42" s="56"/>
      <c r="E42" s="56"/>
    </row>
    <row r="43" spans="1:5" ht="12" customHeight="1">
      <c r="A43" s="134"/>
      <c r="B43" s="82" t="s">
        <v>145</v>
      </c>
      <c r="C43" s="8" t="s">
        <v>228</v>
      </c>
      <c r="D43" s="58">
        <v>6350</v>
      </c>
      <c r="E43" s="58"/>
    </row>
    <row r="44" spans="1:5" ht="15" customHeight="1">
      <c r="A44" s="134"/>
      <c r="B44" s="82" t="s">
        <v>148</v>
      </c>
      <c r="C44" s="8" t="s">
        <v>99</v>
      </c>
      <c r="D44" s="58"/>
      <c r="E44" s="58"/>
    </row>
    <row r="45" spans="1:5" ht="13.5" thickBot="1">
      <c r="A45" s="134"/>
      <c r="B45" s="82" t="s">
        <v>156</v>
      </c>
      <c r="C45" s="8" t="s">
        <v>41</v>
      </c>
      <c r="D45" s="58"/>
      <c r="E45" s="58"/>
    </row>
    <row r="46" spans="1:5" ht="15" customHeight="1" thickBot="1">
      <c r="A46" s="96" t="s">
        <v>57</v>
      </c>
      <c r="B46" s="23"/>
      <c r="C46" s="23" t="s">
        <v>42</v>
      </c>
      <c r="D46" s="257"/>
      <c r="E46" s="257"/>
    </row>
    <row r="47" spans="1:5" ht="14.25" customHeight="1" thickBot="1">
      <c r="A47" s="123" t="s">
        <v>58</v>
      </c>
      <c r="B47" s="321"/>
      <c r="C47" s="322" t="s">
        <v>45</v>
      </c>
      <c r="D47" s="304"/>
      <c r="E47" s="304"/>
    </row>
    <row r="48" spans="1:5" ht="13.5" thickBot="1">
      <c r="A48" s="96" t="s">
        <v>59</v>
      </c>
      <c r="B48" s="120"/>
      <c r="C48" s="136" t="s">
        <v>43</v>
      </c>
      <c r="D48" s="317">
        <f>+D35+D41+D46+D47</f>
        <v>6963</v>
      </c>
      <c r="E48" s="317">
        <f>+E35+E41+E46+E47</f>
        <v>629</v>
      </c>
    </row>
    <row r="49" spans="1:5" ht="13.5" thickBot="1">
      <c r="A49" s="137"/>
      <c r="B49" s="138"/>
      <c r="C49" s="138"/>
      <c r="D49" s="318"/>
      <c r="E49" s="318"/>
    </row>
    <row r="50" spans="1:5" ht="13.5" thickBot="1">
      <c r="A50" s="139" t="s">
        <v>260</v>
      </c>
      <c r="B50" s="140"/>
      <c r="C50" s="141"/>
      <c r="D50" s="67">
        <v>0</v>
      </c>
      <c r="E50" s="67">
        <v>0</v>
      </c>
    </row>
    <row r="51" spans="1:5" ht="13.5" thickBot="1">
      <c r="A51" s="139" t="s">
        <v>261</v>
      </c>
      <c r="B51" s="140"/>
      <c r="C51" s="141"/>
      <c r="D51" s="67"/>
      <c r="E51" s="67"/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>
      <c r="A1" s="97"/>
      <c r="B1" s="98"/>
      <c r="C1" s="146"/>
      <c r="D1" s="144"/>
      <c r="E1" s="144" t="s">
        <v>558</v>
      </c>
    </row>
    <row r="2" spans="1:5" s="61" customFormat="1" ht="25.5" customHeight="1">
      <c r="A2" s="509" t="s">
        <v>256</v>
      </c>
      <c r="B2" s="510"/>
      <c r="C2" s="142" t="s">
        <v>264</v>
      </c>
      <c r="D2" s="147" t="s">
        <v>104</v>
      </c>
      <c r="E2" s="147" t="s">
        <v>104</v>
      </c>
    </row>
    <row r="3" spans="1:5" s="61" customFormat="1" ht="16.5" thickBot="1">
      <c r="A3" s="100" t="s">
        <v>255</v>
      </c>
      <c r="B3" s="101"/>
      <c r="C3" s="143" t="s">
        <v>263</v>
      </c>
      <c r="D3" s="148" t="s">
        <v>107</v>
      </c>
      <c r="E3" s="148" t="s">
        <v>107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3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3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3" customFormat="1" ht="12" customHeight="1" thickBot="1">
      <c r="A25" s="96" t="s">
        <v>58</v>
      </c>
      <c r="B25" s="109"/>
      <c r="C25" s="69" t="s">
        <v>50</v>
      </c>
      <c r="D25" s="257">
        <v>2005</v>
      </c>
      <c r="E25" s="257">
        <v>1699</v>
      </c>
    </row>
    <row r="26" spans="1:5" s="63" customFormat="1" ht="12" customHeight="1" thickBot="1">
      <c r="A26" s="93" t="s">
        <v>59</v>
      </c>
      <c r="B26" s="86"/>
      <c r="C26" s="69" t="s">
        <v>46</v>
      </c>
      <c r="D26" s="306">
        <v>2005</v>
      </c>
      <c r="E26" s="306">
        <v>1699</v>
      </c>
    </row>
    <row r="27" spans="1:5" s="64" customFormat="1" ht="12" customHeight="1" thickBot="1">
      <c r="A27" s="323" t="s">
        <v>60</v>
      </c>
      <c r="B27" s="331"/>
      <c r="C27" s="325" t="s">
        <v>48</v>
      </c>
      <c r="D27" s="335">
        <f>+D28+D29</f>
        <v>0</v>
      </c>
      <c r="E27" s="335">
        <f>+E28+E29</f>
        <v>0</v>
      </c>
    </row>
    <row r="28" spans="1:5" s="64" customFormat="1" ht="15" customHeight="1">
      <c r="A28" s="113"/>
      <c r="B28" s="84" t="s">
        <v>125</v>
      </c>
      <c r="C28" s="74" t="s">
        <v>383</v>
      </c>
      <c r="D28" s="333"/>
      <c r="E28" s="333"/>
    </row>
    <row r="29" spans="1:5" s="64" customFormat="1" ht="15" customHeight="1" thickBot="1">
      <c r="A29" s="332"/>
      <c r="B29" s="85" t="s">
        <v>126</v>
      </c>
      <c r="C29" s="324" t="s">
        <v>37</v>
      </c>
      <c r="D29" s="59"/>
      <c r="E29" s="59"/>
    </row>
    <row r="30" spans="1:5" ht="13.5" thickBot="1">
      <c r="A30" s="123" t="s">
        <v>61</v>
      </c>
      <c r="B30" s="321"/>
      <c r="C30" s="322" t="s">
        <v>49</v>
      </c>
      <c r="D30" s="304"/>
      <c r="E30" s="304"/>
    </row>
    <row r="31" spans="1:5" s="55" customFormat="1" ht="16.5" customHeight="1" thickBot="1">
      <c r="A31" s="123" t="s">
        <v>62</v>
      </c>
      <c r="B31" s="124"/>
      <c r="C31" s="125" t="s">
        <v>47</v>
      </c>
      <c r="D31" s="310">
        <f>+D26+D27+D30</f>
        <v>2005</v>
      </c>
      <c r="E31" s="310">
        <f>+E26+E27+E30</f>
        <v>1699</v>
      </c>
    </row>
    <row r="32" spans="1:5" s="65" customFormat="1" ht="12" customHeight="1">
      <c r="A32" s="126"/>
      <c r="B32" s="126"/>
      <c r="C32" s="127"/>
      <c r="D32" s="308"/>
      <c r="E32" s="308"/>
    </row>
    <row r="33" spans="1:5" ht="12" customHeight="1" thickBot="1">
      <c r="A33" s="128"/>
      <c r="B33" s="129"/>
      <c r="C33" s="129"/>
      <c r="D33" s="309"/>
      <c r="E33" s="309"/>
    </row>
    <row r="34" spans="1:5" ht="12" customHeight="1" thickBot="1">
      <c r="A34" s="130"/>
      <c r="B34" s="131"/>
      <c r="C34" s="132" t="s">
        <v>98</v>
      </c>
      <c r="D34" s="310"/>
      <c r="E34" s="310"/>
    </row>
    <row r="35" spans="1:5" ht="12" customHeight="1" thickBot="1">
      <c r="A35" s="96" t="s">
        <v>55</v>
      </c>
      <c r="B35" s="23"/>
      <c r="C35" s="69" t="s">
        <v>28</v>
      </c>
      <c r="D35" s="227">
        <f>SUM(D36:D40)</f>
        <v>2005</v>
      </c>
      <c r="E35" s="227">
        <f>SUM(E36:E40)</f>
        <v>1699</v>
      </c>
    </row>
    <row r="36" spans="1:5" ht="12" customHeight="1">
      <c r="A36" s="133"/>
      <c r="B36" s="83" t="s">
        <v>138</v>
      </c>
      <c r="C36" s="10" t="s">
        <v>86</v>
      </c>
      <c r="D36" s="56">
        <v>24</v>
      </c>
      <c r="E36" s="56">
        <v>102</v>
      </c>
    </row>
    <row r="37" spans="1:5" ht="12" customHeight="1">
      <c r="A37" s="134"/>
      <c r="B37" s="82" t="s">
        <v>139</v>
      </c>
      <c r="C37" s="8" t="s">
        <v>224</v>
      </c>
      <c r="D37" s="58">
        <v>6</v>
      </c>
      <c r="E37" s="58"/>
    </row>
    <row r="38" spans="1:5" ht="12" customHeight="1">
      <c r="A38" s="134"/>
      <c r="B38" s="82" t="s">
        <v>140</v>
      </c>
      <c r="C38" s="8" t="s">
        <v>159</v>
      </c>
      <c r="D38" s="58">
        <v>1975</v>
      </c>
      <c r="E38" s="58">
        <v>1597</v>
      </c>
    </row>
    <row r="39" spans="1:5" s="65" customFormat="1" ht="12" customHeight="1">
      <c r="A39" s="134"/>
      <c r="B39" s="82" t="s">
        <v>141</v>
      </c>
      <c r="C39" s="8" t="s">
        <v>225</v>
      </c>
      <c r="D39" s="58"/>
      <c r="E39" s="58"/>
    </row>
    <row r="40" spans="1:5" ht="12" customHeight="1" thickBot="1">
      <c r="A40" s="134"/>
      <c r="B40" s="82" t="s">
        <v>149</v>
      </c>
      <c r="C40" s="8" t="s">
        <v>226</v>
      </c>
      <c r="D40" s="58"/>
      <c r="E40" s="58"/>
    </row>
    <row r="41" spans="1:5" ht="12" customHeight="1" thickBot="1">
      <c r="A41" s="96" t="s">
        <v>56</v>
      </c>
      <c r="B41" s="23"/>
      <c r="C41" s="69" t="s">
        <v>44</v>
      </c>
      <c r="D41" s="227">
        <f>SUM(D42:D45)</f>
        <v>0</v>
      </c>
      <c r="E41" s="227">
        <f>SUM(E42:E45)</f>
        <v>0</v>
      </c>
    </row>
    <row r="42" spans="1:5" ht="12" customHeight="1">
      <c r="A42" s="133"/>
      <c r="B42" s="83" t="s">
        <v>144</v>
      </c>
      <c r="C42" s="10" t="s">
        <v>307</v>
      </c>
      <c r="D42" s="56">
        <v>0</v>
      </c>
      <c r="E42" s="56">
        <v>0</v>
      </c>
    </row>
    <row r="43" spans="1:5" ht="12" customHeight="1">
      <c r="A43" s="134"/>
      <c r="B43" s="82" t="s">
        <v>145</v>
      </c>
      <c r="C43" s="8" t="s">
        <v>228</v>
      </c>
      <c r="D43" s="58"/>
      <c r="E43" s="58"/>
    </row>
    <row r="44" spans="1:5" ht="15" customHeight="1">
      <c r="A44" s="134"/>
      <c r="B44" s="82" t="s">
        <v>148</v>
      </c>
      <c r="C44" s="8" t="s">
        <v>99</v>
      </c>
      <c r="D44" s="58"/>
      <c r="E44" s="58"/>
    </row>
    <row r="45" spans="1:5" ht="13.5" thickBot="1">
      <c r="A45" s="134"/>
      <c r="B45" s="82" t="s">
        <v>156</v>
      </c>
      <c r="C45" s="8" t="s">
        <v>41</v>
      </c>
      <c r="D45" s="58"/>
      <c r="E45" s="58"/>
    </row>
    <row r="46" spans="1:5" ht="15" customHeight="1" thickBot="1">
      <c r="A46" s="96" t="s">
        <v>57</v>
      </c>
      <c r="B46" s="23"/>
      <c r="C46" s="23" t="s">
        <v>42</v>
      </c>
      <c r="D46" s="257"/>
      <c r="E46" s="257"/>
    </row>
    <row r="47" spans="1:5" ht="14.25" customHeight="1" thickBot="1">
      <c r="A47" s="123" t="s">
        <v>58</v>
      </c>
      <c r="B47" s="321"/>
      <c r="C47" s="322" t="s">
        <v>45</v>
      </c>
      <c r="D47" s="304"/>
      <c r="E47" s="304"/>
    </row>
    <row r="48" spans="1:5" ht="13.5" thickBot="1">
      <c r="A48" s="96" t="s">
        <v>59</v>
      </c>
      <c r="B48" s="120"/>
      <c r="C48" s="136" t="s">
        <v>43</v>
      </c>
      <c r="D48" s="317">
        <f>+D35+D41+D46+D47</f>
        <v>2005</v>
      </c>
      <c r="E48" s="317">
        <f>+E35+E41+E46+E47</f>
        <v>1699</v>
      </c>
    </row>
    <row r="49" spans="1:5" ht="13.5" thickBot="1">
      <c r="A49" s="137"/>
      <c r="B49" s="138"/>
      <c r="C49" s="138"/>
      <c r="D49" s="318"/>
      <c r="E49" s="318"/>
    </row>
    <row r="50" spans="1:5" ht="13.5" thickBot="1">
      <c r="A50" s="139" t="s">
        <v>260</v>
      </c>
      <c r="B50" s="140"/>
      <c r="C50" s="141"/>
      <c r="D50" s="67"/>
      <c r="E50" s="67"/>
    </row>
    <row r="51" spans="1:5" ht="13.5" thickBot="1">
      <c r="A51" s="139" t="s">
        <v>261</v>
      </c>
      <c r="B51" s="140"/>
      <c r="C51" s="141"/>
      <c r="D51" s="67"/>
      <c r="E51" s="67"/>
    </row>
  </sheetData>
  <sheetProtection formatCells="0"/>
  <mergeCells count="2">
    <mergeCell ref="A2:B2"/>
    <mergeCell ref="A5:B5"/>
  </mergeCells>
  <phoneticPr fontId="27" type="noConversion"/>
  <printOptions horizontalCentered="1"/>
  <pageMargins left="0.2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52" style="4" customWidth="1"/>
    <col min="4" max="4" width="18.33203125" style="4" customWidth="1"/>
    <col min="5" max="5" width="21.1640625" style="4" customWidth="1"/>
    <col min="6" max="16384" width="9.33203125" style="4"/>
  </cols>
  <sheetData>
    <row r="1" spans="1:5" s="2" customFormat="1" ht="21" customHeight="1" thickBot="1">
      <c r="A1" s="97"/>
      <c r="B1" s="98"/>
      <c r="C1" s="146"/>
      <c r="D1" s="144"/>
      <c r="E1" s="144" t="s">
        <v>559</v>
      </c>
    </row>
    <row r="2" spans="1:5" s="61" customFormat="1" ht="25.5" customHeight="1">
      <c r="A2" s="509" t="s">
        <v>256</v>
      </c>
      <c r="B2" s="510"/>
      <c r="C2" s="142" t="s">
        <v>264</v>
      </c>
      <c r="D2" s="147" t="s">
        <v>104</v>
      </c>
      <c r="E2" s="147" t="s">
        <v>104</v>
      </c>
    </row>
    <row r="3" spans="1:5" s="61" customFormat="1" ht="16.5" thickBot="1">
      <c r="A3" s="100" t="s">
        <v>255</v>
      </c>
      <c r="B3" s="101"/>
      <c r="C3" s="143" t="s">
        <v>436</v>
      </c>
      <c r="D3" s="148" t="s">
        <v>107</v>
      </c>
      <c r="E3" s="148" t="s">
        <v>107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3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3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3" customFormat="1" ht="12" customHeight="1" thickBot="1">
      <c r="A25" s="96" t="s">
        <v>58</v>
      </c>
      <c r="B25" s="109"/>
      <c r="C25" s="69" t="s">
        <v>50</v>
      </c>
      <c r="D25" s="257">
        <v>10453</v>
      </c>
      <c r="E25" s="257">
        <v>14414</v>
      </c>
    </row>
    <row r="26" spans="1:5" s="63" customFormat="1" ht="12" customHeight="1" thickBot="1">
      <c r="A26" s="93" t="s">
        <v>59</v>
      </c>
      <c r="B26" s="86"/>
      <c r="C26" s="69" t="s">
        <v>46</v>
      </c>
      <c r="D26" s="306">
        <v>10453</v>
      </c>
      <c r="E26" s="306">
        <v>14414</v>
      </c>
    </row>
    <row r="27" spans="1:5" s="64" customFormat="1" ht="12" customHeight="1" thickBot="1">
      <c r="A27" s="323" t="s">
        <v>60</v>
      </c>
      <c r="B27" s="331"/>
      <c r="C27" s="325" t="s">
        <v>48</v>
      </c>
      <c r="D27" s="335">
        <f>+D28+D29</f>
        <v>0</v>
      </c>
      <c r="E27" s="335">
        <f>+E28+E29</f>
        <v>0</v>
      </c>
    </row>
    <row r="28" spans="1:5" s="64" customFormat="1" ht="15" customHeight="1">
      <c r="A28" s="113"/>
      <c r="B28" s="84" t="s">
        <v>125</v>
      </c>
      <c r="C28" s="74" t="s">
        <v>383</v>
      </c>
      <c r="D28" s="333"/>
      <c r="E28" s="333"/>
    </row>
    <row r="29" spans="1:5" s="64" customFormat="1" ht="15" customHeight="1" thickBot="1">
      <c r="A29" s="332"/>
      <c r="B29" s="85" t="s">
        <v>126</v>
      </c>
      <c r="C29" s="324" t="s">
        <v>37</v>
      </c>
      <c r="D29" s="59"/>
      <c r="E29" s="59"/>
    </row>
    <row r="30" spans="1:5" ht="13.5" thickBot="1">
      <c r="A30" s="123" t="s">
        <v>61</v>
      </c>
      <c r="B30" s="321"/>
      <c r="C30" s="322" t="s">
        <v>49</v>
      </c>
      <c r="D30" s="304"/>
      <c r="E30" s="304"/>
    </row>
    <row r="31" spans="1:5" s="55" customFormat="1" ht="16.5" customHeight="1" thickBot="1">
      <c r="A31" s="123" t="s">
        <v>62</v>
      </c>
      <c r="B31" s="124"/>
      <c r="C31" s="125" t="s">
        <v>47</v>
      </c>
      <c r="D31" s="310">
        <f>+D26+D27+D30</f>
        <v>10453</v>
      </c>
      <c r="E31" s="310">
        <f>+E26+E27+E30</f>
        <v>14414</v>
      </c>
    </row>
    <row r="32" spans="1:5" s="65" customFormat="1" ht="12" customHeight="1">
      <c r="A32" s="126"/>
      <c r="B32" s="126"/>
      <c r="C32" s="127"/>
      <c r="D32" s="308"/>
      <c r="E32" s="308"/>
    </row>
    <row r="33" spans="1:5" ht="12" customHeight="1" thickBot="1">
      <c r="A33" s="128"/>
      <c r="B33" s="129"/>
      <c r="C33" s="129"/>
      <c r="D33" s="309"/>
      <c r="E33" s="309"/>
    </row>
    <row r="34" spans="1:5" ht="12" customHeight="1" thickBot="1">
      <c r="A34" s="130"/>
      <c r="B34" s="131"/>
      <c r="C34" s="132" t="s">
        <v>98</v>
      </c>
      <c r="D34" s="310"/>
      <c r="E34" s="310"/>
    </row>
    <row r="35" spans="1:5" ht="12" customHeight="1" thickBot="1">
      <c r="A35" s="96" t="s">
        <v>55</v>
      </c>
      <c r="B35" s="23"/>
      <c r="C35" s="69" t="s">
        <v>28</v>
      </c>
      <c r="D35" s="227">
        <f>SUM(D36:D40)</f>
        <v>10453</v>
      </c>
      <c r="E35" s="227">
        <f>SUM(E36:E40)</f>
        <v>10913</v>
      </c>
    </row>
    <row r="36" spans="1:5" ht="12" customHeight="1">
      <c r="A36" s="133"/>
      <c r="B36" s="83" t="s">
        <v>138</v>
      </c>
      <c r="C36" s="10" t="s">
        <v>86</v>
      </c>
      <c r="D36" s="56">
        <v>1358</v>
      </c>
      <c r="E36" s="56">
        <v>1956</v>
      </c>
    </row>
    <row r="37" spans="1:5" ht="12" customHeight="1">
      <c r="A37" s="134"/>
      <c r="B37" s="82" t="s">
        <v>139</v>
      </c>
      <c r="C37" s="8" t="s">
        <v>224</v>
      </c>
      <c r="D37" s="58">
        <v>309</v>
      </c>
      <c r="E37" s="58">
        <v>523</v>
      </c>
    </row>
    <row r="38" spans="1:5" ht="12" customHeight="1">
      <c r="A38" s="134"/>
      <c r="B38" s="82" t="s">
        <v>140</v>
      </c>
      <c r="C38" s="8" t="s">
        <v>159</v>
      </c>
      <c r="D38" s="58">
        <v>5389</v>
      </c>
      <c r="E38" s="58">
        <v>4512</v>
      </c>
    </row>
    <row r="39" spans="1:5" s="65" customFormat="1" ht="12" customHeight="1">
      <c r="A39" s="134"/>
      <c r="B39" s="82" t="s">
        <v>141</v>
      </c>
      <c r="C39" s="8" t="s">
        <v>225</v>
      </c>
      <c r="D39" s="58"/>
      <c r="E39" s="58"/>
    </row>
    <row r="40" spans="1:5" ht="12" customHeight="1" thickBot="1">
      <c r="A40" s="134"/>
      <c r="B40" s="82" t="s">
        <v>149</v>
      </c>
      <c r="C40" s="8" t="s">
        <v>226</v>
      </c>
      <c r="D40" s="58">
        <v>3397</v>
      </c>
      <c r="E40" s="58">
        <v>3922</v>
      </c>
    </row>
    <row r="41" spans="1:5" ht="12" customHeight="1" thickBot="1">
      <c r="A41" s="96" t="s">
        <v>56</v>
      </c>
      <c r="B41" s="23"/>
      <c r="C41" s="69" t="s">
        <v>44</v>
      </c>
      <c r="D41" s="227">
        <f>SUM(D42:D45)</f>
        <v>0</v>
      </c>
      <c r="E41" s="227">
        <f>SUM(E42:E45)</f>
        <v>3501</v>
      </c>
    </row>
    <row r="42" spans="1:5" ht="12" customHeight="1">
      <c r="A42" s="133"/>
      <c r="B42" s="83" t="s">
        <v>144</v>
      </c>
      <c r="C42" s="10" t="s">
        <v>307</v>
      </c>
      <c r="D42" s="56">
        <v>0</v>
      </c>
      <c r="E42" s="56">
        <v>3501</v>
      </c>
    </row>
    <row r="43" spans="1:5" ht="12" customHeight="1">
      <c r="A43" s="134"/>
      <c r="B43" s="82" t="s">
        <v>145</v>
      </c>
      <c r="C43" s="8" t="s">
        <v>228</v>
      </c>
      <c r="D43" s="58">
        <v>0</v>
      </c>
      <c r="E43" s="58"/>
    </row>
    <row r="44" spans="1:5" ht="15" customHeight="1">
      <c r="A44" s="134"/>
      <c r="B44" s="82" t="s">
        <v>148</v>
      </c>
      <c r="C44" s="8" t="s">
        <v>99</v>
      </c>
      <c r="D44" s="58"/>
      <c r="E44" s="58"/>
    </row>
    <row r="45" spans="1:5" ht="23.25" thickBot="1">
      <c r="A45" s="134"/>
      <c r="B45" s="82" t="s">
        <v>156</v>
      </c>
      <c r="C45" s="8" t="s">
        <v>41</v>
      </c>
      <c r="D45" s="58"/>
      <c r="E45" s="58"/>
    </row>
    <row r="46" spans="1:5" ht="15" customHeight="1" thickBot="1">
      <c r="A46" s="96" t="s">
        <v>57</v>
      </c>
      <c r="B46" s="23"/>
      <c r="C46" s="23" t="s">
        <v>42</v>
      </c>
      <c r="D46" s="257"/>
      <c r="E46" s="257"/>
    </row>
    <row r="47" spans="1:5" ht="14.25" customHeight="1" thickBot="1">
      <c r="A47" s="123" t="s">
        <v>58</v>
      </c>
      <c r="B47" s="321"/>
      <c r="C47" s="322" t="s">
        <v>45</v>
      </c>
      <c r="D47" s="304"/>
      <c r="E47" s="304"/>
    </row>
    <row r="48" spans="1:5" ht="13.5" thickBot="1">
      <c r="A48" s="96" t="s">
        <v>59</v>
      </c>
      <c r="B48" s="120"/>
      <c r="C48" s="136" t="s">
        <v>43</v>
      </c>
      <c r="D48" s="317">
        <f>+D35+D41+D46+D47</f>
        <v>10453</v>
      </c>
      <c r="E48" s="317">
        <f>+E35+E41+E46+E47</f>
        <v>14414</v>
      </c>
    </row>
    <row r="49" spans="1:5" ht="13.5" thickBot="1">
      <c r="A49" s="137"/>
      <c r="B49" s="138"/>
      <c r="C49" s="138"/>
      <c r="D49" s="318"/>
      <c r="E49" s="318"/>
    </row>
    <row r="50" spans="1:5" ht="13.5" thickBot="1">
      <c r="A50" s="139" t="s">
        <v>260</v>
      </c>
      <c r="B50" s="140"/>
      <c r="C50" s="141"/>
      <c r="D50" s="67">
        <v>1</v>
      </c>
      <c r="E50" s="67">
        <v>1</v>
      </c>
    </row>
    <row r="51" spans="1:5" ht="13.5" thickBot="1">
      <c r="A51" s="139" t="s">
        <v>261</v>
      </c>
      <c r="B51" s="140"/>
      <c r="C51" s="141"/>
      <c r="D51" s="67"/>
      <c r="E51" s="67"/>
    </row>
  </sheetData>
  <mergeCells count="2">
    <mergeCell ref="A2:B2"/>
    <mergeCell ref="A5:B5"/>
  </mergeCells>
  <phoneticPr fontId="27" type="noConversion"/>
  <pageMargins left="0.21" right="0.23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E7" sqref="E7"/>
    </sheetView>
  </sheetViews>
  <sheetFormatPr defaultColWidth="30" defaultRowHeight="12.75"/>
  <cols>
    <col min="1" max="1" width="8.83203125" customWidth="1"/>
    <col min="2" max="2" width="55" customWidth="1"/>
    <col min="3" max="3" width="26.33203125" customWidth="1"/>
  </cols>
  <sheetData>
    <row r="1" spans="1:3" ht="15">
      <c r="A1" s="380"/>
      <c r="B1" s="380"/>
      <c r="C1" s="381" t="s">
        <v>560</v>
      </c>
    </row>
    <row r="2" spans="1:3" ht="14.25">
      <c r="A2" s="382"/>
      <c r="B2" s="382"/>
      <c r="C2" s="382"/>
    </row>
    <row r="3" spans="1:3" ht="14.25">
      <c r="A3" s="513" t="s">
        <v>480</v>
      </c>
      <c r="B3" s="513"/>
      <c r="C3" s="513"/>
    </row>
    <row r="4" spans="1:3" ht="13.5" thickBot="1">
      <c r="A4" s="380"/>
      <c r="B4" s="380"/>
      <c r="C4" s="383"/>
    </row>
    <row r="5" spans="1:3" ht="26.25" thickBot="1">
      <c r="A5" s="384" t="s">
        <v>53</v>
      </c>
      <c r="B5" s="385" t="s">
        <v>109</v>
      </c>
      <c r="C5" s="386" t="s">
        <v>444</v>
      </c>
    </row>
    <row r="6" spans="1:3">
      <c r="A6" s="387" t="s">
        <v>55</v>
      </c>
      <c r="B6" s="466" t="s">
        <v>481</v>
      </c>
      <c r="C6" s="388">
        <v>45906</v>
      </c>
    </row>
    <row r="7" spans="1:3">
      <c r="A7" s="389" t="s">
        <v>56</v>
      </c>
      <c r="B7" s="467" t="s">
        <v>482</v>
      </c>
      <c r="C7" s="390">
        <v>47679</v>
      </c>
    </row>
    <row r="8" spans="1:3">
      <c r="A8" s="389" t="s">
        <v>57</v>
      </c>
      <c r="B8" s="467" t="s">
        <v>483</v>
      </c>
      <c r="C8" s="390">
        <f>C6-C7</f>
        <v>-1773</v>
      </c>
    </row>
    <row r="9" spans="1:3">
      <c r="A9" s="389" t="s">
        <v>58</v>
      </c>
      <c r="B9" s="470" t="s">
        <v>484</v>
      </c>
      <c r="C9" s="390">
        <v>671</v>
      </c>
    </row>
    <row r="10" spans="1:3" ht="13.5" thickBot="1">
      <c r="A10" s="391" t="s">
        <v>59</v>
      </c>
      <c r="B10" s="471" t="s">
        <v>485</v>
      </c>
      <c r="C10" s="392">
        <v>0</v>
      </c>
    </row>
    <row r="11" spans="1:3">
      <c r="A11" s="393" t="s">
        <v>60</v>
      </c>
      <c r="B11" s="472" t="s">
        <v>486</v>
      </c>
      <c r="C11" s="394">
        <f>C9-C10</f>
        <v>671</v>
      </c>
    </row>
    <row r="12" spans="1:3">
      <c r="A12" s="387" t="s">
        <v>61</v>
      </c>
      <c r="B12" s="466" t="s">
        <v>487</v>
      </c>
      <c r="C12" s="388">
        <f>C8+C11</f>
        <v>-1102</v>
      </c>
    </row>
    <row r="13" spans="1:3">
      <c r="A13" s="387" t="s">
        <v>62</v>
      </c>
      <c r="B13" s="466" t="s">
        <v>488</v>
      </c>
      <c r="C13" s="388">
        <v>0</v>
      </c>
    </row>
    <row r="14" spans="1:3">
      <c r="A14" s="387" t="s">
        <v>63</v>
      </c>
      <c r="B14" s="466" t="s">
        <v>489</v>
      </c>
      <c r="C14" s="388">
        <v>0</v>
      </c>
    </row>
    <row r="15" spans="1:3">
      <c r="A15" s="387" t="s">
        <v>64</v>
      </c>
      <c r="B15" s="466" t="s">
        <v>490</v>
      </c>
      <c r="C15" s="388"/>
    </row>
    <row r="16" spans="1:3">
      <c r="A16" s="387" t="s">
        <v>65</v>
      </c>
      <c r="B16" s="466" t="s">
        <v>491</v>
      </c>
      <c r="C16" s="388"/>
    </row>
    <row r="17" spans="1:3">
      <c r="A17" s="387" t="s">
        <v>66</v>
      </c>
      <c r="B17" s="466" t="s">
        <v>491</v>
      </c>
      <c r="C17" s="388"/>
    </row>
    <row r="18" spans="1:3">
      <c r="A18" s="387" t="s">
        <v>67</v>
      </c>
      <c r="B18" s="466" t="s">
        <v>492</v>
      </c>
      <c r="C18" s="388"/>
    </row>
    <row r="19" spans="1:3">
      <c r="A19" s="387" t="s">
        <v>68</v>
      </c>
      <c r="B19" s="466" t="s">
        <v>493</v>
      </c>
      <c r="C19" s="388"/>
    </row>
    <row r="20" spans="1:3">
      <c r="A20" s="387" t="s">
        <v>69</v>
      </c>
      <c r="B20" s="466" t="s">
        <v>494</v>
      </c>
      <c r="C20" s="388">
        <f>C12</f>
        <v>-1102</v>
      </c>
    </row>
    <row r="21" spans="1:3" ht="25.5">
      <c r="A21" s="387" t="s">
        <v>70</v>
      </c>
      <c r="B21" s="466" t="s">
        <v>495</v>
      </c>
      <c r="C21" s="388">
        <v>619</v>
      </c>
    </row>
    <row r="22" spans="1:3">
      <c r="A22" s="387" t="s">
        <v>71</v>
      </c>
      <c r="B22" s="466" t="s">
        <v>496</v>
      </c>
      <c r="C22" s="388">
        <f>C20-C21</f>
        <v>-1721</v>
      </c>
    </row>
    <row r="23" spans="1:3">
      <c r="A23" s="389" t="s">
        <v>72</v>
      </c>
      <c r="B23" s="468" t="s">
        <v>497</v>
      </c>
      <c r="C23" s="390"/>
    </row>
    <row r="24" spans="1:3" ht="13.5" thickBot="1">
      <c r="A24" s="395" t="s">
        <v>62</v>
      </c>
      <c r="B24" s="469" t="s">
        <v>498</v>
      </c>
      <c r="C24" s="396"/>
    </row>
  </sheetData>
  <mergeCells count="1">
    <mergeCell ref="A3:C3"/>
  </mergeCells>
  <phoneticPr fontId="27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G8" sqref="G8"/>
    </sheetView>
  </sheetViews>
  <sheetFormatPr defaultRowHeight="12.75"/>
  <cols>
    <col min="2" max="2" width="67.6640625" customWidth="1"/>
    <col min="3" max="4" width="21.1640625" customWidth="1"/>
  </cols>
  <sheetData>
    <row r="1" spans="1:4">
      <c r="D1" s="494" t="s">
        <v>561</v>
      </c>
    </row>
    <row r="2" spans="1:4" ht="15.75">
      <c r="A2" s="516"/>
      <c r="B2" s="516"/>
      <c r="C2" s="516"/>
      <c r="D2" s="516"/>
    </row>
    <row r="3" spans="1:4" ht="15.75">
      <c r="A3" s="517" t="s">
        <v>548</v>
      </c>
      <c r="B3" s="518"/>
      <c r="C3" s="518"/>
      <c r="D3" s="518"/>
    </row>
    <row r="4" spans="1:4">
      <c r="A4" s="518" t="s">
        <v>445</v>
      </c>
      <c r="B4" s="518"/>
      <c r="C4" s="518"/>
      <c r="D4" s="518"/>
    </row>
    <row r="5" spans="1:4">
      <c r="A5" s="518"/>
      <c r="B5" s="518"/>
      <c r="C5" s="518"/>
      <c r="D5" s="518"/>
    </row>
    <row r="6" spans="1:4" ht="15.75">
      <c r="A6" s="518" t="s">
        <v>457</v>
      </c>
      <c r="B6" s="518"/>
      <c r="C6" s="518"/>
      <c r="D6" s="518"/>
    </row>
    <row r="7" spans="1:4" ht="16.5" thickBot="1">
      <c r="A7" s="397"/>
      <c r="B7" s="398"/>
      <c r="C7" s="397"/>
      <c r="D7" s="399" t="s">
        <v>509</v>
      </c>
    </row>
    <row r="8" spans="1:4" ht="25.5" thickTop="1" thickBot="1">
      <c r="A8" s="519" t="s">
        <v>446</v>
      </c>
      <c r="B8" s="520"/>
      <c r="C8" s="400" t="s">
        <v>447</v>
      </c>
      <c r="D8" s="400" t="s">
        <v>448</v>
      </c>
    </row>
    <row r="9" spans="1:4" ht="13.5" thickBot="1">
      <c r="A9" s="401" t="s">
        <v>55</v>
      </c>
      <c r="B9" s="402" t="s">
        <v>458</v>
      </c>
      <c r="C9" s="403">
        <f>SUM(C10:C13)</f>
        <v>137172</v>
      </c>
      <c r="D9" s="403">
        <f>SUM(D10:D13)</f>
        <v>143375</v>
      </c>
    </row>
    <row r="10" spans="1:4">
      <c r="A10" s="404" t="s">
        <v>56</v>
      </c>
      <c r="B10" s="405" t="s">
        <v>449</v>
      </c>
      <c r="C10" s="406">
        <v>0</v>
      </c>
      <c r="D10" s="407"/>
    </row>
    <row r="11" spans="1:4">
      <c r="A11" s="408" t="s">
        <v>57</v>
      </c>
      <c r="B11" s="409" t="s">
        <v>450</v>
      </c>
      <c r="C11" s="410">
        <v>135614</v>
      </c>
      <c r="D11" s="411">
        <v>141817</v>
      </c>
    </row>
    <row r="12" spans="1:4">
      <c r="A12" s="408" t="s">
        <v>58</v>
      </c>
      <c r="B12" s="409" t="s">
        <v>451</v>
      </c>
      <c r="C12" s="412">
        <v>1558</v>
      </c>
      <c r="D12" s="413">
        <v>1558</v>
      </c>
    </row>
    <row r="13" spans="1:4" ht="13.5" thickBot="1">
      <c r="A13" s="408" t="s">
        <v>59</v>
      </c>
      <c r="B13" s="409" t="s">
        <v>452</v>
      </c>
      <c r="C13" s="414">
        <v>0</v>
      </c>
      <c r="D13" s="415"/>
    </row>
    <row r="14" spans="1:4" ht="13.5" thickBot="1">
      <c r="A14" s="401" t="s">
        <v>60</v>
      </c>
      <c r="B14" s="402" t="s">
        <v>459</v>
      </c>
      <c r="C14" s="416">
        <f>SUM(C15:C16)</f>
        <v>168</v>
      </c>
      <c r="D14" s="416">
        <f>SUM(D15:D16)</f>
        <v>152</v>
      </c>
    </row>
    <row r="15" spans="1:4">
      <c r="A15" s="408" t="s">
        <v>61</v>
      </c>
      <c r="B15" s="409" t="s">
        <v>453</v>
      </c>
      <c r="C15" s="417">
        <v>168</v>
      </c>
      <c r="D15" s="418">
        <v>152</v>
      </c>
    </row>
    <row r="16" spans="1:4">
      <c r="A16" s="408" t="s">
        <v>62</v>
      </c>
      <c r="B16" s="409" t="s">
        <v>460</v>
      </c>
      <c r="C16" s="412"/>
      <c r="D16" s="413"/>
    </row>
    <row r="17" spans="1:4">
      <c r="A17" s="419" t="s">
        <v>63</v>
      </c>
      <c r="B17" s="431" t="s">
        <v>461</v>
      </c>
      <c r="C17" s="412">
        <v>7052</v>
      </c>
      <c r="D17" s="413">
        <v>5615</v>
      </c>
    </row>
    <row r="18" spans="1:4">
      <c r="A18" s="419" t="s">
        <v>64</v>
      </c>
      <c r="B18" s="431" t="s">
        <v>462</v>
      </c>
      <c r="C18" s="425">
        <v>2814</v>
      </c>
      <c r="D18" s="432">
        <v>1561</v>
      </c>
    </row>
    <row r="19" spans="1:4" ht="13.5" thickBot="1">
      <c r="A19" s="408" t="s">
        <v>65</v>
      </c>
      <c r="B19" s="431" t="s">
        <v>463</v>
      </c>
      <c r="C19" s="414">
        <v>361</v>
      </c>
      <c r="D19" s="415">
        <v>603</v>
      </c>
    </row>
    <row r="20" spans="1:4" ht="13.5" thickBot="1">
      <c r="A20" s="433" t="s">
        <v>66</v>
      </c>
      <c r="B20" s="434" t="s">
        <v>464</v>
      </c>
      <c r="C20" s="435"/>
      <c r="D20" s="436">
        <v>54</v>
      </c>
    </row>
    <row r="21" spans="1:4" ht="13.5" thickBot="1">
      <c r="A21" s="401" t="s">
        <v>67</v>
      </c>
      <c r="B21" s="420" t="s">
        <v>454</v>
      </c>
      <c r="C21" s="416">
        <f>C9+C14+C17+C18+C20+C19</f>
        <v>147567</v>
      </c>
      <c r="D21" s="416">
        <f>D9+D14+D17+D18+D20+D19</f>
        <v>151360</v>
      </c>
    </row>
    <row r="22" spans="1:4" ht="24.75" thickBot="1">
      <c r="A22" s="514" t="s">
        <v>455</v>
      </c>
      <c r="B22" s="515"/>
      <c r="C22" s="421" t="s">
        <v>447</v>
      </c>
      <c r="D22" s="422" t="s">
        <v>448</v>
      </c>
    </row>
    <row r="23" spans="1:4" ht="13.5" thickBot="1">
      <c r="A23" s="423" t="s">
        <v>68</v>
      </c>
      <c r="B23" s="424" t="s">
        <v>465</v>
      </c>
      <c r="C23" s="416">
        <v>144848</v>
      </c>
      <c r="D23" s="416">
        <v>148034</v>
      </c>
    </row>
    <row r="24" spans="1:4" ht="13.5" thickBot="1">
      <c r="A24" s="423"/>
      <c r="B24" s="402" t="s">
        <v>467</v>
      </c>
      <c r="C24" s="416"/>
      <c r="D24" s="416"/>
    </row>
    <row r="25" spans="1:4" ht="13.5" thickBot="1">
      <c r="A25" s="423" t="s">
        <v>69</v>
      </c>
      <c r="B25" s="402" t="s">
        <v>466</v>
      </c>
      <c r="C25" s="416">
        <v>2719</v>
      </c>
      <c r="D25" s="416">
        <v>1926</v>
      </c>
    </row>
    <row r="26" spans="1:4">
      <c r="A26" s="437" t="s">
        <v>72</v>
      </c>
      <c r="B26" s="442" t="s">
        <v>468</v>
      </c>
      <c r="C26" s="425"/>
      <c r="D26" s="426"/>
    </row>
    <row r="27" spans="1:4">
      <c r="A27" s="441" t="s">
        <v>73</v>
      </c>
      <c r="B27" s="443" t="s">
        <v>469</v>
      </c>
      <c r="C27" s="413"/>
      <c r="D27" s="427"/>
    </row>
    <row r="28" spans="1:4">
      <c r="A28" s="441" t="s">
        <v>74</v>
      </c>
      <c r="B28" s="443" t="s">
        <v>470</v>
      </c>
      <c r="C28" s="413"/>
      <c r="D28" s="427">
        <v>1400</v>
      </c>
    </row>
    <row r="29" spans="1:4" ht="13.5" thickBot="1">
      <c r="A29" s="438" t="s">
        <v>75</v>
      </c>
      <c r="B29" s="439" t="s">
        <v>456</v>
      </c>
      <c r="C29" s="440">
        <f>C23+C25+C27+C28+C24</f>
        <v>147567</v>
      </c>
      <c r="D29" s="440">
        <f>D23+D25+D27+D28</f>
        <v>151360</v>
      </c>
    </row>
    <row r="30" spans="1:4" ht="13.5" thickTop="1">
      <c r="A30" s="428"/>
      <c r="B30" s="429"/>
      <c r="C30" s="430"/>
      <c r="D30" s="430"/>
    </row>
  </sheetData>
  <mergeCells count="6">
    <mergeCell ref="A22:B22"/>
    <mergeCell ref="A2:D2"/>
    <mergeCell ref="A3:D3"/>
    <mergeCell ref="A4:D5"/>
    <mergeCell ref="A6:D6"/>
    <mergeCell ref="A8:B8"/>
  </mergeCells>
  <pageMargins left="0.11811023622047245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7" sqref="C7"/>
    </sheetView>
  </sheetViews>
  <sheetFormatPr defaultRowHeight="15"/>
  <cols>
    <col min="1" max="1" width="9.5" style="444" customWidth="1"/>
    <col min="2" max="2" width="74.6640625" style="444" customWidth="1"/>
    <col min="3" max="3" width="19.5" style="444" customWidth="1"/>
    <col min="4" max="16384" width="9.33203125" style="444"/>
  </cols>
  <sheetData>
    <row r="1" spans="1:4">
      <c r="C1" s="445" t="s">
        <v>550</v>
      </c>
    </row>
    <row r="2" spans="1:4" ht="47.25" customHeight="1">
      <c r="A2" s="521" t="s">
        <v>471</v>
      </c>
      <c r="B2" s="521"/>
      <c r="C2" s="521"/>
    </row>
    <row r="3" spans="1:4" ht="15.95" customHeight="1" thickBot="1">
      <c r="A3" s="446"/>
      <c r="B3" s="446"/>
      <c r="C3" s="447" t="s">
        <v>472</v>
      </c>
      <c r="D3" s="448"/>
    </row>
    <row r="4" spans="1:4" ht="44.25" customHeight="1" thickBot="1">
      <c r="A4" s="449" t="s">
        <v>53</v>
      </c>
      <c r="B4" s="450" t="s">
        <v>473</v>
      </c>
      <c r="C4" s="451" t="s">
        <v>439</v>
      </c>
    </row>
    <row r="5" spans="1:4" ht="26.25" customHeight="1" thickBot="1">
      <c r="A5" s="452">
        <v>1</v>
      </c>
      <c r="B5" s="453">
        <v>2</v>
      </c>
      <c r="C5" s="454">
        <v>3</v>
      </c>
    </row>
    <row r="6" spans="1:4" ht="26.25" customHeight="1">
      <c r="A6" s="455" t="s">
        <v>55</v>
      </c>
      <c r="B6" s="456" t="s">
        <v>96</v>
      </c>
      <c r="C6" s="457">
        <v>3814</v>
      </c>
    </row>
    <row r="7" spans="1:4" ht="33.75" customHeight="1">
      <c r="A7" s="458" t="s">
        <v>56</v>
      </c>
      <c r="B7" s="459" t="s">
        <v>474</v>
      </c>
      <c r="C7" s="460">
        <v>0</v>
      </c>
    </row>
    <row r="8" spans="1:4" ht="26.25" customHeight="1">
      <c r="A8" s="458" t="s">
        <v>57</v>
      </c>
      <c r="B8" s="461" t="s">
        <v>475</v>
      </c>
      <c r="C8" s="460">
        <v>191</v>
      </c>
    </row>
    <row r="9" spans="1:4" ht="33" customHeight="1">
      <c r="A9" s="458" t="s">
        <v>58</v>
      </c>
      <c r="B9" s="461" t="s">
        <v>476</v>
      </c>
      <c r="C9" s="460">
        <v>0</v>
      </c>
    </row>
    <row r="10" spans="1:4" ht="26.25" customHeight="1">
      <c r="A10" s="462" t="s">
        <v>59</v>
      </c>
      <c r="B10" s="461" t="s">
        <v>477</v>
      </c>
      <c r="C10" s="463"/>
    </row>
    <row r="11" spans="1:4" ht="26.25" customHeight="1" thickBot="1">
      <c r="A11" s="458" t="s">
        <v>60</v>
      </c>
      <c r="B11" s="464" t="s">
        <v>478</v>
      </c>
      <c r="C11" s="460">
        <v>0</v>
      </c>
    </row>
    <row r="12" spans="1:4" ht="26.25" customHeight="1" thickBot="1">
      <c r="A12" s="522" t="s">
        <v>479</v>
      </c>
      <c r="B12" s="523"/>
      <c r="C12" s="465">
        <f>SUM(C6:C11)</f>
        <v>4005</v>
      </c>
    </row>
    <row r="13" spans="1:4" ht="23.25" customHeight="1">
      <c r="A13" s="524"/>
      <c r="B13" s="524"/>
      <c r="C13" s="524"/>
    </row>
  </sheetData>
  <mergeCells count="3">
    <mergeCell ref="A2:C2"/>
    <mergeCell ref="A12:B12"/>
    <mergeCell ref="A13:C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1" sqref="C1"/>
    </sheetView>
  </sheetViews>
  <sheetFormatPr defaultRowHeight="12.75"/>
  <cols>
    <col min="1" max="1" width="64" customWidth="1"/>
    <col min="2" max="2" width="20.83203125" style="482" customWidth="1"/>
    <col min="3" max="3" width="16.33203125" style="482" customWidth="1"/>
  </cols>
  <sheetData>
    <row r="1" spans="1:3">
      <c r="C1" s="495" t="s">
        <v>562</v>
      </c>
    </row>
    <row r="3" spans="1:3">
      <c r="A3" s="525" t="s">
        <v>499</v>
      </c>
      <c r="B3" s="525"/>
      <c r="C3" s="525"/>
    </row>
    <row r="4" spans="1:3">
      <c r="A4" s="480"/>
      <c r="B4" s="481"/>
      <c r="C4" s="481"/>
    </row>
    <row r="5" spans="1:3">
      <c r="C5" s="482" t="s">
        <v>509</v>
      </c>
    </row>
    <row r="6" spans="1:3" s="475" customFormat="1" ht="25.5">
      <c r="A6" s="476" t="s">
        <v>500</v>
      </c>
      <c r="B6" s="483" t="s">
        <v>442</v>
      </c>
      <c r="C6" s="483" t="s">
        <v>443</v>
      </c>
    </row>
    <row r="7" spans="1:3" s="474" customFormat="1">
      <c r="A7" s="477" t="s">
        <v>501</v>
      </c>
      <c r="B7" s="484">
        <v>7918</v>
      </c>
      <c r="C7" s="484">
        <v>7918</v>
      </c>
    </row>
    <row r="8" spans="1:3" s="474" customFormat="1" ht="25.5">
      <c r="A8" s="477" t="s">
        <v>502</v>
      </c>
      <c r="B8" s="484"/>
      <c r="C8" s="484"/>
    </row>
    <row r="9" spans="1:3" s="474" customFormat="1" ht="25.5">
      <c r="A9" s="477" t="s">
        <v>503</v>
      </c>
      <c r="B9" s="484">
        <v>8555</v>
      </c>
      <c r="C9" s="484">
        <v>8555</v>
      </c>
    </row>
    <row r="10" spans="1:3" s="474" customFormat="1">
      <c r="A10" s="477" t="s">
        <v>504</v>
      </c>
      <c r="B10" s="484">
        <v>624</v>
      </c>
      <c r="C10" s="484">
        <v>624</v>
      </c>
    </row>
    <row r="11" spans="1:3" s="474" customFormat="1">
      <c r="A11" s="477" t="s">
        <v>505</v>
      </c>
      <c r="B11" s="484">
        <v>118</v>
      </c>
      <c r="C11" s="484">
        <v>118</v>
      </c>
    </row>
    <row r="12" spans="1:3" s="474" customFormat="1">
      <c r="A12" s="477" t="s">
        <v>506</v>
      </c>
      <c r="B12" s="484">
        <v>1077</v>
      </c>
      <c r="C12" s="484">
        <v>1077</v>
      </c>
    </row>
    <row r="13" spans="1:3" s="474" customFormat="1">
      <c r="A13" s="477" t="s">
        <v>507</v>
      </c>
      <c r="B13" s="484">
        <v>10063</v>
      </c>
      <c r="C13" s="484">
        <v>10063</v>
      </c>
    </row>
    <row r="14" spans="1:3">
      <c r="A14" s="478" t="s">
        <v>508</v>
      </c>
      <c r="B14" s="485">
        <f>SUM(B7:B13)</f>
        <v>28355</v>
      </c>
      <c r="C14" s="485">
        <f>SUM(C7:C13)</f>
        <v>28355</v>
      </c>
    </row>
  </sheetData>
  <mergeCells count="1">
    <mergeCell ref="A3:C3"/>
  </mergeCells>
  <pageMargins left="0.49" right="0.39" top="0.75" bottom="0.75" header="0.35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H15" sqref="H15"/>
    </sheetView>
  </sheetViews>
  <sheetFormatPr defaultRowHeight="12.75"/>
  <cols>
    <col min="1" max="1" width="50.5" customWidth="1"/>
    <col min="2" max="2" width="17.83203125" style="479" customWidth="1"/>
    <col min="3" max="3" width="20.33203125" style="482" customWidth="1"/>
    <col min="4" max="4" width="25.33203125" style="482" customWidth="1"/>
    <col min="5" max="5" width="21.6640625" style="482" customWidth="1"/>
    <col min="6" max="6" width="20.1640625" style="482" customWidth="1"/>
  </cols>
  <sheetData>
    <row r="1" spans="1:6">
      <c r="F1" s="495" t="s">
        <v>563</v>
      </c>
    </row>
    <row r="3" spans="1:6" s="486" customFormat="1" ht="18.75">
      <c r="A3" s="526" t="s">
        <v>549</v>
      </c>
      <c r="B3" s="526"/>
      <c r="C3" s="526"/>
      <c r="D3" s="526"/>
      <c r="E3" s="526"/>
      <c r="F3" s="526"/>
    </row>
    <row r="4" spans="1:6" s="486" customFormat="1" ht="18.75">
      <c r="A4" s="526" t="s">
        <v>510</v>
      </c>
      <c r="B4" s="526"/>
      <c r="C4" s="526"/>
      <c r="D4" s="526"/>
      <c r="E4" s="526"/>
      <c r="F4" s="526"/>
    </row>
    <row r="5" spans="1:6" s="486" customFormat="1" ht="18.75">
      <c r="A5" s="526" t="s">
        <v>457</v>
      </c>
      <c r="B5" s="526"/>
      <c r="C5" s="526"/>
      <c r="D5" s="526"/>
      <c r="E5" s="526"/>
      <c r="F5" s="526"/>
    </row>
    <row r="6" spans="1:6">
      <c r="F6" s="482" t="s">
        <v>509</v>
      </c>
    </row>
    <row r="7" spans="1:6" s="475" customFormat="1" ht="25.5">
      <c r="A7" s="476" t="s">
        <v>109</v>
      </c>
      <c r="B7" s="476" t="s">
        <v>544</v>
      </c>
      <c r="C7" s="483" t="s">
        <v>541</v>
      </c>
      <c r="D7" s="483" t="s">
        <v>542</v>
      </c>
      <c r="E7" s="483" t="s">
        <v>543</v>
      </c>
      <c r="F7" s="483" t="s">
        <v>508</v>
      </c>
    </row>
    <row r="8" spans="1:6" ht="15.75">
      <c r="A8" s="487" t="s">
        <v>511</v>
      </c>
      <c r="B8" s="488">
        <v>0</v>
      </c>
      <c r="C8" s="488">
        <v>0</v>
      </c>
      <c r="D8" s="488">
        <v>0</v>
      </c>
      <c r="E8" s="488">
        <v>0</v>
      </c>
      <c r="F8" s="489">
        <f t="shared" ref="F8:F10" si="0">SUM(C8:E8)</f>
        <v>0</v>
      </c>
    </row>
    <row r="9" spans="1:6" ht="15.75">
      <c r="A9" s="487" t="s">
        <v>512</v>
      </c>
      <c r="B9" s="488">
        <v>0</v>
      </c>
      <c r="C9" s="488">
        <v>0</v>
      </c>
      <c r="D9" s="488">
        <v>0</v>
      </c>
      <c r="E9" s="488">
        <v>0</v>
      </c>
      <c r="F9" s="489">
        <f t="shared" si="0"/>
        <v>0</v>
      </c>
    </row>
    <row r="10" spans="1:6" ht="15.75">
      <c r="A10" s="487" t="s">
        <v>513</v>
      </c>
      <c r="B10" s="488">
        <v>0</v>
      </c>
      <c r="C10" s="488">
        <v>0</v>
      </c>
      <c r="D10" s="488">
        <v>0</v>
      </c>
      <c r="E10" s="488">
        <v>0</v>
      </c>
      <c r="F10" s="489">
        <f t="shared" si="0"/>
        <v>0</v>
      </c>
    </row>
    <row r="11" spans="1:6" ht="15.75">
      <c r="A11" s="487" t="s">
        <v>514</v>
      </c>
      <c r="B11" s="488">
        <v>7</v>
      </c>
      <c r="C11" s="489"/>
      <c r="D11" s="489">
        <v>0</v>
      </c>
      <c r="E11" s="489">
        <v>0</v>
      </c>
      <c r="F11" s="489">
        <f>SUM(C11:E11)</f>
        <v>0</v>
      </c>
    </row>
    <row r="12" spans="1:6" ht="15.75">
      <c r="A12" s="487" t="s">
        <v>515</v>
      </c>
      <c r="B12" s="488">
        <v>0</v>
      </c>
      <c r="C12" s="489">
        <v>0</v>
      </c>
      <c r="D12" s="489">
        <v>0</v>
      </c>
      <c r="E12" s="489"/>
      <c r="F12" s="489">
        <f t="shared" ref="F12:F36" si="1">SUM(C12:E12)</f>
        <v>0</v>
      </c>
    </row>
    <row r="13" spans="1:6" ht="15.75">
      <c r="A13" s="487" t="s">
        <v>516</v>
      </c>
      <c r="B13" s="488"/>
      <c r="C13" s="489"/>
      <c r="D13" s="489"/>
      <c r="E13" s="489"/>
      <c r="F13" s="489">
        <f t="shared" si="1"/>
        <v>0</v>
      </c>
    </row>
    <row r="14" spans="1:6" s="473" customFormat="1" ht="15.75">
      <c r="A14" s="490" t="s">
        <v>517</v>
      </c>
      <c r="B14" s="491">
        <f>SUM(B8:B13)</f>
        <v>7</v>
      </c>
      <c r="C14" s="492">
        <f t="shared" ref="C14:E14" si="2">SUM(C8:C13)</f>
        <v>0</v>
      </c>
      <c r="D14" s="492">
        <f t="shared" si="2"/>
        <v>0</v>
      </c>
      <c r="E14" s="492">
        <f t="shared" si="2"/>
        <v>0</v>
      </c>
      <c r="F14" s="485">
        <f t="shared" si="1"/>
        <v>0</v>
      </c>
    </row>
    <row r="15" spans="1:6" ht="15.75">
      <c r="A15" s="487" t="s">
        <v>518</v>
      </c>
      <c r="B15" s="488">
        <v>226</v>
      </c>
      <c r="C15" s="489">
        <v>79014</v>
      </c>
      <c r="D15" s="489">
        <v>43355</v>
      </c>
      <c r="E15" s="489">
        <v>17230</v>
      </c>
      <c r="F15" s="489">
        <f t="shared" si="1"/>
        <v>139599</v>
      </c>
    </row>
    <row r="16" spans="1:6" ht="15.75">
      <c r="A16" s="487" t="s">
        <v>519</v>
      </c>
      <c r="B16" s="488">
        <v>58</v>
      </c>
      <c r="C16" s="489">
        <v>0</v>
      </c>
      <c r="D16" s="489"/>
      <c r="E16" s="489">
        <v>2218</v>
      </c>
      <c r="F16" s="489">
        <f t="shared" si="1"/>
        <v>2218</v>
      </c>
    </row>
    <row r="17" spans="1:6" ht="15.75">
      <c r="A17" s="487" t="s">
        <v>520</v>
      </c>
      <c r="B17" s="488">
        <v>2</v>
      </c>
      <c r="C17" s="489"/>
      <c r="D17" s="489"/>
      <c r="E17" s="489">
        <v>0</v>
      </c>
      <c r="F17" s="489">
        <f t="shared" si="1"/>
        <v>0</v>
      </c>
    </row>
    <row r="18" spans="1:6" ht="15.75">
      <c r="A18" s="487" t="s">
        <v>521</v>
      </c>
      <c r="B18" s="488"/>
      <c r="C18" s="489"/>
      <c r="D18" s="489"/>
      <c r="E18" s="489"/>
      <c r="F18" s="489">
        <f t="shared" si="1"/>
        <v>0</v>
      </c>
    </row>
    <row r="19" spans="1:6" ht="15.75">
      <c r="A19" s="487" t="s">
        <v>522</v>
      </c>
      <c r="B19" s="488"/>
      <c r="C19" s="489"/>
      <c r="D19" s="489"/>
      <c r="E19" s="489"/>
      <c r="F19" s="489">
        <f t="shared" si="1"/>
        <v>0</v>
      </c>
    </row>
    <row r="20" spans="1:6" ht="15.75">
      <c r="A20" s="487" t="s">
        <v>523</v>
      </c>
      <c r="B20" s="488"/>
      <c r="C20" s="489"/>
      <c r="D20" s="489"/>
      <c r="E20" s="489"/>
      <c r="F20" s="489">
        <f t="shared" si="1"/>
        <v>0</v>
      </c>
    </row>
    <row r="21" spans="1:6" ht="15.75">
      <c r="A21" s="487" t="s">
        <v>524</v>
      </c>
      <c r="B21" s="488"/>
      <c r="C21" s="489"/>
      <c r="D21" s="489"/>
      <c r="E21" s="489"/>
      <c r="F21" s="489">
        <f t="shared" si="1"/>
        <v>0</v>
      </c>
    </row>
    <row r="22" spans="1:6" ht="15.75">
      <c r="A22" s="487" t="s">
        <v>525</v>
      </c>
      <c r="B22" s="488"/>
      <c r="C22" s="489"/>
      <c r="D22" s="489"/>
      <c r="E22" s="489"/>
      <c r="F22" s="489">
        <f t="shared" si="1"/>
        <v>0</v>
      </c>
    </row>
    <row r="23" spans="1:6" s="473" customFormat="1" ht="15.75">
      <c r="A23" s="490" t="s">
        <v>526</v>
      </c>
      <c r="B23" s="491">
        <f>SUM(B15:B22)</f>
        <v>286</v>
      </c>
      <c r="C23" s="492">
        <f t="shared" ref="C23:E23" si="3">SUM(C15:C22)</f>
        <v>79014</v>
      </c>
      <c r="D23" s="492">
        <f t="shared" si="3"/>
        <v>43355</v>
      </c>
      <c r="E23" s="492">
        <f t="shared" si="3"/>
        <v>19448</v>
      </c>
      <c r="F23" s="485">
        <f t="shared" si="1"/>
        <v>141817</v>
      </c>
    </row>
    <row r="24" spans="1:6" ht="15.75">
      <c r="A24" s="487" t="s">
        <v>527</v>
      </c>
      <c r="B24" s="488">
        <v>1</v>
      </c>
      <c r="C24" s="489">
        <v>1558</v>
      </c>
      <c r="D24" s="489"/>
      <c r="E24" s="489"/>
      <c r="F24" s="489">
        <f t="shared" si="1"/>
        <v>1558</v>
      </c>
    </row>
    <row r="25" spans="1:6" ht="15.75">
      <c r="A25" s="487" t="s">
        <v>528</v>
      </c>
      <c r="B25" s="488"/>
      <c r="C25" s="489"/>
      <c r="D25" s="489"/>
      <c r="E25" s="489"/>
      <c r="F25" s="489">
        <f t="shared" si="1"/>
        <v>0</v>
      </c>
    </row>
    <row r="26" spans="1:6" ht="15.75">
      <c r="A26" s="487" t="s">
        <v>529</v>
      </c>
      <c r="B26" s="488"/>
      <c r="C26" s="489"/>
      <c r="D26" s="489"/>
      <c r="E26" s="489"/>
      <c r="F26" s="489">
        <f t="shared" si="1"/>
        <v>0</v>
      </c>
    </row>
    <row r="27" spans="1:6" ht="15.75">
      <c r="A27" s="487" t="s">
        <v>530</v>
      </c>
      <c r="B27" s="488"/>
      <c r="C27" s="489"/>
      <c r="D27" s="489"/>
      <c r="E27" s="489"/>
      <c r="F27" s="489">
        <f t="shared" si="1"/>
        <v>0</v>
      </c>
    </row>
    <row r="28" spans="1:6" ht="15.75">
      <c r="A28" s="487" t="s">
        <v>531</v>
      </c>
      <c r="B28" s="488"/>
      <c r="C28" s="489"/>
      <c r="D28" s="489"/>
      <c r="E28" s="489"/>
      <c r="F28" s="489">
        <f t="shared" si="1"/>
        <v>0</v>
      </c>
    </row>
    <row r="29" spans="1:6" ht="15.75">
      <c r="A29" s="487" t="s">
        <v>532</v>
      </c>
      <c r="B29" s="488"/>
      <c r="C29" s="489"/>
      <c r="D29" s="489"/>
      <c r="E29" s="489"/>
      <c r="F29" s="489">
        <f t="shared" si="1"/>
        <v>0</v>
      </c>
    </row>
    <row r="30" spans="1:6" s="473" customFormat="1" ht="15.75">
      <c r="A30" s="490" t="s">
        <v>533</v>
      </c>
      <c r="B30" s="491">
        <f>SUM(B24:B29)</f>
        <v>1</v>
      </c>
      <c r="C30" s="493">
        <f t="shared" ref="C30:E30" si="4">SUM(C24:C29)</f>
        <v>1558</v>
      </c>
      <c r="D30" s="493">
        <f t="shared" si="4"/>
        <v>0</v>
      </c>
      <c r="E30" s="493">
        <f t="shared" si="4"/>
        <v>0</v>
      </c>
      <c r="F30" s="485">
        <f t="shared" si="1"/>
        <v>1558</v>
      </c>
    </row>
    <row r="31" spans="1:6" ht="15.75">
      <c r="A31" s="487" t="s">
        <v>534</v>
      </c>
      <c r="B31" s="488"/>
      <c r="C31" s="489"/>
      <c r="D31" s="489"/>
      <c r="E31" s="489"/>
      <c r="F31" s="489">
        <f t="shared" si="1"/>
        <v>0</v>
      </c>
    </row>
    <row r="32" spans="1:6" ht="15.75">
      <c r="A32" s="487" t="s">
        <v>535</v>
      </c>
      <c r="B32" s="488"/>
      <c r="C32" s="489"/>
      <c r="D32" s="489"/>
      <c r="E32" s="489"/>
      <c r="F32" s="489">
        <f t="shared" si="1"/>
        <v>0</v>
      </c>
    </row>
    <row r="33" spans="1:6" ht="15.75">
      <c r="A33" s="487" t="s">
        <v>536</v>
      </c>
      <c r="B33" s="488"/>
      <c r="C33" s="489"/>
      <c r="D33" s="489"/>
      <c r="E33" s="489"/>
      <c r="F33" s="489">
        <f t="shared" si="1"/>
        <v>0</v>
      </c>
    </row>
    <row r="34" spans="1:6" ht="15.75">
      <c r="A34" s="487" t="s">
        <v>537</v>
      </c>
      <c r="B34" s="488"/>
      <c r="C34" s="489"/>
      <c r="D34" s="489"/>
      <c r="E34" s="489"/>
      <c r="F34" s="489">
        <f t="shared" si="1"/>
        <v>0</v>
      </c>
    </row>
    <row r="35" spans="1:6" ht="15.75">
      <c r="A35" s="487" t="s">
        <v>538</v>
      </c>
      <c r="B35" s="488">
        <v>0</v>
      </c>
      <c r="C35" s="489"/>
      <c r="D35" s="489">
        <v>0</v>
      </c>
      <c r="E35" s="489">
        <v>0</v>
      </c>
      <c r="F35" s="489">
        <f t="shared" si="1"/>
        <v>0</v>
      </c>
    </row>
    <row r="36" spans="1:6" s="473" customFormat="1" ht="15.75">
      <c r="A36" s="490" t="s">
        <v>539</v>
      </c>
      <c r="B36" s="491">
        <f>SUM(B31:B35)</f>
        <v>0</v>
      </c>
      <c r="C36" s="493">
        <f t="shared" ref="C36:E36" si="5">SUM(C31:C35)</f>
        <v>0</v>
      </c>
      <c r="D36" s="493">
        <f t="shared" si="5"/>
        <v>0</v>
      </c>
      <c r="E36" s="493">
        <f t="shared" si="5"/>
        <v>0</v>
      </c>
      <c r="F36" s="485">
        <f t="shared" si="1"/>
        <v>0</v>
      </c>
    </row>
    <row r="37" spans="1:6" s="473" customFormat="1" ht="31.5">
      <c r="A37" s="490" t="s">
        <v>540</v>
      </c>
      <c r="B37" s="491">
        <f>B14+B23+B30+B36</f>
        <v>294</v>
      </c>
      <c r="C37" s="493">
        <f t="shared" ref="C37:F37" si="6">C14+C23+C30+C36</f>
        <v>80572</v>
      </c>
      <c r="D37" s="493">
        <f t="shared" si="6"/>
        <v>43355</v>
      </c>
      <c r="E37" s="493">
        <f t="shared" si="6"/>
        <v>19448</v>
      </c>
      <c r="F37" s="493">
        <f t="shared" si="6"/>
        <v>143375</v>
      </c>
    </row>
  </sheetData>
  <mergeCells count="3">
    <mergeCell ref="A3:F3"/>
    <mergeCell ref="A4:F4"/>
    <mergeCell ref="A5:F5"/>
  </mergeCells>
  <pageMargins left="0.15748031496062992" right="0.19685039370078741" top="0.51181102362204722" bottom="0" header="0.23622047244094491" footer="0"/>
  <pageSetup paperSize="9"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H142"/>
  <sheetViews>
    <sheetView view="pageLayout" zoomScaleSheetLayoutView="100" workbookViewId="0">
      <selection activeCell="J8" sqref="J8"/>
    </sheetView>
  </sheetViews>
  <sheetFormatPr defaultRowHeight="15.75"/>
  <cols>
    <col min="1" max="1" width="9.5" style="354" customWidth="1"/>
    <col min="2" max="2" width="56.5" style="354" customWidth="1"/>
    <col min="3" max="3" width="16.6640625" style="355" customWidth="1"/>
    <col min="4" max="4" width="16.5" style="355" customWidth="1"/>
    <col min="5" max="16384" width="9.33203125" style="35"/>
  </cols>
  <sheetData>
    <row r="1" spans="1:4" ht="15.95" customHeight="1">
      <c r="A1" s="498" t="s">
        <v>52</v>
      </c>
      <c r="B1" s="498"/>
      <c r="C1" s="498"/>
      <c r="D1" s="35"/>
    </row>
    <row r="2" spans="1:4" ht="15.95" customHeight="1" thickBot="1">
      <c r="A2" s="500" t="s">
        <v>169</v>
      </c>
      <c r="B2" s="500"/>
      <c r="C2" s="210"/>
      <c r="D2" s="210" t="s">
        <v>327</v>
      </c>
    </row>
    <row r="3" spans="1:4" ht="38.1" customHeight="1" thickBot="1">
      <c r="A3" s="27" t="s">
        <v>115</v>
      </c>
      <c r="B3" s="28" t="s">
        <v>54</v>
      </c>
      <c r="C3" s="36" t="s">
        <v>437</v>
      </c>
      <c r="D3" s="36" t="s">
        <v>438</v>
      </c>
    </row>
    <row r="4" spans="1:4" s="37" customFormat="1" ht="12" customHeight="1" thickBot="1">
      <c r="A4" s="32">
        <v>1</v>
      </c>
      <c r="B4" s="33">
        <v>2</v>
      </c>
      <c r="C4" s="34">
        <v>3</v>
      </c>
      <c r="D4" s="34">
        <v>4</v>
      </c>
    </row>
    <row r="5" spans="1:4" s="1" customFormat="1" ht="12" customHeight="1" thickBot="1">
      <c r="A5" s="24" t="s">
        <v>55</v>
      </c>
      <c r="B5" s="23" t="s">
        <v>183</v>
      </c>
      <c r="C5" s="376">
        <f>+C6+C11+C20</f>
        <v>22003</v>
      </c>
      <c r="D5" s="188">
        <f>+D6+D11+D20</f>
        <v>12967</v>
      </c>
    </row>
    <row r="6" spans="1:4" s="1" customFormat="1" ht="12" customHeight="1" thickBot="1">
      <c r="A6" s="22" t="s">
        <v>56</v>
      </c>
      <c r="B6" s="167" t="s">
        <v>398</v>
      </c>
      <c r="C6" s="149">
        <f>+C7+C8+C9+C10</f>
        <v>3770</v>
      </c>
      <c r="D6" s="149">
        <f>+D7+D8+D9+D10</f>
        <v>4751</v>
      </c>
    </row>
    <row r="7" spans="1:4" s="1" customFormat="1" ht="12" customHeight="1">
      <c r="A7" s="15" t="s">
        <v>144</v>
      </c>
      <c r="B7" s="336" t="s">
        <v>96</v>
      </c>
      <c r="C7" s="150">
        <v>3720</v>
      </c>
      <c r="D7" s="150">
        <v>4560</v>
      </c>
    </row>
    <row r="8" spans="1:4" s="1" customFormat="1" ht="12" customHeight="1">
      <c r="A8" s="15" t="s">
        <v>145</v>
      </c>
      <c r="B8" s="180" t="s">
        <v>116</v>
      </c>
      <c r="C8" s="150"/>
      <c r="D8" s="150"/>
    </row>
    <row r="9" spans="1:4" s="1" customFormat="1" ht="12" customHeight="1">
      <c r="A9" s="15" t="s">
        <v>146</v>
      </c>
      <c r="B9" s="180" t="s">
        <v>184</v>
      </c>
      <c r="C9" s="150">
        <v>50</v>
      </c>
      <c r="D9" s="150">
        <v>191</v>
      </c>
    </row>
    <row r="10" spans="1:4" s="1" customFormat="1" ht="12" customHeight="1" thickBot="1">
      <c r="A10" s="15" t="s">
        <v>147</v>
      </c>
      <c r="B10" s="337" t="s">
        <v>185</v>
      </c>
      <c r="C10" s="150">
        <v>0</v>
      </c>
      <c r="D10" s="150"/>
    </row>
    <row r="11" spans="1:4" s="1" customFormat="1" ht="12" customHeight="1" thickBot="1">
      <c r="A11" s="22" t="s">
        <v>57</v>
      </c>
      <c r="B11" s="23" t="s">
        <v>186</v>
      </c>
      <c r="C11" s="149">
        <f>+C12+C13+C14+C15+C16+C17+C18+C19</f>
        <v>16583</v>
      </c>
      <c r="D11" s="189">
        <f>+D12+D13+D14+D15+D16+D17+D18+D19</f>
        <v>6816</v>
      </c>
    </row>
    <row r="12" spans="1:4" s="1" customFormat="1" ht="12" customHeight="1">
      <c r="A12" s="19" t="s">
        <v>118</v>
      </c>
      <c r="B12" s="11" t="s">
        <v>191</v>
      </c>
      <c r="C12" s="377"/>
      <c r="D12" s="190"/>
    </row>
    <row r="13" spans="1:4" s="1" customFormat="1" ht="12" customHeight="1">
      <c r="A13" s="15" t="s">
        <v>119</v>
      </c>
      <c r="B13" s="8" t="s">
        <v>192</v>
      </c>
      <c r="C13" s="150"/>
      <c r="D13" s="191">
        <v>795</v>
      </c>
    </row>
    <row r="14" spans="1:4" s="1" customFormat="1" ht="12" customHeight="1">
      <c r="A14" s="15" t="s">
        <v>120</v>
      </c>
      <c r="B14" s="8" t="s">
        <v>193</v>
      </c>
      <c r="C14" s="150">
        <v>2826</v>
      </c>
      <c r="D14" s="191"/>
    </row>
    <row r="15" spans="1:4" s="1" customFormat="1" ht="12" customHeight="1">
      <c r="A15" s="15" t="s">
        <v>121</v>
      </c>
      <c r="B15" s="8" t="s">
        <v>194</v>
      </c>
      <c r="C15" s="150">
        <v>2383</v>
      </c>
      <c r="D15" s="191">
        <v>1951</v>
      </c>
    </row>
    <row r="16" spans="1:4" s="1" customFormat="1" ht="12" customHeight="1">
      <c r="A16" s="14" t="s">
        <v>187</v>
      </c>
      <c r="B16" s="7" t="s">
        <v>195</v>
      </c>
      <c r="C16" s="151"/>
      <c r="D16" s="192"/>
    </row>
    <row r="17" spans="1:4" s="1" customFormat="1" ht="12" customHeight="1">
      <c r="A17" s="15" t="s">
        <v>188</v>
      </c>
      <c r="B17" s="8" t="s">
        <v>271</v>
      </c>
      <c r="C17" s="150">
        <v>3448</v>
      </c>
      <c r="D17" s="191">
        <v>837</v>
      </c>
    </row>
    <row r="18" spans="1:4" s="1" customFormat="1" ht="12" customHeight="1">
      <c r="A18" s="15" t="s">
        <v>189</v>
      </c>
      <c r="B18" s="8" t="s">
        <v>197</v>
      </c>
      <c r="C18" s="150">
        <v>10</v>
      </c>
      <c r="D18" s="191">
        <v>17</v>
      </c>
    </row>
    <row r="19" spans="1:4" s="1" customFormat="1" ht="12" customHeight="1" thickBot="1">
      <c r="A19" s="16" t="s">
        <v>190</v>
      </c>
      <c r="B19" s="9" t="s">
        <v>198</v>
      </c>
      <c r="C19" s="378">
        <v>7916</v>
      </c>
      <c r="D19" s="193">
        <v>3216</v>
      </c>
    </row>
    <row r="20" spans="1:4" s="1" customFormat="1" ht="12" customHeight="1" thickBot="1">
      <c r="A20" s="22" t="s">
        <v>199</v>
      </c>
      <c r="B20" s="23" t="s">
        <v>272</v>
      </c>
      <c r="C20" s="379">
        <v>1650</v>
      </c>
      <c r="D20" s="194">
        <v>1400</v>
      </c>
    </row>
    <row r="21" spans="1:4" s="1" customFormat="1" ht="12" customHeight="1" thickBot="1">
      <c r="A21" s="22" t="s">
        <v>59</v>
      </c>
      <c r="B21" s="23" t="s">
        <v>201</v>
      </c>
      <c r="C21" s="149">
        <f>+C22+C23+C24+C25+C26+C27+C28+C29</f>
        <v>17425</v>
      </c>
      <c r="D21" s="189">
        <f>+D22+D23+D24+D25+D26+D27+D28+D29</f>
        <v>28355</v>
      </c>
    </row>
    <row r="22" spans="1:4" s="1" customFormat="1" ht="12" customHeight="1">
      <c r="A22" s="17" t="s">
        <v>122</v>
      </c>
      <c r="B22" s="10" t="s">
        <v>207</v>
      </c>
      <c r="C22" s="152">
        <v>15613</v>
      </c>
      <c r="D22" s="195">
        <v>17097</v>
      </c>
    </row>
    <row r="23" spans="1:4" s="1" customFormat="1" ht="12" customHeight="1">
      <c r="A23" s="15" t="s">
        <v>123</v>
      </c>
      <c r="B23" s="8" t="s">
        <v>208</v>
      </c>
      <c r="C23" s="150"/>
      <c r="D23" s="191"/>
    </row>
    <row r="24" spans="1:4" s="1" customFormat="1" ht="12" customHeight="1">
      <c r="A24" s="15" t="s">
        <v>124</v>
      </c>
      <c r="B24" s="8" t="s">
        <v>209</v>
      </c>
      <c r="C24" s="150">
        <v>0</v>
      </c>
      <c r="D24" s="191">
        <v>118</v>
      </c>
    </row>
    <row r="25" spans="1:4" s="1" customFormat="1" ht="12" customHeight="1">
      <c r="A25" s="18" t="s">
        <v>202</v>
      </c>
      <c r="B25" s="8" t="s">
        <v>127</v>
      </c>
      <c r="C25" s="153">
        <v>1812</v>
      </c>
      <c r="D25" s="196">
        <v>1077</v>
      </c>
    </row>
    <row r="26" spans="1:4" s="1" customFormat="1" ht="12" customHeight="1">
      <c r="A26" s="18" t="s">
        <v>203</v>
      </c>
      <c r="B26" s="8" t="s">
        <v>210</v>
      </c>
      <c r="C26" s="153"/>
      <c r="D26" s="196"/>
    </row>
    <row r="27" spans="1:4" s="1" customFormat="1" ht="12" customHeight="1">
      <c r="A27" s="15" t="s">
        <v>204</v>
      </c>
      <c r="B27" s="8" t="s">
        <v>211</v>
      </c>
      <c r="C27" s="150"/>
      <c r="D27" s="191"/>
    </row>
    <row r="28" spans="1:4" s="1" customFormat="1" ht="12" customHeight="1">
      <c r="A28" s="15" t="s">
        <v>205</v>
      </c>
      <c r="B28" s="8" t="s">
        <v>273</v>
      </c>
      <c r="C28" s="154"/>
      <c r="D28" s="197"/>
    </row>
    <row r="29" spans="1:4" s="1" customFormat="1" ht="12" customHeight="1" thickBot="1">
      <c r="A29" s="15" t="s">
        <v>206</v>
      </c>
      <c r="B29" s="13" t="s">
        <v>213</v>
      </c>
      <c r="C29" s="154"/>
      <c r="D29" s="197">
        <v>10063</v>
      </c>
    </row>
    <row r="30" spans="1:4" s="1" customFormat="1" ht="12" customHeight="1" thickBot="1">
      <c r="A30" s="160" t="s">
        <v>60</v>
      </c>
      <c r="B30" s="23" t="s">
        <v>399</v>
      </c>
      <c r="C30" s="149">
        <f>+C31+C37</f>
        <v>5253</v>
      </c>
      <c r="D30" s="149">
        <f>+D31+D37</f>
        <v>5195</v>
      </c>
    </row>
    <row r="31" spans="1:4" s="1" customFormat="1" ht="12" customHeight="1">
      <c r="A31" s="161" t="s">
        <v>125</v>
      </c>
      <c r="B31" s="338" t="s">
        <v>400</v>
      </c>
      <c r="C31" s="158">
        <f>+C32+C33+C34+C35+C36</f>
        <v>5253</v>
      </c>
      <c r="D31" s="158">
        <f>+D32+D33+D34+D35+D36</f>
        <v>5195</v>
      </c>
    </row>
    <row r="32" spans="1:4" s="1" customFormat="1" ht="12" customHeight="1">
      <c r="A32" s="162" t="s">
        <v>128</v>
      </c>
      <c r="B32" s="168" t="s">
        <v>274</v>
      </c>
      <c r="C32" s="154">
        <v>25</v>
      </c>
      <c r="D32" s="154"/>
    </row>
    <row r="33" spans="1:4" s="1" customFormat="1" ht="12" customHeight="1">
      <c r="A33" s="162" t="s">
        <v>129</v>
      </c>
      <c r="B33" s="168" t="s">
        <v>275</v>
      </c>
      <c r="C33" s="154">
        <v>0</v>
      </c>
      <c r="D33" s="154"/>
    </row>
    <row r="34" spans="1:4" s="1" customFormat="1" ht="12" customHeight="1">
      <c r="A34" s="162" t="s">
        <v>130</v>
      </c>
      <c r="B34" s="168" t="s">
        <v>276</v>
      </c>
      <c r="C34" s="154"/>
      <c r="D34" s="154"/>
    </row>
    <row r="35" spans="1:4" s="1" customFormat="1" ht="12" customHeight="1">
      <c r="A35" s="162" t="s">
        <v>131</v>
      </c>
      <c r="B35" s="168" t="s">
        <v>277</v>
      </c>
      <c r="C35" s="154"/>
      <c r="D35" s="154"/>
    </row>
    <row r="36" spans="1:4" s="1" customFormat="1" ht="12" customHeight="1">
      <c r="A36" s="162" t="s">
        <v>214</v>
      </c>
      <c r="B36" s="168" t="s">
        <v>401</v>
      </c>
      <c r="C36" s="154">
        <v>5228</v>
      </c>
      <c r="D36" s="154">
        <v>5195</v>
      </c>
    </row>
    <row r="37" spans="1:4" s="1" customFormat="1" ht="12" customHeight="1">
      <c r="A37" s="162" t="s">
        <v>126</v>
      </c>
      <c r="B37" s="169" t="s">
        <v>402</v>
      </c>
      <c r="C37" s="157">
        <f>+C38+C39+C40+C41+C42</f>
        <v>0</v>
      </c>
      <c r="D37" s="157">
        <f>+D38+D39+D40+D41+D42</f>
        <v>0</v>
      </c>
    </row>
    <row r="38" spans="1:4" s="1" customFormat="1" ht="12" customHeight="1">
      <c r="A38" s="162" t="s">
        <v>134</v>
      </c>
      <c r="B38" s="168" t="s">
        <v>274</v>
      </c>
      <c r="C38" s="154"/>
      <c r="D38" s="154"/>
    </row>
    <row r="39" spans="1:4" s="1" customFormat="1" ht="12" customHeight="1">
      <c r="A39" s="162" t="s">
        <v>135</v>
      </c>
      <c r="B39" s="168" t="s">
        <v>275</v>
      </c>
      <c r="C39" s="154">
        <v>0</v>
      </c>
      <c r="D39" s="154"/>
    </row>
    <row r="40" spans="1:4" s="1" customFormat="1" ht="12" customHeight="1">
      <c r="A40" s="162" t="s">
        <v>136</v>
      </c>
      <c r="B40" s="168" t="s">
        <v>276</v>
      </c>
      <c r="C40" s="154"/>
      <c r="D40" s="154"/>
    </row>
    <row r="41" spans="1:4" s="1" customFormat="1" ht="12" customHeight="1">
      <c r="A41" s="162" t="s">
        <v>137</v>
      </c>
      <c r="B41" s="170" t="s">
        <v>277</v>
      </c>
      <c r="C41" s="154"/>
      <c r="D41" s="154"/>
    </row>
    <row r="42" spans="1:4" s="1" customFormat="1" ht="12" customHeight="1" thickBot="1">
      <c r="A42" s="163" t="s">
        <v>215</v>
      </c>
      <c r="B42" s="171" t="s">
        <v>403</v>
      </c>
      <c r="C42" s="155">
        <v>0</v>
      </c>
      <c r="D42" s="155"/>
    </row>
    <row r="43" spans="1:4" s="1" customFormat="1" ht="12" customHeight="1" thickBot="1">
      <c r="A43" s="22" t="s">
        <v>216</v>
      </c>
      <c r="B43" s="339" t="s">
        <v>278</v>
      </c>
      <c r="C43" s="149">
        <f>+C44+C45</f>
        <v>0</v>
      </c>
      <c r="D43" s="149">
        <f>+D44+D45</f>
        <v>185</v>
      </c>
    </row>
    <row r="44" spans="1:4" s="1" customFormat="1" ht="12" customHeight="1">
      <c r="A44" s="17" t="s">
        <v>132</v>
      </c>
      <c r="B44" s="180" t="s">
        <v>279</v>
      </c>
      <c r="C44" s="152"/>
      <c r="D44" s="152">
        <v>185</v>
      </c>
    </row>
    <row r="45" spans="1:4" s="1" customFormat="1" ht="12" customHeight="1" thickBot="1">
      <c r="A45" s="14" t="s">
        <v>133</v>
      </c>
      <c r="B45" s="176" t="s">
        <v>283</v>
      </c>
      <c r="C45" s="151"/>
      <c r="D45" s="151"/>
    </row>
    <row r="46" spans="1:4" s="1" customFormat="1" ht="12" customHeight="1" thickBot="1">
      <c r="A46" s="22" t="s">
        <v>62</v>
      </c>
      <c r="B46" s="339" t="s">
        <v>282</v>
      </c>
      <c r="C46" s="149">
        <f>+C47+C48+C49</f>
        <v>2480</v>
      </c>
      <c r="D46" s="149">
        <f>+D47+D48+D49</f>
        <v>1469</v>
      </c>
    </row>
    <row r="47" spans="1:4" s="1" customFormat="1" ht="12" customHeight="1">
      <c r="A47" s="17" t="s">
        <v>219</v>
      </c>
      <c r="B47" s="180" t="s">
        <v>217</v>
      </c>
      <c r="C47" s="159">
        <v>2480</v>
      </c>
      <c r="D47" s="159">
        <v>1469</v>
      </c>
    </row>
    <row r="48" spans="1:4" s="1" customFormat="1" ht="12" customHeight="1">
      <c r="A48" s="15" t="s">
        <v>220</v>
      </c>
      <c r="B48" s="168" t="s">
        <v>218</v>
      </c>
      <c r="C48" s="154"/>
      <c r="D48" s="197"/>
    </row>
    <row r="49" spans="1:4" s="1" customFormat="1" ht="12" customHeight="1" thickBot="1">
      <c r="A49" s="14" t="s">
        <v>336</v>
      </c>
      <c r="B49" s="176" t="s">
        <v>280</v>
      </c>
      <c r="C49" s="156">
        <v>0</v>
      </c>
      <c r="D49" s="156"/>
    </row>
    <row r="50" spans="1:4" s="1" customFormat="1" ht="17.25" customHeight="1" thickBot="1">
      <c r="A50" s="22" t="s">
        <v>221</v>
      </c>
      <c r="B50" s="340" t="s">
        <v>281</v>
      </c>
      <c r="C50" s="356"/>
      <c r="D50" s="198">
        <v>765</v>
      </c>
    </row>
    <row r="51" spans="1:4" s="1" customFormat="1" ht="12" customHeight="1" thickBot="1">
      <c r="A51" s="22" t="s">
        <v>64</v>
      </c>
      <c r="B51" s="26" t="s">
        <v>222</v>
      </c>
      <c r="C51" s="199">
        <f>+C6+C11+C20+C21+C30+C43+C46+C50</f>
        <v>47161</v>
      </c>
      <c r="D51" s="199">
        <f>+D6+D11+D20+D21+D30+D43+D46+D50</f>
        <v>48936</v>
      </c>
    </row>
    <row r="52" spans="1:4" s="1" customFormat="1" ht="12" customHeight="1" thickBot="1">
      <c r="A52" s="172" t="s">
        <v>65</v>
      </c>
      <c r="B52" s="167" t="s">
        <v>284</v>
      </c>
      <c r="C52" s="200">
        <f>+C53+C59</f>
        <v>3386</v>
      </c>
      <c r="D52" s="200">
        <f>+D53+D59</f>
        <v>671</v>
      </c>
    </row>
    <row r="53" spans="1:4" s="1" customFormat="1" ht="12" customHeight="1">
      <c r="A53" s="341" t="s">
        <v>162</v>
      </c>
      <c r="B53" s="338" t="s">
        <v>366</v>
      </c>
      <c r="C53" s="201">
        <f>+C54+C55+C56+C57+C58</f>
        <v>3386</v>
      </c>
      <c r="D53" s="201">
        <f>+D54+D55+D56+D57+D58</f>
        <v>671</v>
      </c>
    </row>
    <row r="54" spans="1:4" s="1" customFormat="1" ht="12" customHeight="1">
      <c r="A54" s="173" t="s">
        <v>296</v>
      </c>
      <c r="B54" s="168" t="s">
        <v>285</v>
      </c>
      <c r="C54" s="197">
        <v>3386</v>
      </c>
      <c r="D54" s="197"/>
    </row>
    <row r="55" spans="1:4" s="1" customFormat="1" ht="12" customHeight="1">
      <c r="A55" s="173" t="s">
        <v>297</v>
      </c>
      <c r="B55" s="168" t="s">
        <v>286</v>
      </c>
      <c r="C55" s="197"/>
      <c r="D55" s="197"/>
    </row>
    <row r="56" spans="1:4" s="1" customFormat="1" ht="12" customHeight="1">
      <c r="A56" s="173" t="s">
        <v>298</v>
      </c>
      <c r="B56" s="168" t="s">
        <v>287</v>
      </c>
      <c r="C56" s="197"/>
      <c r="D56" s="197"/>
    </row>
    <row r="57" spans="1:4" s="1" customFormat="1" ht="12" customHeight="1">
      <c r="A57" s="173" t="s">
        <v>299</v>
      </c>
      <c r="B57" s="168" t="s">
        <v>288</v>
      </c>
      <c r="C57" s="197"/>
      <c r="D57" s="197"/>
    </row>
    <row r="58" spans="1:4" s="1" customFormat="1" ht="12" customHeight="1">
      <c r="A58" s="173" t="s">
        <v>300</v>
      </c>
      <c r="B58" s="168" t="s">
        <v>289</v>
      </c>
      <c r="C58" s="197"/>
      <c r="D58" s="197">
        <v>671</v>
      </c>
    </row>
    <row r="59" spans="1:4" s="1" customFormat="1" ht="12" customHeight="1">
      <c r="A59" s="174" t="s">
        <v>163</v>
      </c>
      <c r="B59" s="169" t="s">
        <v>365</v>
      </c>
      <c r="C59" s="202">
        <f>+C60+C61+C62+C63+C64</f>
        <v>0</v>
      </c>
      <c r="D59" s="202">
        <f>+D60+D61+D62+D63+D64</f>
        <v>0</v>
      </c>
    </row>
    <row r="60" spans="1:4" s="1" customFormat="1" ht="12" customHeight="1">
      <c r="A60" s="173" t="s">
        <v>301</v>
      </c>
      <c r="B60" s="168" t="s">
        <v>290</v>
      </c>
      <c r="C60" s="197"/>
      <c r="D60" s="197"/>
    </row>
    <row r="61" spans="1:4" s="1" customFormat="1" ht="12" customHeight="1">
      <c r="A61" s="173" t="s">
        <v>302</v>
      </c>
      <c r="B61" s="168" t="s">
        <v>291</v>
      </c>
      <c r="C61" s="197"/>
      <c r="D61" s="197"/>
    </row>
    <row r="62" spans="1:4" s="1" customFormat="1" ht="12" customHeight="1">
      <c r="A62" s="173" t="s">
        <v>303</v>
      </c>
      <c r="B62" s="168" t="s">
        <v>292</v>
      </c>
      <c r="C62" s="197"/>
      <c r="D62" s="197"/>
    </row>
    <row r="63" spans="1:4" s="1" customFormat="1" ht="12" customHeight="1">
      <c r="A63" s="173" t="s">
        <v>304</v>
      </c>
      <c r="B63" s="168" t="s">
        <v>293</v>
      </c>
      <c r="C63" s="197"/>
      <c r="D63" s="197"/>
    </row>
    <row r="64" spans="1:4" s="1" customFormat="1" ht="12" customHeight="1" thickBot="1">
      <c r="A64" s="175" t="s">
        <v>305</v>
      </c>
      <c r="B64" s="176" t="s">
        <v>294</v>
      </c>
      <c r="C64" s="203"/>
      <c r="D64" s="203"/>
    </row>
    <row r="65" spans="1:4" s="1" customFormat="1" ht="12" customHeight="1" thickBot="1">
      <c r="A65" s="177" t="s">
        <v>66</v>
      </c>
      <c r="B65" s="342" t="s">
        <v>363</v>
      </c>
      <c r="C65" s="200">
        <f>+C51+C52</f>
        <v>50547</v>
      </c>
      <c r="D65" s="200">
        <f>+D51+D52</f>
        <v>49607</v>
      </c>
    </row>
    <row r="66" spans="1:4" s="1" customFormat="1" ht="13.5" customHeight="1" thickBot="1">
      <c r="A66" s="178" t="s">
        <v>67</v>
      </c>
      <c r="B66" s="343" t="s">
        <v>295</v>
      </c>
      <c r="C66" s="211"/>
      <c r="D66" s="211"/>
    </row>
    <row r="67" spans="1:4" s="1" customFormat="1" ht="12" customHeight="1" thickBot="1">
      <c r="A67" s="177" t="s">
        <v>68</v>
      </c>
      <c r="B67" s="342" t="s">
        <v>364</v>
      </c>
      <c r="C67" s="212">
        <f>+C65+C66</f>
        <v>50547</v>
      </c>
      <c r="D67" s="212">
        <f>+D65+D66</f>
        <v>49607</v>
      </c>
    </row>
    <row r="68" spans="1:4" s="1" customFormat="1" ht="83.25" customHeight="1">
      <c r="A68" s="5"/>
      <c r="B68" s="6"/>
      <c r="C68" s="204"/>
      <c r="D68" s="204"/>
    </row>
    <row r="69" spans="1:4" ht="16.5" customHeight="1">
      <c r="A69" s="498" t="s">
        <v>84</v>
      </c>
      <c r="B69" s="498"/>
      <c r="C69" s="498"/>
      <c r="D69" s="35"/>
    </row>
    <row r="70" spans="1:4" s="217" customFormat="1" ht="16.5" customHeight="1" thickBot="1">
      <c r="A70" s="501" t="s">
        <v>170</v>
      </c>
      <c r="B70" s="501"/>
      <c r="C70" s="73"/>
      <c r="D70" s="73"/>
    </row>
    <row r="71" spans="1:4" ht="38.1" customHeight="1" thickBot="1">
      <c r="A71" s="27" t="s">
        <v>53</v>
      </c>
      <c r="B71" s="28" t="s">
        <v>85</v>
      </c>
      <c r="C71" s="36" t="s">
        <v>437</v>
      </c>
      <c r="D71" s="36" t="s">
        <v>438</v>
      </c>
    </row>
    <row r="72" spans="1:4" s="37" customFormat="1" ht="12" customHeight="1" thickBot="1">
      <c r="A72" s="32">
        <v>1</v>
      </c>
      <c r="B72" s="33">
        <v>2</v>
      </c>
      <c r="C72" s="34">
        <v>4</v>
      </c>
      <c r="D72" s="34">
        <v>5</v>
      </c>
    </row>
    <row r="73" spans="1:4" ht="12" customHeight="1" thickBot="1">
      <c r="A73" s="24" t="s">
        <v>55</v>
      </c>
      <c r="B73" s="31" t="s">
        <v>223</v>
      </c>
      <c r="C73" s="188">
        <f>+C74+C75+C76+C77+C78</f>
        <v>44197</v>
      </c>
      <c r="D73" s="188">
        <f>+D74+D75+D76+D77+D78</f>
        <v>38022</v>
      </c>
    </row>
    <row r="74" spans="1:4" ht="12" customHeight="1">
      <c r="A74" s="19" t="s">
        <v>138</v>
      </c>
      <c r="B74" s="11" t="s">
        <v>86</v>
      </c>
      <c r="C74" s="190">
        <v>11878</v>
      </c>
      <c r="D74" s="190">
        <v>10648</v>
      </c>
    </row>
    <row r="75" spans="1:4" ht="12" customHeight="1">
      <c r="A75" s="15" t="s">
        <v>139</v>
      </c>
      <c r="B75" s="8" t="s">
        <v>224</v>
      </c>
      <c r="C75" s="191">
        <v>2487</v>
      </c>
      <c r="D75" s="191">
        <v>2302</v>
      </c>
    </row>
    <row r="76" spans="1:4" ht="12" customHeight="1">
      <c r="A76" s="15" t="s">
        <v>140</v>
      </c>
      <c r="B76" s="8" t="s">
        <v>159</v>
      </c>
      <c r="C76" s="196">
        <v>22581</v>
      </c>
      <c r="D76" s="196">
        <v>17055</v>
      </c>
    </row>
    <row r="77" spans="1:4" ht="12" customHeight="1">
      <c r="A77" s="15" t="s">
        <v>141</v>
      </c>
      <c r="B77" s="12" t="s">
        <v>225</v>
      </c>
      <c r="C77" s="196"/>
      <c r="D77" s="196"/>
    </row>
    <row r="78" spans="1:4" ht="12" customHeight="1">
      <c r="A78" s="15" t="s">
        <v>149</v>
      </c>
      <c r="B78" s="21" t="s">
        <v>226</v>
      </c>
      <c r="C78" s="196">
        <f>SUM(C79:C85)</f>
        <v>7251</v>
      </c>
      <c r="D78" s="196">
        <f>SUM(D79:D85)</f>
        <v>8017</v>
      </c>
    </row>
    <row r="79" spans="1:4" ht="12" customHeight="1">
      <c r="A79" s="15" t="s">
        <v>142</v>
      </c>
      <c r="B79" s="8" t="s">
        <v>440</v>
      </c>
      <c r="C79" s="196"/>
      <c r="D79" s="196">
        <v>106</v>
      </c>
    </row>
    <row r="80" spans="1:4" ht="12" customHeight="1">
      <c r="A80" s="15" t="s">
        <v>143</v>
      </c>
      <c r="B80" s="76" t="s">
        <v>248</v>
      </c>
      <c r="C80" s="196">
        <v>3854</v>
      </c>
      <c r="D80" s="196">
        <v>3401</v>
      </c>
    </row>
    <row r="81" spans="1:4" ht="12" customHeight="1">
      <c r="A81" s="15" t="s">
        <v>150</v>
      </c>
      <c r="B81" s="76" t="s">
        <v>306</v>
      </c>
      <c r="C81" s="196">
        <v>3067</v>
      </c>
      <c r="D81" s="196">
        <v>3277</v>
      </c>
    </row>
    <row r="82" spans="1:4" ht="12" customHeight="1">
      <c r="A82" s="15" t="s">
        <v>151</v>
      </c>
      <c r="B82" s="77" t="s">
        <v>249</v>
      </c>
      <c r="C82" s="196">
        <v>330</v>
      </c>
      <c r="D82" s="196">
        <v>1233</v>
      </c>
    </row>
    <row r="83" spans="1:4" ht="12" customHeight="1">
      <c r="A83" s="14" t="s">
        <v>152</v>
      </c>
      <c r="B83" s="78" t="s">
        <v>250</v>
      </c>
      <c r="C83" s="196"/>
      <c r="D83" s="196"/>
    </row>
    <row r="84" spans="1:4" ht="12" customHeight="1">
      <c r="A84" s="15" t="s">
        <v>153</v>
      </c>
      <c r="B84" s="78" t="s">
        <v>251</v>
      </c>
      <c r="C84" s="196"/>
      <c r="D84" s="196"/>
    </row>
    <row r="85" spans="1:4" ht="12" customHeight="1" thickBot="1">
      <c r="A85" s="20" t="s">
        <v>155</v>
      </c>
      <c r="B85" s="79" t="s">
        <v>252</v>
      </c>
      <c r="C85" s="205"/>
      <c r="D85" s="205"/>
    </row>
    <row r="86" spans="1:4" ht="12" customHeight="1" thickBot="1">
      <c r="A86" s="22" t="s">
        <v>56</v>
      </c>
      <c r="B86" s="30" t="s">
        <v>337</v>
      </c>
      <c r="C86" s="189">
        <f>+C87+C88+C89</f>
        <v>6350</v>
      </c>
      <c r="D86" s="189">
        <f>+D87+D88+D89</f>
        <v>10914</v>
      </c>
    </row>
    <row r="87" spans="1:4" ht="12" customHeight="1">
      <c r="A87" s="17" t="s">
        <v>144</v>
      </c>
      <c r="B87" s="8" t="s">
        <v>307</v>
      </c>
      <c r="C87" s="195">
        <v>0</v>
      </c>
      <c r="D87" s="195">
        <v>10914</v>
      </c>
    </row>
    <row r="88" spans="1:4" ht="12" customHeight="1">
      <c r="A88" s="17" t="s">
        <v>145</v>
      </c>
      <c r="B88" s="13" t="s">
        <v>228</v>
      </c>
      <c r="C88" s="150">
        <v>6350</v>
      </c>
      <c r="D88" s="191"/>
    </row>
    <row r="89" spans="1:4" ht="12" customHeight="1">
      <c r="A89" s="17" t="s">
        <v>146</v>
      </c>
      <c r="B89" s="168" t="s">
        <v>338</v>
      </c>
      <c r="C89" s="150"/>
      <c r="D89" s="150"/>
    </row>
    <row r="90" spans="1:4" ht="12" customHeight="1">
      <c r="A90" s="17" t="s">
        <v>147</v>
      </c>
      <c r="B90" s="168" t="s">
        <v>404</v>
      </c>
      <c r="C90" s="150"/>
      <c r="D90" s="150"/>
    </row>
    <row r="91" spans="1:4" ht="12" customHeight="1">
      <c r="A91" s="17" t="s">
        <v>148</v>
      </c>
      <c r="B91" s="168" t="s">
        <v>339</v>
      </c>
      <c r="C91" s="150"/>
      <c r="D91" s="150"/>
    </row>
    <row r="92" spans="1:4">
      <c r="A92" s="17" t="s">
        <v>154</v>
      </c>
      <c r="B92" s="168" t="s">
        <v>340</v>
      </c>
      <c r="C92" s="150"/>
      <c r="D92" s="150"/>
    </row>
    <row r="93" spans="1:4" ht="12" customHeight="1">
      <c r="A93" s="17" t="s">
        <v>156</v>
      </c>
      <c r="B93" s="344" t="s">
        <v>311</v>
      </c>
      <c r="C93" s="150"/>
      <c r="D93" s="150"/>
    </row>
    <row r="94" spans="1:4" ht="12" customHeight="1">
      <c r="A94" s="17" t="s">
        <v>229</v>
      </c>
      <c r="B94" s="344" t="s">
        <v>312</v>
      </c>
      <c r="C94" s="150"/>
      <c r="D94" s="150"/>
    </row>
    <row r="95" spans="1:4" ht="12" customHeight="1">
      <c r="A95" s="17" t="s">
        <v>230</v>
      </c>
      <c r="B95" s="344" t="s">
        <v>310</v>
      </c>
      <c r="C95" s="150"/>
      <c r="D95" s="150"/>
    </row>
    <row r="96" spans="1:4" ht="24" customHeight="1" thickBot="1">
      <c r="A96" s="14" t="s">
        <v>231</v>
      </c>
      <c r="B96" s="345" t="s">
        <v>309</v>
      </c>
      <c r="C96" s="153"/>
      <c r="D96" s="153"/>
    </row>
    <row r="97" spans="1:4" ht="12" customHeight="1" thickBot="1">
      <c r="A97" s="22" t="s">
        <v>57</v>
      </c>
      <c r="B97" s="69" t="s">
        <v>341</v>
      </c>
      <c r="C97" s="189">
        <f>+C98+C99</f>
        <v>0</v>
      </c>
      <c r="D97" s="189">
        <f>+D98+D99</f>
        <v>0</v>
      </c>
    </row>
    <row r="98" spans="1:4" ht="12" customHeight="1">
      <c r="A98" s="17" t="s">
        <v>118</v>
      </c>
      <c r="B98" s="10" t="s">
        <v>100</v>
      </c>
      <c r="C98" s="195">
        <v>0</v>
      </c>
      <c r="D98" s="195"/>
    </row>
    <row r="99" spans="1:4" ht="12" customHeight="1" thickBot="1">
      <c r="A99" s="18" t="s">
        <v>119</v>
      </c>
      <c r="B99" s="13" t="s">
        <v>101</v>
      </c>
      <c r="C99" s="196"/>
      <c r="D99" s="196"/>
    </row>
    <row r="100" spans="1:4" s="166" customFormat="1" ht="12" customHeight="1" thickBot="1">
      <c r="A100" s="172" t="s">
        <v>58</v>
      </c>
      <c r="B100" s="167" t="s">
        <v>313</v>
      </c>
      <c r="C100" s="356"/>
      <c r="D100" s="356"/>
    </row>
    <row r="101" spans="1:4" ht="12" customHeight="1" thickBot="1">
      <c r="A101" s="164" t="s">
        <v>59</v>
      </c>
      <c r="B101" s="165" t="s">
        <v>174</v>
      </c>
      <c r="C101" s="188">
        <f>+C73+C86+C97+C100</f>
        <v>50547</v>
      </c>
      <c r="D101" s="188">
        <f>+D73+D86+D97+D100</f>
        <v>48936</v>
      </c>
    </row>
    <row r="102" spans="1:4" ht="12" customHeight="1" thickBot="1">
      <c r="A102" s="172" t="s">
        <v>60</v>
      </c>
      <c r="B102" s="167" t="s">
        <v>405</v>
      </c>
      <c r="C102" s="189">
        <f>+C103+C111</f>
        <v>0</v>
      </c>
      <c r="D102" s="189">
        <f>+D103+D111</f>
        <v>671</v>
      </c>
    </row>
    <row r="103" spans="1:4" ht="12" customHeight="1" thickBot="1">
      <c r="A103" s="187" t="s">
        <v>125</v>
      </c>
      <c r="B103" s="346" t="s">
        <v>406</v>
      </c>
      <c r="C103" s="372">
        <f>+C104+C105+C106+C107+C108+C109+C110</f>
        <v>0</v>
      </c>
      <c r="D103" s="372">
        <v>671</v>
      </c>
    </row>
    <row r="104" spans="1:4" ht="12" customHeight="1">
      <c r="A104" s="179" t="s">
        <v>128</v>
      </c>
      <c r="B104" s="180" t="s">
        <v>314</v>
      </c>
      <c r="C104" s="213"/>
      <c r="D104" s="213"/>
    </row>
    <row r="105" spans="1:4" ht="12" customHeight="1">
      <c r="A105" s="173" t="s">
        <v>129</v>
      </c>
      <c r="B105" s="168" t="s">
        <v>315</v>
      </c>
      <c r="C105" s="214"/>
      <c r="D105" s="214"/>
    </row>
    <row r="106" spans="1:4" ht="12" customHeight="1">
      <c r="A106" s="173" t="s">
        <v>130</v>
      </c>
      <c r="B106" s="168" t="s">
        <v>316</v>
      </c>
      <c r="C106" s="214"/>
      <c r="D106" s="214"/>
    </row>
    <row r="107" spans="1:4" ht="12" customHeight="1">
      <c r="A107" s="173" t="s">
        <v>131</v>
      </c>
      <c r="B107" s="168" t="s">
        <v>317</v>
      </c>
      <c r="C107" s="214"/>
      <c r="D107" s="214"/>
    </row>
    <row r="108" spans="1:4" ht="12" customHeight="1">
      <c r="A108" s="173" t="s">
        <v>214</v>
      </c>
      <c r="B108" s="168" t="s">
        <v>318</v>
      </c>
      <c r="C108" s="214"/>
      <c r="D108" s="214"/>
    </row>
    <row r="109" spans="1:4" ht="12" customHeight="1">
      <c r="A109" s="173" t="s">
        <v>232</v>
      </c>
      <c r="B109" s="168" t="s">
        <v>319</v>
      </c>
      <c r="C109" s="214"/>
      <c r="D109" s="214"/>
    </row>
    <row r="110" spans="1:4" ht="12" customHeight="1" thickBot="1">
      <c r="A110" s="181" t="s">
        <v>233</v>
      </c>
      <c r="B110" s="182" t="s">
        <v>320</v>
      </c>
      <c r="C110" s="215"/>
      <c r="D110" s="215"/>
    </row>
    <row r="111" spans="1:4" ht="12" customHeight="1" thickBot="1">
      <c r="A111" s="187" t="s">
        <v>126</v>
      </c>
      <c r="B111" s="346" t="s">
        <v>407</v>
      </c>
      <c r="C111" s="372">
        <f>+C112+C113+C114+C115+C116+C117+C118+C119</f>
        <v>0</v>
      </c>
      <c r="D111" s="372">
        <f>+D112+D113+D114+D115+D116+D117+D118+D119</f>
        <v>0</v>
      </c>
    </row>
    <row r="112" spans="1:4" ht="12" customHeight="1">
      <c r="A112" s="179" t="s">
        <v>134</v>
      </c>
      <c r="B112" s="180" t="s">
        <v>314</v>
      </c>
      <c r="C112" s="213"/>
      <c r="D112" s="213"/>
    </row>
    <row r="113" spans="1:8" ht="12" customHeight="1">
      <c r="A113" s="173" t="s">
        <v>135</v>
      </c>
      <c r="B113" s="168" t="s">
        <v>321</v>
      </c>
      <c r="C113" s="214"/>
      <c r="D113" s="214"/>
    </row>
    <row r="114" spans="1:8" ht="12" customHeight="1">
      <c r="A114" s="173" t="s">
        <v>136</v>
      </c>
      <c r="B114" s="168" t="s">
        <v>316</v>
      </c>
      <c r="C114" s="214"/>
      <c r="D114" s="214"/>
    </row>
    <row r="115" spans="1:8" ht="12" customHeight="1">
      <c r="A115" s="173" t="s">
        <v>137</v>
      </c>
      <c r="B115" s="168" t="s">
        <v>317</v>
      </c>
      <c r="C115" s="214"/>
      <c r="D115" s="214"/>
    </row>
    <row r="116" spans="1:8" ht="12" customHeight="1">
      <c r="A116" s="173" t="s">
        <v>215</v>
      </c>
      <c r="B116" s="168" t="s">
        <v>318</v>
      </c>
      <c r="C116" s="214"/>
      <c r="D116" s="214"/>
    </row>
    <row r="117" spans="1:8" ht="12" customHeight="1">
      <c r="A117" s="173" t="s">
        <v>234</v>
      </c>
      <c r="B117" s="168" t="s">
        <v>322</v>
      </c>
      <c r="C117" s="214"/>
      <c r="D117" s="214"/>
    </row>
    <row r="118" spans="1:8" ht="12" customHeight="1">
      <c r="A118" s="173" t="s">
        <v>235</v>
      </c>
      <c r="B118" s="168" t="s">
        <v>320</v>
      </c>
      <c r="C118" s="214"/>
      <c r="D118" s="214"/>
    </row>
    <row r="119" spans="1:8" ht="12" customHeight="1" thickBot="1">
      <c r="A119" s="181" t="s">
        <v>236</v>
      </c>
      <c r="B119" s="182" t="s">
        <v>408</v>
      </c>
      <c r="C119" s="215"/>
      <c r="D119" s="215"/>
    </row>
    <row r="120" spans="1:8" ht="12" customHeight="1" thickBot="1">
      <c r="A120" s="172" t="s">
        <v>61</v>
      </c>
      <c r="B120" s="342" t="s">
        <v>323</v>
      </c>
      <c r="C120" s="206">
        <f>+C101+C102</f>
        <v>50547</v>
      </c>
      <c r="D120" s="206">
        <f>+D101+D102</f>
        <v>49607</v>
      </c>
    </row>
    <row r="121" spans="1:8" ht="15" customHeight="1" thickBot="1">
      <c r="A121" s="172" t="s">
        <v>62</v>
      </c>
      <c r="B121" s="342" t="s">
        <v>324</v>
      </c>
      <c r="C121" s="207"/>
      <c r="D121" s="207"/>
      <c r="E121" s="38"/>
      <c r="F121" s="70"/>
      <c r="G121" s="70"/>
      <c r="H121" s="70"/>
    </row>
    <row r="122" spans="1:8" s="1" customFormat="1" ht="12.95" customHeight="1" thickBot="1">
      <c r="A122" s="183" t="s">
        <v>63</v>
      </c>
      <c r="B122" s="343" t="s">
        <v>325</v>
      </c>
      <c r="C122" s="200">
        <f>+C120+C121</f>
        <v>50547</v>
      </c>
      <c r="D122" s="200">
        <f>+D120+D121</f>
        <v>49607</v>
      </c>
    </row>
    <row r="123" spans="1:8" ht="7.5" customHeight="1">
      <c r="A123" s="347"/>
      <c r="B123" s="347"/>
      <c r="C123" s="348"/>
      <c r="D123" s="348"/>
    </row>
    <row r="124" spans="1:8">
      <c r="A124" s="502" t="s">
        <v>177</v>
      </c>
      <c r="B124" s="502"/>
      <c r="C124" s="502"/>
      <c r="D124" s="35"/>
    </row>
    <row r="125" spans="1:8" ht="15" customHeight="1" thickBot="1">
      <c r="A125" s="500" t="s">
        <v>171</v>
      </c>
      <c r="B125" s="500"/>
      <c r="C125" s="210" t="s">
        <v>327</v>
      </c>
      <c r="D125" s="210" t="s">
        <v>327</v>
      </c>
    </row>
    <row r="126" spans="1:8" ht="13.5" customHeight="1" thickBot="1">
      <c r="A126" s="22">
        <v>1</v>
      </c>
      <c r="B126" s="30" t="s">
        <v>243</v>
      </c>
      <c r="C126" s="208">
        <f>+C51-C101</f>
        <v>-3386</v>
      </c>
      <c r="D126" s="208">
        <f>+D51-D101</f>
        <v>0</v>
      </c>
    </row>
    <row r="127" spans="1:8" ht="7.5" customHeight="1">
      <c r="A127" s="347"/>
      <c r="B127" s="347"/>
      <c r="C127" s="348"/>
      <c r="D127" s="348"/>
    </row>
    <row r="128" spans="1:8">
      <c r="A128" s="496" t="s">
        <v>326</v>
      </c>
      <c r="B128" s="496"/>
      <c r="C128" s="496"/>
      <c r="D128"/>
    </row>
    <row r="129" spans="1:4" ht="12.75" customHeight="1" thickBot="1">
      <c r="A129" s="499" t="s">
        <v>172</v>
      </c>
      <c r="B129" s="499"/>
      <c r="C129" s="216" t="s">
        <v>327</v>
      </c>
      <c r="D129" s="216" t="s">
        <v>327</v>
      </c>
    </row>
    <row r="130" spans="1:4" ht="13.5" customHeight="1" thickBot="1">
      <c r="A130" s="172" t="s">
        <v>55</v>
      </c>
      <c r="B130" s="184" t="s">
        <v>409</v>
      </c>
      <c r="C130" s="206">
        <f>IF('2.1.sz.mell  '!C32&lt;&gt;"-",'2.1.sz.mell  '!C32,0)</f>
        <v>618</v>
      </c>
      <c r="D130" s="206" t="str">
        <f>IF('2.1.sz.mell  '!D32&lt;&gt;"-",'2.1.sz.mell  '!D32,0)</f>
        <v>Tárgyévi  többlet:</v>
      </c>
    </row>
    <row r="131" spans="1:4" ht="13.5" customHeight="1" thickBot="1">
      <c r="A131" s="172" t="s">
        <v>56</v>
      </c>
      <c r="B131" s="184" t="s">
        <v>410</v>
      </c>
      <c r="C131" s="206">
        <f>IF('2.2.sz.mell  '!C36&lt;&gt;"-",'2.2.sz.mell  '!C36,0)</f>
        <v>0</v>
      </c>
      <c r="D131" s="206" t="str">
        <f>IF('2.2.sz.mell  '!D36&lt;&gt;"-",'2.2.sz.mell  '!D36,0)</f>
        <v>Tárgyévi  többlet:</v>
      </c>
    </row>
    <row r="132" spans="1:4" ht="13.5" customHeight="1" thickBot="1">
      <c r="A132" s="172" t="s">
        <v>57</v>
      </c>
      <c r="B132" s="184" t="s">
        <v>342</v>
      </c>
      <c r="C132" s="206">
        <f>C131+C130</f>
        <v>618</v>
      </c>
      <c r="D132" s="206" t="e">
        <f>D131+D130</f>
        <v>#VALUE!</v>
      </c>
    </row>
    <row r="133" spans="1:4" ht="7.5" customHeight="1">
      <c r="A133" s="349"/>
      <c r="B133" s="350"/>
      <c r="C133" s="351"/>
      <c r="D133" s="351"/>
    </row>
    <row r="134" spans="1:4">
      <c r="A134" s="497" t="s">
        <v>328</v>
      </c>
      <c r="B134" s="497"/>
      <c r="C134" s="497"/>
      <c r="D134" s="35"/>
    </row>
    <row r="135" spans="1:4" ht="12.75" customHeight="1" thickBot="1">
      <c r="A135" s="499" t="s">
        <v>329</v>
      </c>
      <c r="B135" s="499"/>
      <c r="C135" s="216" t="s">
        <v>327</v>
      </c>
      <c r="D135" s="216" t="s">
        <v>327</v>
      </c>
    </row>
    <row r="136" spans="1:4" ht="12.75" customHeight="1" thickBot="1">
      <c r="A136" s="172" t="s">
        <v>55</v>
      </c>
      <c r="B136" s="184" t="s">
        <v>411</v>
      </c>
      <c r="C136" s="206">
        <f>+C137-C140</f>
        <v>3386</v>
      </c>
      <c r="D136" s="206">
        <f>+D137-D140</f>
        <v>0</v>
      </c>
    </row>
    <row r="137" spans="1:4" ht="12.75" customHeight="1" thickBot="1">
      <c r="A137" s="186" t="s">
        <v>138</v>
      </c>
      <c r="B137" s="352" t="s">
        <v>330</v>
      </c>
      <c r="C137" s="371">
        <f>+C52</f>
        <v>3386</v>
      </c>
      <c r="D137" s="371">
        <f>+D52</f>
        <v>671</v>
      </c>
    </row>
    <row r="138" spans="1:4" ht="12.75" customHeight="1" thickBot="1">
      <c r="A138" s="187" t="s">
        <v>244</v>
      </c>
      <c r="B138" s="353" t="s">
        <v>331</v>
      </c>
      <c r="C138" s="209">
        <f>+'2.1.sz.mell  '!C27</f>
        <v>0</v>
      </c>
      <c r="D138" s="209" t="str">
        <f>+'2.1.sz.mell  '!D27</f>
        <v>Működési célú finanszírozási kiadások összesen (14+...+21)</v>
      </c>
    </row>
    <row r="139" spans="1:4" ht="12.75" customHeight="1" thickBot="1">
      <c r="A139" s="187" t="s">
        <v>245</v>
      </c>
      <c r="B139" s="353" t="s">
        <v>332</v>
      </c>
      <c r="C139" s="209">
        <f>+'2.2.sz.mell  '!C31</f>
        <v>0</v>
      </c>
      <c r="D139" s="209" t="str">
        <f>+'2.2.sz.mell  '!D31</f>
        <v>Felhalmozási célú finanszírozási kiadások összesen
(14+...+25)</v>
      </c>
    </row>
    <row r="140" spans="1:4" ht="12.75" customHeight="1" thickBot="1">
      <c r="A140" s="186" t="s">
        <v>139</v>
      </c>
      <c r="B140" s="352" t="s">
        <v>333</v>
      </c>
      <c r="C140" s="371">
        <f>+C102</f>
        <v>0</v>
      </c>
      <c r="D140" s="371">
        <f>+D102</f>
        <v>671</v>
      </c>
    </row>
    <row r="141" spans="1:4" ht="12.75" customHeight="1" thickBot="1">
      <c r="A141" s="187" t="s">
        <v>246</v>
      </c>
      <c r="B141" s="353" t="s">
        <v>334</v>
      </c>
      <c r="C141" s="209">
        <f>+'2.1.sz.mell  '!E27</f>
        <v>671</v>
      </c>
      <c r="D141" s="209">
        <f>+'2.1.sz.mell  '!F27</f>
        <v>0</v>
      </c>
    </row>
    <row r="142" spans="1:4" ht="12.75" customHeight="1" thickBot="1">
      <c r="A142" s="187" t="s">
        <v>247</v>
      </c>
      <c r="B142" s="353" t="s">
        <v>335</v>
      </c>
      <c r="C142" s="209">
        <f>+'2.2.sz.mell  '!E31</f>
        <v>0</v>
      </c>
      <c r="D142" s="209">
        <f>+'2.2.sz.mell  '!F31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Bezi Község Önkormányzata
2014. ÉVI KÖLTSÉGVETÉSÉNEK ÖSSZEVONT MÉRLEGE&amp;10
&amp;R&amp;"Times New Roman CE,Félkövér dőlt"&amp;11 1. melléklet a 5/2015. (V.14.)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F1" sqref="F1:F32"/>
    </sheetView>
  </sheetViews>
  <sheetFormatPr defaultRowHeight="12.75"/>
  <cols>
    <col min="1" max="1" width="6" style="48" customWidth="1"/>
    <col min="2" max="2" width="45.5" style="89" customWidth="1"/>
    <col min="3" max="3" width="16.1640625" style="48" customWidth="1"/>
    <col min="4" max="4" width="45.1640625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9.75" customHeight="1">
      <c r="B1" s="229" t="s">
        <v>178</v>
      </c>
      <c r="C1" s="230"/>
      <c r="D1" s="230"/>
      <c r="E1" s="230"/>
      <c r="F1" s="505" t="s">
        <v>551</v>
      </c>
    </row>
    <row r="2" spans="1:6" ht="14.25" thickBot="1">
      <c r="E2" s="231"/>
      <c r="F2" s="505"/>
    </row>
    <row r="3" spans="1:6" ht="18" customHeight="1" thickBot="1">
      <c r="A3" s="503" t="s">
        <v>115</v>
      </c>
      <c r="B3" s="232" t="s">
        <v>94</v>
      </c>
      <c r="C3" s="233"/>
      <c r="D3" s="232" t="s">
        <v>98</v>
      </c>
      <c r="E3" s="234"/>
      <c r="F3" s="505"/>
    </row>
    <row r="4" spans="1:6" s="235" customFormat="1" ht="35.25" customHeight="1" thickBot="1">
      <c r="A4" s="504"/>
      <c r="B4" s="90" t="s">
        <v>109</v>
      </c>
      <c r="C4" s="91" t="s">
        <v>438</v>
      </c>
      <c r="D4" s="90" t="s">
        <v>109</v>
      </c>
      <c r="E4" s="44" t="s">
        <v>438</v>
      </c>
      <c r="F4" s="505"/>
    </row>
    <row r="5" spans="1:6" s="240" customFormat="1" ht="12" customHeight="1" thickBot="1">
      <c r="A5" s="236">
        <v>1</v>
      </c>
      <c r="B5" s="237">
        <v>2</v>
      </c>
      <c r="C5" s="238" t="s">
        <v>57</v>
      </c>
      <c r="D5" s="237">
        <v>4</v>
      </c>
      <c r="E5" s="239">
        <v>5</v>
      </c>
      <c r="F5" s="505"/>
    </row>
    <row r="6" spans="1:6" ht="12.95" customHeight="1">
      <c r="A6" s="241" t="s">
        <v>55</v>
      </c>
      <c r="B6" s="242" t="s">
        <v>200</v>
      </c>
      <c r="C6" s="218">
        <v>4751</v>
      </c>
      <c r="D6" s="242" t="s">
        <v>110</v>
      </c>
      <c r="E6" s="224">
        <v>10648</v>
      </c>
      <c r="F6" s="505"/>
    </row>
    <row r="7" spans="1:6" ht="12.95" customHeight="1">
      <c r="A7" s="243" t="s">
        <v>56</v>
      </c>
      <c r="B7" s="244" t="s">
        <v>95</v>
      </c>
      <c r="C7" s="219">
        <v>6816</v>
      </c>
      <c r="D7" s="244" t="s">
        <v>224</v>
      </c>
      <c r="E7" s="225">
        <v>2302</v>
      </c>
      <c r="F7" s="505"/>
    </row>
    <row r="8" spans="1:6" ht="12.95" customHeight="1">
      <c r="A8" s="243" t="s">
        <v>57</v>
      </c>
      <c r="B8" s="244" t="s">
        <v>97</v>
      </c>
      <c r="C8" s="219">
        <v>1400</v>
      </c>
      <c r="D8" s="244" t="s">
        <v>356</v>
      </c>
      <c r="E8" s="225">
        <v>17055</v>
      </c>
      <c r="F8" s="505"/>
    </row>
    <row r="9" spans="1:6" ht="12.95" customHeight="1">
      <c r="A9" s="243" t="s">
        <v>58</v>
      </c>
      <c r="B9" s="245" t="s">
        <v>343</v>
      </c>
      <c r="C9" s="219">
        <v>18292</v>
      </c>
      <c r="D9" s="244" t="s">
        <v>225</v>
      </c>
      <c r="E9" s="225">
        <v>3401</v>
      </c>
      <c r="F9" s="505"/>
    </row>
    <row r="10" spans="1:6" ht="12.95" customHeight="1">
      <c r="A10" s="243" t="s">
        <v>59</v>
      </c>
      <c r="B10" s="244" t="s">
        <v>344</v>
      </c>
      <c r="C10" s="219">
        <v>5195</v>
      </c>
      <c r="D10" s="244" t="s">
        <v>226</v>
      </c>
      <c r="E10" s="225">
        <v>4616</v>
      </c>
      <c r="F10" s="505"/>
    </row>
    <row r="11" spans="1:6" ht="12.95" customHeight="1">
      <c r="A11" s="243" t="s">
        <v>60</v>
      </c>
      <c r="B11" s="244" t="s">
        <v>377</v>
      </c>
      <c r="C11" s="220"/>
      <c r="D11" s="244" t="s">
        <v>87</v>
      </c>
      <c r="E11" s="225"/>
      <c r="F11" s="505"/>
    </row>
    <row r="12" spans="1:6" ht="12.95" customHeight="1">
      <c r="A12" s="243" t="s">
        <v>61</v>
      </c>
      <c r="B12" s="244" t="s">
        <v>345</v>
      </c>
      <c r="C12" s="219">
        <v>185</v>
      </c>
      <c r="D12" s="244" t="s">
        <v>51</v>
      </c>
      <c r="E12" s="225"/>
      <c r="F12" s="505"/>
    </row>
    <row r="13" spans="1:6" ht="12.95" customHeight="1">
      <c r="A13" s="243" t="s">
        <v>62</v>
      </c>
      <c r="B13" s="244" t="s">
        <v>346</v>
      </c>
      <c r="C13" s="219">
        <v>765</v>
      </c>
      <c r="D13" s="42"/>
      <c r="E13" s="225"/>
      <c r="F13" s="505"/>
    </row>
    <row r="14" spans="1:6" ht="12.95" customHeight="1">
      <c r="A14" s="243" t="s">
        <v>63</v>
      </c>
      <c r="B14" s="246" t="s">
        <v>347</v>
      </c>
      <c r="C14" s="220">
        <v>671</v>
      </c>
      <c r="D14" s="42"/>
      <c r="E14" s="225"/>
      <c r="F14" s="505"/>
    </row>
    <row r="15" spans="1:6" ht="12.95" customHeight="1">
      <c r="A15" s="243" t="s">
        <v>64</v>
      </c>
      <c r="B15" s="42"/>
      <c r="C15" s="219"/>
      <c r="D15" s="42"/>
      <c r="E15" s="225"/>
      <c r="F15" s="505"/>
    </row>
    <row r="16" spans="1:6" ht="12.95" customHeight="1">
      <c r="A16" s="243" t="s">
        <v>65</v>
      </c>
      <c r="B16" s="42"/>
      <c r="C16" s="219"/>
      <c r="D16" s="42"/>
      <c r="E16" s="225"/>
      <c r="F16" s="505"/>
    </row>
    <row r="17" spans="1:6" ht="12.95" customHeight="1" thickBot="1">
      <c r="A17" s="243" t="s">
        <v>66</v>
      </c>
      <c r="B17" s="51"/>
      <c r="C17" s="221"/>
      <c r="D17" s="42"/>
      <c r="E17" s="226"/>
      <c r="F17" s="505"/>
    </row>
    <row r="18" spans="1:6" ht="15.95" customHeight="1" thickBot="1">
      <c r="A18" s="247" t="s">
        <v>67</v>
      </c>
      <c r="B18" s="71" t="s">
        <v>370</v>
      </c>
      <c r="C18" s="222">
        <f>+C6+C7+C8+C9+C10+C12+C13+C14+C15+C16+C17</f>
        <v>38075</v>
      </c>
      <c r="D18" s="71" t="s">
        <v>369</v>
      </c>
      <c r="E18" s="227">
        <f>SUM(E6:E17)</f>
        <v>38022</v>
      </c>
      <c r="F18" s="505"/>
    </row>
    <row r="19" spans="1:6" ht="12.95" customHeight="1">
      <c r="A19" s="248" t="s">
        <v>68</v>
      </c>
      <c r="B19" s="249" t="s">
        <v>348</v>
      </c>
      <c r="C19" s="250">
        <f>+C20+C21+C22+C23</f>
        <v>0</v>
      </c>
      <c r="D19" s="251" t="s">
        <v>237</v>
      </c>
      <c r="E19" s="228"/>
      <c r="F19" s="505"/>
    </row>
    <row r="20" spans="1:6" ht="12.95" customHeight="1">
      <c r="A20" s="252" t="s">
        <v>69</v>
      </c>
      <c r="B20" s="251" t="s">
        <v>285</v>
      </c>
      <c r="C20" s="57">
        <v>0</v>
      </c>
      <c r="D20" s="251" t="s">
        <v>238</v>
      </c>
      <c r="E20" s="58"/>
      <c r="F20" s="505"/>
    </row>
    <row r="21" spans="1:6" ht="12.95" customHeight="1">
      <c r="A21" s="252" t="s">
        <v>70</v>
      </c>
      <c r="B21" s="251" t="s">
        <v>286</v>
      </c>
      <c r="C21" s="57"/>
      <c r="D21" s="251" t="s">
        <v>175</v>
      </c>
      <c r="E21" s="58"/>
      <c r="F21" s="505"/>
    </row>
    <row r="22" spans="1:6" ht="12.95" customHeight="1">
      <c r="A22" s="252" t="s">
        <v>71</v>
      </c>
      <c r="B22" s="251" t="s">
        <v>349</v>
      </c>
      <c r="C22" s="57"/>
      <c r="D22" s="251" t="s">
        <v>176</v>
      </c>
      <c r="E22" s="58"/>
      <c r="F22" s="505"/>
    </row>
    <row r="23" spans="1:6" ht="12.95" customHeight="1">
      <c r="A23" s="252" t="s">
        <v>72</v>
      </c>
      <c r="B23" s="251" t="s">
        <v>350</v>
      </c>
      <c r="C23" s="57"/>
      <c r="D23" s="249" t="s">
        <v>357</v>
      </c>
      <c r="E23" s="58"/>
      <c r="F23" s="505"/>
    </row>
    <row r="24" spans="1:6" ht="12.95" customHeight="1">
      <c r="A24" s="252" t="s">
        <v>73</v>
      </c>
      <c r="B24" s="251" t="s">
        <v>351</v>
      </c>
      <c r="C24" s="253">
        <f>+C25+C26</f>
        <v>0</v>
      </c>
      <c r="D24" s="251" t="s">
        <v>239</v>
      </c>
      <c r="E24" s="58"/>
      <c r="F24" s="505"/>
    </row>
    <row r="25" spans="1:6" ht="12.95" customHeight="1">
      <c r="A25" s="248" t="s">
        <v>74</v>
      </c>
      <c r="B25" s="249" t="s">
        <v>352</v>
      </c>
      <c r="C25" s="223"/>
      <c r="D25" s="242" t="s">
        <v>240</v>
      </c>
      <c r="E25" s="228"/>
      <c r="F25" s="505"/>
    </row>
    <row r="26" spans="1:6" ht="12.95" customHeight="1" thickBot="1">
      <c r="A26" s="252" t="s">
        <v>75</v>
      </c>
      <c r="B26" s="251" t="s">
        <v>294</v>
      </c>
      <c r="C26" s="57"/>
      <c r="D26" s="42"/>
      <c r="E26" s="58"/>
      <c r="F26" s="505"/>
    </row>
    <row r="27" spans="1:6" ht="15.95" customHeight="1" thickBot="1">
      <c r="A27" s="247" t="s">
        <v>76</v>
      </c>
      <c r="B27" s="71" t="s">
        <v>367</v>
      </c>
      <c r="C27" s="222">
        <f>+C19+C24</f>
        <v>0</v>
      </c>
      <c r="D27" s="71" t="s">
        <v>368</v>
      </c>
      <c r="E27" s="227">
        <v>671</v>
      </c>
      <c r="F27" s="505"/>
    </row>
    <row r="28" spans="1:6" ht="18" customHeight="1" thickBot="1">
      <c r="A28" s="247" t="s">
        <v>77</v>
      </c>
      <c r="B28" s="254" t="s">
        <v>355</v>
      </c>
      <c r="C28" s="222">
        <f>+C18+C27</f>
        <v>38075</v>
      </c>
      <c r="D28" s="254" t="s">
        <v>358</v>
      </c>
      <c r="E28" s="227">
        <f>+E18+E27</f>
        <v>38693</v>
      </c>
      <c r="F28" s="505"/>
    </row>
    <row r="29" spans="1:6" ht="18" customHeight="1" thickBot="1">
      <c r="A29" s="247" t="s">
        <v>78</v>
      </c>
      <c r="B29" s="71" t="s">
        <v>353</v>
      </c>
      <c r="C29" s="258"/>
      <c r="D29" s="71" t="s">
        <v>359</v>
      </c>
      <c r="E29" s="257"/>
      <c r="F29" s="505"/>
    </row>
    <row r="30" spans="1:6" ht="13.5" thickBot="1">
      <c r="A30" s="247" t="s">
        <v>79</v>
      </c>
      <c r="B30" s="255" t="s">
        <v>354</v>
      </c>
      <c r="C30" s="256">
        <f>+C28+C29</f>
        <v>38075</v>
      </c>
      <c r="D30" s="255" t="s">
        <v>360</v>
      </c>
      <c r="E30" s="256">
        <f>+E28+E29</f>
        <v>38693</v>
      </c>
      <c r="F30" s="505"/>
    </row>
    <row r="31" spans="1:6" ht="13.5" thickBot="1">
      <c r="A31" s="247" t="s">
        <v>80</v>
      </c>
      <c r="B31" s="255" t="s">
        <v>181</v>
      </c>
      <c r="C31" s="256" t="str">
        <f>IF(C18-E18&lt;0,E18-C18,"-")</f>
        <v>-</v>
      </c>
      <c r="D31" s="255" t="s">
        <v>182</v>
      </c>
      <c r="E31" s="256">
        <f>IF(C18-E18&gt;0,C18-E18,"-")</f>
        <v>53</v>
      </c>
      <c r="F31" s="505"/>
    </row>
    <row r="32" spans="1:6" ht="13.5" thickBot="1">
      <c r="A32" s="247" t="s">
        <v>81</v>
      </c>
      <c r="B32" s="255" t="s">
        <v>361</v>
      </c>
      <c r="C32" s="256">
        <f>IF(C18+C19-E28&lt;0,E28-(C18+C19),"-")</f>
        <v>618</v>
      </c>
      <c r="D32" s="255" t="s">
        <v>362</v>
      </c>
      <c r="E32" s="256" t="str">
        <f>IF(C18+C19-E28&gt;0,C18+C19-E28,"-")</f>
        <v>-</v>
      </c>
      <c r="F32" s="505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F1" sqref="F1:F36"/>
    </sheetView>
  </sheetViews>
  <sheetFormatPr defaultRowHeight="12.75"/>
  <cols>
    <col min="1" max="1" width="6.83203125" style="48" customWidth="1"/>
    <col min="2" max="2" width="47.1640625" style="89" customWidth="1"/>
    <col min="3" max="3" width="16.33203125" style="48" customWidth="1"/>
    <col min="4" max="4" width="47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1.5">
      <c r="B1" s="229" t="s">
        <v>179</v>
      </c>
      <c r="C1" s="230"/>
      <c r="D1" s="230"/>
      <c r="E1" s="230"/>
      <c r="F1" s="505" t="s">
        <v>552</v>
      </c>
    </row>
    <row r="2" spans="1:6" ht="14.25" thickBot="1">
      <c r="E2" s="231"/>
      <c r="F2" s="505"/>
    </row>
    <row r="3" spans="1:6" ht="13.5" thickBot="1">
      <c r="A3" s="506" t="s">
        <v>115</v>
      </c>
      <c r="B3" s="232" t="s">
        <v>94</v>
      </c>
      <c r="C3" s="233"/>
      <c r="D3" s="232" t="s">
        <v>98</v>
      </c>
      <c r="E3" s="234"/>
      <c r="F3" s="505"/>
    </row>
    <row r="4" spans="1:6" s="235" customFormat="1" ht="36.75" thickBot="1">
      <c r="A4" s="507"/>
      <c r="B4" s="90" t="s">
        <v>109</v>
      </c>
      <c r="C4" s="91" t="s">
        <v>438</v>
      </c>
      <c r="D4" s="90" t="s">
        <v>109</v>
      </c>
      <c r="E4" s="44" t="s">
        <v>438</v>
      </c>
      <c r="F4" s="505"/>
    </row>
    <row r="5" spans="1:6" s="235" customFormat="1" ht="13.5" thickBot="1">
      <c r="A5" s="236">
        <v>1</v>
      </c>
      <c r="B5" s="237">
        <v>2</v>
      </c>
      <c r="C5" s="238">
        <v>3</v>
      </c>
      <c r="D5" s="237">
        <v>4</v>
      </c>
      <c r="E5" s="239">
        <v>5</v>
      </c>
      <c r="F5" s="505"/>
    </row>
    <row r="6" spans="1:6" ht="12.95" customHeight="1">
      <c r="A6" s="241" t="s">
        <v>55</v>
      </c>
      <c r="B6" s="242" t="s">
        <v>397</v>
      </c>
      <c r="C6" s="218">
        <v>1469</v>
      </c>
      <c r="D6" s="242" t="s">
        <v>307</v>
      </c>
      <c r="E6" s="224">
        <v>10914</v>
      </c>
      <c r="F6" s="505"/>
    </row>
    <row r="7" spans="1:6" ht="22.5" customHeight="1">
      <c r="A7" s="243" t="s">
        <v>56</v>
      </c>
      <c r="B7" s="244" t="s">
        <v>371</v>
      </c>
      <c r="C7" s="219">
        <v>0</v>
      </c>
      <c r="D7" s="244" t="s">
        <v>228</v>
      </c>
      <c r="E7" s="225"/>
      <c r="F7" s="505"/>
    </row>
    <row r="8" spans="1:6" ht="12.95" customHeight="1">
      <c r="A8" s="243" t="s">
        <v>57</v>
      </c>
      <c r="B8" s="244" t="s">
        <v>173</v>
      </c>
      <c r="C8" s="219">
        <v>0</v>
      </c>
      <c r="D8" s="244" t="s">
        <v>338</v>
      </c>
      <c r="E8" s="225"/>
      <c r="F8" s="505"/>
    </row>
    <row r="9" spans="1:6" ht="12.95" customHeight="1">
      <c r="A9" s="243" t="s">
        <v>58</v>
      </c>
      <c r="B9" s="244" t="s">
        <v>211</v>
      </c>
      <c r="C9" s="219"/>
      <c r="D9" s="244" t="s">
        <v>378</v>
      </c>
      <c r="E9" s="225"/>
      <c r="F9" s="505"/>
    </row>
    <row r="10" spans="1:6" ht="12.75" customHeight="1">
      <c r="A10" s="243" t="s">
        <v>59</v>
      </c>
      <c r="B10" s="244" t="s">
        <v>273</v>
      </c>
      <c r="C10" s="219"/>
      <c r="D10" s="244" t="s">
        <v>379</v>
      </c>
      <c r="E10" s="225"/>
      <c r="F10" s="505"/>
    </row>
    <row r="11" spans="1:6" ht="12.95" customHeight="1">
      <c r="A11" s="243" t="s">
        <v>60</v>
      </c>
      <c r="B11" s="244" t="s">
        <v>372</v>
      </c>
      <c r="C11" s="220">
        <v>10063</v>
      </c>
      <c r="D11" s="260" t="s">
        <v>380</v>
      </c>
      <c r="E11" s="225"/>
      <c r="F11" s="505"/>
    </row>
    <row r="12" spans="1:6" ht="12.95" customHeight="1">
      <c r="A12" s="243" t="s">
        <v>61</v>
      </c>
      <c r="B12" s="244" t="s">
        <v>373</v>
      </c>
      <c r="C12" s="219"/>
      <c r="D12" s="260" t="s">
        <v>311</v>
      </c>
      <c r="E12" s="225"/>
      <c r="F12" s="505"/>
    </row>
    <row r="13" spans="1:6" ht="12.95" customHeight="1">
      <c r="A13" s="243" t="s">
        <v>62</v>
      </c>
      <c r="B13" s="244" t="s">
        <v>376</v>
      </c>
      <c r="C13" s="219"/>
      <c r="D13" s="261" t="s">
        <v>312</v>
      </c>
      <c r="E13" s="225"/>
      <c r="F13" s="505"/>
    </row>
    <row r="14" spans="1:6" ht="12.95" customHeight="1">
      <c r="A14" s="243" t="s">
        <v>63</v>
      </c>
      <c r="B14" s="262" t="s">
        <v>395</v>
      </c>
      <c r="C14" s="220"/>
      <c r="D14" s="260" t="s">
        <v>381</v>
      </c>
      <c r="E14" s="225"/>
      <c r="F14" s="505"/>
    </row>
    <row r="15" spans="1:6" ht="22.5" customHeight="1">
      <c r="A15" s="243" t="s">
        <v>64</v>
      </c>
      <c r="B15" s="244" t="s">
        <v>374</v>
      </c>
      <c r="C15" s="220"/>
      <c r="D15" s="260" t="s">
        <v>382</v>
      </c>
      <c r="E15" s="225"/>
      <c r="F15" s="505"/>
    </row>
    <row r="16" spans="1:6" ht="12.95" customHeight="1">
      <c r="A16" s="243" t="s">
        <v>65</v>
      </c>
      <c r="B16" s="244" t="s">
        <v>375</v>
      </c>
      <c r="C16" s="225"/>
      <c r="D16" s="244" t="s">
        <v>87</v>
      </c>
      <c r="E16" s="225"/>
      <c r="F16" s="505"/>
    </row>
    <row r="17" spans="1:6" ht="12.95" customHeight="1" thickBot="1">
      <c r="A17" s="373" t="s">
        <v>66</v>
      </c>
      <c r="B17" s="374"/>
      <c r="C17" s="375"/>
      <c r="D17" s="374" t="s">
        <v>51</v>
      </c>
      <c r="E17" s="301"/>
      <c r="F17" s="505"/>
    </row>
    <row r="18" spans="1:6" ht="15.95" customHeight="1" thickBot="1">
      <c r="A18" s="247" t="s">
        <v>67</v>
      </c>
      <c r="B18" s="71" t="s">
        <v>164</v>
      </c>
      <c r="C18" s="222">
        <f>+C6+C7+C8+C9+C10+C11+C12+C13+C15+C16+C17</f>
        <v>11532</v>
      </c>
      <c r="D18" s="71" t="s">
        <v>165</v>
      </c>
      <c r="E18" s="227">
        <f>+E6+E7+E8+E16+E17</f>
        <v>10914</v>
      </c>
      <c r="F18" s="505"/>
    </row>
    <row r="19" spans="1:6" ht="12.95" customHeight="1">
      <c r="A19" s="263" t="s">
        <v>68</v>
      </c>
      <c r="B19" s="264" t="s">
        <v>394</v>
      </c>
      <c r="C19" s="271">
        <f>+C20+C21+C22+C23+C24</f>
        <v>0</v>
      </c>
      <c r="D19" s="251" t="s">
        <v>237</v>
      </c>
      <c r="E19" s="56"/>
      <c r="F19" s="505"/>
    </row>
    <row r="20" spans="1:6" ht="12.95" customHeight="1">
      <c r="A20" s="243" t="s">
        <v>69</v>
      </c>
      <c r="B20" s="265" t="s">
        <v>383</v>
      </c>
      <c r="C20" s="57"/>
      <c r="D20" s="251" t="s">
        <v>241</v>
      </c>
      <c r="E20" s="58"/>
      <c r="F20" s="505"/>
    </row>
    <row r="21" spans="1:6" ht="12.95" customHeight="1">
      <c r="A21" s="263" t="s">
        <v>70</v>
      </c>
      <c r="B21" s="265" t="s">
        <v>384</v>
      </c>
      <c r="C21" s="57"/>
      <c r="D21" s="251" t="s">
        <v>175</v>
      </c>
      <c r="E21" s="58"/>
      <c r="F21" s="505"/>
    </row>
    <row r="22" spans="1:6" ht="12.95" customHeight="1">
      <c r="A22" s="243" t="s">
        <v>71</v>
      </c>
      <c r="B22" s="265" t="s">
        <v>385</v>
      </c>
      <c r="C22" s="57"/>
      <c r="D22" s="251" t="s">
        <v>176</v>
      </c>
      <c r="E22" s="58"/>
      <c r="F22" s="505"/>
    </row>
    <row r="23" spans="1:6" ht="12.95" customHeight="1">
      <c r="A23" s="263" t="s">
        <v>72</v>
      </c>
      <c r="B23" s="265" t="s">
        <v>386</v>
      </c>
      <c r="C23" s="57"/>
      <c r="D23" s="249" t="s">
        <v>357</v>
      </c>
      <c r="E23" s="58"/>
      <c r="F23" s="505"/>
    </row>
    <row r="24" spans="1:6" ht="12.95" customHeight="1">
      <c r="A24" s="243" t="s">
        <v>73</v>
      </c>
      <c r="B24" s="266" t="s">
        <v>387</v>
      </c>
      <c r="C24" s="57"/>
      <c r="D24" s="251" t="s">
        <v>242</v>
      </c>
      <c r="E24" s="58"/>
      <c r="F24" s="505"/>
    </row>
    <row r="25" spans="1:6" ht="12.95" customHeight="1">
      <c r="A25" s="263" t="s">
        <v>74</v>
      </c>
      <c r="B25" s="267" t="s">
        <v>388</v>
      </c>
      <c r="C25" s="253">
        <f>+C26+C27+C28+C29+C30</f>
        <v>0</v>
      </c>
      <c r="D25" s="268" t="s">
        <v>240</v>
      </c>
      <c r="E25" s="58"/>
      <c r="F25" s="505"/>
    </row>
    <row r="26" spans="1:6" ht="12.95" customHeight="1">
      <c r="A26" s="243" t="s">
        <v>75</v>
      </c>
      <c r="B26" s="266" t="s">
        <v>389</v>
      </c>
      <c r="C26" s="57"/>
      <c r="D26" s="268" t="s">
        <v>396</v>
      </c>
      <c r="E26" s="58"/>
      <c r="F26" s="505"/>
    </row>
    <row r="27" spans="1:6" ht="12.95" customHeight="1">
      <c r="A27" s="263" t="s">
        <v>76</v>
      </c>
      <c r="B27" s="266" t="s">
        <v>390</v>
      </c>
      <c r="C27" s="57"/>
      <c r="D27" s="259"/>
      <c r="E27" s="58"/>
      <c r="F27" s="505"/>
    </row>
    <row r="28" spans="1:6" ht="12.95" customHeight="1">
      <c r="A28" s="243" t="s">
        <v>77</v>
      </c>
      <c r="B28" s="265" t="s">
        <v>391</v>
      </c>
      <c r="C28" s="57"/>
      <c r="D28" s="68"/>
      <c r="E28" s="58"/>
      <c r="F28" s="505"/>
    </row>
    <row r="29" spans="1:6" ht="12.95" customHeight="1">
      <c r="A29" s="263" t="s">
        <v>78</v>
      </c>
      <c r="B29" s="269" t="s">
        <v>392</v>
      </c>
      <c r="C29" s="57"/>
      <c r="D29" s="42"/>
      <c r="E29" s="58"/>
      <c r="F29" s="505"/>
    </row>
    <row r="30" spans="1:6" ht="12.95" customHeight="1" thickBot="1">
      <c r="A30" s="243" t="s">
        <v>79</v>
      </c>
      <c r="B30" s="270" t="s">
        <v>393</v>
      </c>
      <c r="C30" s="57"/>
      <c r="D30" s="68"/>
      <c r="E30" s="58"/>
      <c r="F30" s="505"/>
    </row>
    <row r="31" spans="1:6" ht="21.75" customHeight="1" thickBot="1">
      <c r="A31" s="247" t="s">
        <v>80</v>
      </c>
      <c r="B31" s="71" t="s">
        <v>428</v>
      </c>
      <c r="C31" s="222">
        <f>+C19+C25</f>
        <v>0</v>
      </c>
      <c r="D31" s="71" t="s">
        <v>429</v>
      </c>
      <c r="E31" s="227">
        <f>SUM(E19:E30)</f>
        <v>0</v>
      </c>
      <c r="F31" s="505"/>
    </row>
    <row r="32" spans="1:6" ht="18" customHeight="1" thickBot="1">
      <c r="A32" s="247" t="s">
        <v>81</v>
      </c>
      <c r="B32" s="254" t="s">
        <v>426</v>
      </c>
      <c r="C32" s="222">
        <f>+C18+C31</f>
        <v>11532</v>
      </c>
      <c r="D32" s="254" t="s">
        <v>430</v>
      </c>
      <c r="E32" s="227">
        <f>+E18+E31</f>
        <v>10914</v>
      </c>
      <c r="F32" s="505"/>
    </row>
    <row r="33" spans="1:6" ht="18" customHeight="1" thickBot="1">
      <c r="A33" s="247" t="s">
        <v>82</v>
      </c>
      <c r="B33" s="71" t="s">
        <v>353</v>
      </c>
      <c r="C33" s="258"/>
      <c r="D33" s="71" t="s">
        <v>359</v>
      </c>
      <c r="E33" s="257"/>
      <c r="F33" s="505"/>
    </row>
    <row r="34" spans="1:6" ht="13.5" thickBot="1">
      <c r="A34" s="247" t="s">
        <v>83</v>
      </c>
      <c r="B34" s="255" t="s">
        <v>427</v>
      </c>
      <c r="C34" s="256">
        <f>+C32+C33</f>
        <v>11532</v>
      </c>
      <c r="D34" s="255" t="s">
        <v>431</v>
      </c>
      <c r="E34" s="256">
        <f>+E32+E33</f>
        <v>10914</v>
      </c>
      <c r="F34" s="505"/>
    </row>
    <row r="35" spans="1:6" ht="13.5" thickBot="1">
      <c r="A35" s="247" t="s">
        <v>157</v>
      </c>
      <c r="B35" s="255" t="s">
        <v>181</v>
      </c>
      <c r="C35" s="256" t="str">
        <f>IF(C18-E18&lt;0,E18-C18,"-")</f>
        <v>-</v>
      </c>
      <c r="D35" s="255" t="s">
        <v>182</v>
      </c>
      <c r="E35" s="256">
        <f>IF(C18-E18&gt;0,C18-E18,"-")</f>
        <v>618</v>
      </c>
      <c r="F35" s="505"/>
    </row>
    <row r="36" spans="1:6" ht="13.5" thickBot="1">
      <c r="A36" s="247" t="s">
        <v>158</v>
      </c>
      <c r="B36" s="255" t="s">
        <v>361</v>
      </c>
      <c r="C36" s="256" t="str">
        <f>IF(C18+C19-E32&lt;0,E32-(C18+C19),"-")</f>
        <v>-</v>
      </c>
      <c r="D36" s="255" t="s">
        <v>362</v>
      </c>
      <c r="E36" s="256">
        <f>IF(C18+C19-E32&gt;0,C18+C19-E32,"-")</f>
        <v>618</v>
      </c>
      <c r="F36" s="505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"/>
  <sheetViews>
    <sheetView tabSelected="1" view="pageLayout" workbookViewId="0">
      <selection activeCell="F4" sqref="F4"/>
    </sheetView>
  </sheetViews>
  <sheetFormatPr defaultRowHeight="12.75"/>
  <cols>
    <col min="1" max="1" width="47.1640625" style="40" customWidth="1"/>
    <col min="2" max="2" width="15.6640625" style="39" customWidth="1"/>
    <col min="3" max="3" width="16.33203125" style="39" customWidth="1"/>
    <col min="4" max="4" width="18" style="39" customWidth="1"/>
    <col min="5" max="5" width="16.6640625" style="39" customWidth="1"/>
    <col min="6" max="6" width="18.83203125" style="48" customWidth="1"/>
    <col min="7" max="8" width="12.83203125" style="39" customWidth="1"/>
    <col min="9" max="9" width="13.83203125" style="39" customWidth="1"/>
    <col min="10" max="16384" width="9.33203125" style="39"/>
  </cols>
  <sheetData>
    <row r="1" spans="1:6" ht="25.5" customHeight="1">
      <c r="A1" s="508" t="s">
        <v>0</v>
      </c>
      <c r="B1" s="508"/>
      <c r="C1" s="508"/>
      <c r="D1" s="508"/>
      <c r="E1" s="508"/>
      <c r="F1" s="508"/>
    </row>
    <row r="2" spans="1:6" ht="22.5" customHeight="1" thickBot="1">
      <c r="A2" s="89"/>
      <c r="B2" s="48"/>
      <c r="C2" s="48"/>
      <c r="D2" s="48"/>
      <c r="E2" s="48"/>
      <c r="F2" s="43" t="s">
        <v>108</v>
      </c>
    </row>
    <row r="3" spans="1:6" s="41" customFormat="1" ht="44.25" customHeight="1" thickBot="1">
      <c r="A3" s="90" t="s">
        <v>112</v>
      </c>
      <c r="B3" s="91" t="s">
        <v>113</v>
      </c>
      <c r="C3" s="91" t="s">
        <v>114</v>
      </c>
      <c r="D3" s="91" t="s">
        <v>433</v>
      </c>
      <c r="E3" s="91" t="s">
        <v>432</v>
      </c>
      <c r="F3" s="44" t="s">
        <v>434</v>
      </c>
    </row>
    <row r="4" spans="1:6" s="48" customFormat="1" ht="12" customHeight="1" thickBot="1">
      <c r="A4" s="45">
        <v>1</v>
      </c>
      <c r="B4" s="46">
        <v>2</v>
      </c>
      <c r="C4" s="46">
        <v>3</v>
      </c>
      <c r="D4" s="46">
        <v>4</v>
      </c>
      <c r="E4" s="46">
        <v>5</v>
      </c>
      <c r="F4" s="47" t="s">
        <v>117</v>
      </c>
    </row>
    <row r="5" spans="1:6" ht="15.95" customHeight="1">
      <c r="A5" s="42" t="s">
        <v>545</v>
      </c>
      <c r="B5" s="29">
        <v>6834</v>
      </c>
      <c r="C5" s="49">
        <v>2014</v>
      </c>
      <c r="D5" s="29">
        <v>0</v>
      </c>
      <c r="E5" s="29">
        <v>6834</v>
      </c>
      <c r="F5" s="50">
        <f t="shared" ref="F5:F6" si="0">B5-D5-E5</f>
        <v>0</v>
      </c>
    </row>
    <row r="6" spans="1:6" ht="15.95" customHeight="1">
      <c r="A6" s="42" t="s">
        <v>546</v>
      </c>
      <c r="B6" s="29">
        <v>3166</v>
      </c>
      <c r="C6" s="49">
        <v>2014</v>
      </c>
      <c r="D6" s="29"/>
      <c r="E6" s="29">
        <v>3166</v>
      </c>
      <c r="F6" s="50">
        <f t="shared" si="0"/>
        <v>0</v>
      </c>
    </row>
    <row r="7" spans="1:6" ht="34.5" thickBot="1">
      <c r="A7" s="42" t="s">
        <v>547</v>
      </c>
      <c r="B7" s="29">
        <v>914</v>
      </c>
      <c r="C7" s="49">
        <v>2014</v>
      </c>
      <c r="D7" s="29"/>
      <c r="E7" s="29">
        <v>914</v>
      </c>
      <c r="F7" s="50"/>
    </row>
    <row r="8" spans="1:6" s="54" customFormat="1" ht="18" customHeight="1" thickBot="1">
      <c r="A8" s="92" t="s">
        <v>111</v>
      </c>
      <c r="B8" s="52">
        <f>SUM(B5:B7)</f>
        <v>10914</v>
      </c>
      <c r="C8" s="66"/>
      <c r="D8" s="52">
        <f>SUM(D5:D7)</f>
        <v>0</v>
      </c>
      <c r="E8" s="52">
        <f>SUM(E5:E7)</f>
        <v>10914</v>
      </c>
      <c r="F8" s="53">
        <f>SUM(F5:F7)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5/2015.(V.14.)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4"/>
  <dimension ref="A1:L99"/>
  <sheetViews>
    <sheetView zoomScale="115" workbookViewId="0">
      <selection activeCell="F1" sqref="F1"/>
    </sheetView>
  </sheetViews>
  <sheetFormatPr defaultRowHeight="12.75"/>
  <cols>
    <col min="1" max="1" width="9.6640625" style="367" customWidth="1"/>
    <col min="2" max="2" width="9.6640625" style="368" customWidth="1"/>
    <col min="3" max="3" width="60.1640625" style="368" customWidth="1"/>
    <col min="4" max="4" width="19.6640625" style="369" bestFit="1" customWidth="1"/>
    <col min="5" max="5" width="20" style="369" customWidth="1"/>
    <col min="6" max="6" width="20.1640625" style="369" customWidth="1"/>
    <col min="7" max="16384" width="9.33203125" style="4"/>
  </cols>
  <sheetData>
    <row r="1" spans="1:6" s="2" customFormat="1" ht="16.5" customHeight="1" thickBot="1">
      <c r="A1" s="97"/>
      <c r="B1" s="98"/>
      <c r="C1" s="99"/>
      <c r="D1" s="144"/>
      <c r="E1" s="144"/>
      <c r="F1" s="144" t="s">
        <v>553</v>
      </c>
    </row>
    <row r="2" spans="1:6" s="61" customFormat="1" ht="25.5" customHeight="1">
      <c r="A2" s="509" t="s">
        <v>265</v>
      </c>
      <c r="B2" s="510"/>
      <c r="C2" s="282" t="s">
        <v>264</v>
      </c>
      <c r="D2" s="296" t="s">
        <v>88</v>
      </c>
      <c r="E2" s="296" t="s">
        <v>88</v>
      </c>
      <c r="F2" s="296" t="s">
        <v>88</v>
      </c>
    </row>
    <row r="3" spans="1:6" s="61" customFormat="1" ht="16.5" thickBot="1">
      <c r="A3" s="100" t="s">
        <v>255</v>
      </c>
      <c r="B3" s="101"/>
      <c r="C3" s="283" t="s">
        <v>89</v>
      </c>
      <c r="D3" s="297" t="s">
        <v>90</v>
      </c>
      <c r="E3" s="297" t="s">
        <v>90</v>
      </c>
      <c r="F3" s="297" t="s">
        <v>90</v>
      </c>
    </row>
    <row r="4" spans="1:6" s="62" customFormat="1" ht="15.95" customHeight="1" thickBot="1">
      <c r="A4" s="102"/>
      <c r="B4" s="102"/>
      <c r="C4" s="102"/>
      <c r="D4" s="103"/>
      <c r="E4" s="103"/>
      <c r="F4" s="103" t="s">
        <v>91</v>
      </c>
    </row>
    <row r="5" spans="1:6" ht="24.75" thickBot="1">
      <c r="A5" s="511" t="s">
        <v>257</v>
      </c>
      <c r="B5" s="512"/>
      <c r="C5" s="104" t="s">
        <v>92</v>
      </c>
      <c r="D5" s="298" t="s">
        <v>441</v>
      </c>
      <c r="E5" s="298" t="s">
        <v>442</v>
      </c>
      <c r="F5" s="298" t="s">
        <v>443</v>
      </c>
    </row>
    <row r="6" spans="1:6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  <c r="F6" s="95">
        <v>6</v>
      </c>
    </row>
    <row r="7" spans="1:6" s="55" customFormat="1" ht="15.95" customHeight="1" thickBot="1">
      <c r="A7" s="106"/>
      <c r="B7" s="107"/>
      <c r="C7" s="107" t="s">
        <v>94</v>
      </c>
      <c r="D7" s="299"/>
      <c r="E7" s="299"/>
      <c r="F7" s="299"/>
    </row>
    <row r="8" spans="1:6" s="55" customFormat="1" ht="12" customHeight="1" thickBot="1">
      <c r="A8" s="93" t="s">
        <v>55</v>
      </c>
      <c r="B8" s="109"/>
      <c r="C8" s="185" t="s">
        <v>258</v>
      </c>
      <c r="D8" s="227">
        <f>+D9+D14</f>
        <v>20353</v>
      </c>
      <c r="E8" s="227">
        <f>+E9+E14</f>
        <v>11567</v>
      </c>
      <c r="F8" s="227">
        <f>+F9+F14</f>
        <v>10752</v>
      </c>
    </row>
    <row r="9" spans="1:6" s="63" customFormat="1" ht="12" customHeight="1" thickBot="1">
      <c r="A9" s="93" t="s">
        <v>56</v>
      </c>
      <c r="B9" s="109"/>
      <c r="C9" s="284" t="s">
        <v>1</v>
      </c>
      <c r="D9" s="227">
        <f>SUM(D10:D13)</f>
        <v>3770</v>
      </c>
      <c r="E9" s="227">
        <f>SUM(E10:E13)</f>
        <v>4751</v>
      </c>
      <c r="F9" s="227">
        <f>SUM(F10:F13)</f>
        <v>4005</v>
      </c>
    </row>
    <row r="10" spans="1:6" s="64" customFormat="1" ht="12" customHeight="1">
      <c r="A10" s="111"/>
      <c r="B10" s="112" t="s">
        <v>144</v>
      </c>
      <c r="C10" s="285" t="s">
        <v>96</v>
      </c>
      <c r="D10" s="225">
        <v>3720</v>
      </c>
      <c r="E10" s="225">
        <v>4560</v>
      </c>
      <c r="F10" s="225">
        <v>3814</v>
      </c>
    </row>
    <row r="11" spans="1:6" s="64" customFormat="1" ht="12" customHeight="1">
      <c r="A11" s="111"/>
      <c r="B11" s="112" t="s">
        <v>145</v>
      </c>
      <c r="C11" s="286" t="s">
        <v>116</v>
      </c>
      <c r="D11" s="225"/>
      <c r="E11" s="225"/>
      <c r="F11" s="225"/>
    </row>
    <row r="12" spans="1:6" s="64" customFormat="1" ht="12" customHeight="1">
      <c r="A12" s="111"/>
      <c r="B12" s="112" t="s">
        <v>146</v>
      </c>
      <c r="C12" s="286" t="s">
        <v>184</v>
      </c>
      <c r="D12" s="225">
        <v>50</v>
      </c>
      <c r="E12" s="225">
        <v>191</v>
      </c>
      <c r="F12" s="225">
        <v>191</v>
      </c>
    </row>
    <row r="13" spans="1:6" s="64" customFormat="1" ht="12" customHeight="1" thickBot="1">
      <c r="A13" s="111"/>
      <c r="B13" s="112" t="s">
        <v>147</v>
      </c>
      <c r="C13" s="287" t="s">
        <v>185</v>
      </c>
      <c r="D13" s="225">
        <v>0</v>
      </c>
      <c r="E13" s="225">
        <v>0</v>
      </c>
      <c r="F13" s="225">
        <v>0</v>
      </c>
    </row>
    <row r="14" spans="1:6" s="63" customFormat="1" ht="12" customHeight="1" thickBot="1">
      <c r="A14" s="93" t="s">
        <v>57</v>
      </c>
      <c r="B14" s="109"/>
      <c r="C14" s="284" t="s">
        <v>186</v>
      </c>
      <c r="D14" s="227">
        <f>SUM(D15:D22)</f>
        <v>16583</v>
      </c>
      <c r="E14" s="227">
        <f>SUM(E15:E22)</f>
        <v>6816</v>
      </c>
      <c r="F14" s="227">
        <f>SUM(F15:F22)</f>
        <v>6747</v>
      </c>
    </row>
    <row r="15" spans="1:6" s="63" customFormat="1" ht="12" customHeight="1">
      <c r="A15" s="113"/>
      <c r="B15" s="112" t="s">
        <v>118</v>
      </c>
      <c r="C15" s="285" t="s">
        <v>191</v>
      </c>
      <c r="D15" s="300"/>
      <c r="E15" s="300"/>
      <c r="F15" s="300"/>
    </row>
    <row r="16" spans="1:6" s="63" customFormat="1" ht="12" customHeight="1">
      <c r="A16" s="111"/>
      <c r="B16" s="112" t="s">
        <v>119</v>
      </c>
      <c r="C16" s="286" t="s">
        <v>192</v>
      </c>
      <c r="D16" s="225"/>
      <c r="E16" s="225">
        <v>795</v>
      </c>
      <c r="F16" s="225">
        <v>795</v>
      </c>
    </row>
    <row r="17" spans="1:6" s="63" customFormat="1" ht="12" customHeight="1">
      <c r="A17" s="111"/>
      <c r="B17" s="112" t="s">
        <v>120</v>
      </c>
      <c r="C17" s="286" t="s">
        <v>193</v>
      </c>
      <c r="D17" s="225">
        <v>2826</v>
      </c>
      <c r="E17" s="225"/>
      <c r="F17" s="225"/>
    </row>
    <row r="18" spans="1:6" s="63" customFormat="1" ht="12" customHeight="1">
      <c r="A18" s="111"/>
      <c r="B18" s="112" t="s">
        <v>121</v>
      </c>
      <c r="C18" s="286" t="s">
        <v>194</v>
      </c>
      <c r="D18" s="225">
        <v>2383</v>
      </c>
      <c r="E18" s="225">
        <v>1951</v>
      </c>
      <c r="F18" s="225">
        <v>1951</v>
      </c>
    </row>
    <row r="19" spans="1:6" s="63" customFormat="1" ht="12" customHeight="1">
      <c r="A19" s="111"/>
      <c r="B19" s="112" t="s">
        <v>187</v>
      </c>
      <c r="C19" s="286" t="s">
        <v>195</v>
      </c>
      <c r="D19" s="225"/>
      <c r="E19" s="225"/>
      <c r="F19" s="225"/>
    </row>
    <row r="20" spans="1:6" s="63" customFormat="1" ht="12" customHeight="1">
      <c r="A20" s="114"/>
      <c r="B20" s="112" t="s">
        <v>188</v>
      </c>
      <c r="C20" s="286" t="s">
        <v>271</v>
      </c>
      <c r="D20" s="301">
        <v>3448</v>
      </c>
      <c r="E20" s="301">
        <v>837</v>
      </c>
      <c r="F20" s="301">
        <v>837</v>
      </c>
    </row>
    <row r="21" spans="1:6" s="64" customFormat="1" ht="12" customHeight="1">
      <c r="A21" s="111"/>
      <c r="B21" s="112" t="s">
        <v>189</v>
      </c>
      <c r="C21" s="286" t="s">
        <v>197</v>
      </c>
      <c r="D21" s="225">
        <v>10</v>
      </c>
      <c r="E21" s="225">
        <v>17</v>
      </c>
      <c r="F21" s="225">
        <v>17</v>
      </c>
    </row>
    <row r="22" spans="1:6" s="64" customFormat="1" ht="12" customHeight="1" thickBot="1">
      <c r="A22" s="115"/>
      <c r="B22" s="116" t="s">
        <v>190</v>
      </c>
      <c r="C22" s="287" t="s">
        <v>198</v>
      </c>
      <c r="D22" s="226">
        <v>7916</v>
      </c>
      <c r="E22" s="226">
        <v>3216</v>
      </c>
      <c r="F22" s="226">
        <v>3147</v>
      </c>
    </row>
    <row r="23" spans="1:6" s="64" customFormat="1" ht="12" customHeight="1" thickBot="1">
      <c r="A23" s="93" t="s">
        <v>58</v>
      </c>
      <c r="B23" s="117"/>
      <c r="C23" s="284" t="s">
        <v>272</v>
      </c>
      <c r="D23" s="257">
        <v>1650</v>
      </c>
      <c r="E23" s="257">
        <v>1400</v>
      </c>
      <c r="F23" s="257">
        <v>1400</v>
      </c>
    </row>
    <row r="24" spans="1:6" s="63" customFormat="1" ht="12" customHeight="1" thickBot="1">
      <c r="A24" s="93" t="s">
        <v>59</v>
      </c>
      <c r="B24" s="109"/>
      <c r="C24" s="284" t="s">
        <v>2</v>
      </c>
      <c r="D24" s="227">
        <f>SUM(D25:D32)</f>
        <v>17425</v>
      </c>
      <c r="E24" s="227">
        <f>SUM(E25:E32)</f>
        <v>28355</v>
      </c>
      <c r="F24" s="227">
        <f>SUM(F25:F32)</f>
        <v>28355</v>
      </c>
    </row>
    <row r="25" spans="1:6" s="64" customFormat="1" ht="12" customHeight="1">
      <c r="A25" s="111"/>
      <c r="B25" s="112" t="s">
        <v>122</v>
      </c>
      <c r="C25" s="285" t="s">
        <v>3</v>
      </c>
      <c r="D25" s="58">
        <v>15613</v>
      </c>
      <c r="E25" s="58">
        <v>17097</v>
      </c>
      <c r="F25" s="58">
        <v>17097</v>
      </c>
    </row>
    <row r="26" spans="1:6" s="64" customFormat="1" ht="12" customHeight="1">
      <c r="A26" s="111"/>
      <c r="B26" s="112" t="s">
        <v>123</v>
      </c>
      <c r="C26" s="286" t="s">
        <v>209</v>
      </c>
      <c r="D26" s="58"/>
      <c r="E26" s="58"/>
      <c r="F26" s="58"/>
    </row>
    <row r="27" spans="1:6" s="64" customFormat="1" ht="12" customHeight="1">
      <c r="A27" s="111"/>
      <c r="B27" s="112" t="s">
        <v>124</v>
      </c>
      <c r="C27" s="286" t="s">
        <v>127</v>
      </c>
      <c r="D27" s="58">
        <v>0</v>
      </c>
      <c r="E27" s="58">
        <v>118</v>
      </c>
      <c r="F27" s="58">
        <v>118</v>
      </c>
    </row>
    <row r="28" spans="1:6" s="64" customFormat="1" ht="12" customHeight="1">
      <c r="A28" s="111"/>
      <c r="B28" s="112" t="s">
        <v>202</v>
      </c>
      <c r="C28" s="286" t="s">
        <v>210</v>
      </c>
      <c r="D28" s="58">
        <v>1812</v>
      </c>
      <c r="E28" s="58">
        <v>1077</v>
      </c>
      <c r="F28" s="58">
        <v>1077</v>
      </c>
    </row>
    <row r="29" spans="1:6" s="64" customFormat="1" ht="12" customHeight="1">
      <c r="A29" s="111"/>
      <c r="B29" s="112" t="s">
        <v>203</v>
      </c>
      <c r="C29" s="286" t="s">
        <v>211</v>
      </c>
      <c r="D29" s="58"/>
      <c r="E29" s="58"/>
      <c r="F29" s="58"/>
    </row>
    <row r="30" spans="1:6" s="64" customFormat="1" ht="12" customHeight="1">
      <c r="A30" s="111"/>
      <c r="B30" s="112" t="s">
        <v>204</v>
      </c>
      <c r="C30" s="286" t="s">
        <v>212</v>
      </c>
      <c r="D30" s="58"/>
      <c r="E30" s="58"/>
      <c r="F30" s="58"/>
    </row>
    <row r="31" spans="1:6" s="64" customFormat="1" ht="12" customHeight="1">
      <c r="A31" s="111"/>
      <c r="B31" s="112" t="s">
        <v>205</v>
      </c>
      <c r="C31" s="286" t="s">
        <v>273</v>
      </c>
      <c r="D31" s="58"/>
      <c r="E31" s="58"/>
      <c r="F31" s="58"/>
    </row>
    <row r="32" spans="1:6" s="64" customFormat="1" ht="12" customHeight="1" thickBot="1">
      <c r="A32" s="115"/>
      <c r="B32" s="116" t="s">
        <v>206</v>
      </c>
      <c r="C32" s="288" t="s">
        <v>259</v>
      </c>
      <c r="D32" s="302"/>
      <c r="E32" s="302">
        <v>10063</v>
      </c>
      <c r="F32" s="302">
        <v>10063</v>
      </c>
    </row>
    <row r="33" spans="1:6" s="64" customFormat="1" ht="12" customHeight="1" thickBot="1">
      <c r="A33" s="96" t="s">
        <v>60</v>
      </c>
      <c r="B33" s="69"/>
      <c r="C33" s="185" t="s">
        <v>412</v>
      </c>
      <c r="D33" s="227">
        <f>+D34+D40</f>
        <v>5253</v>
      </c>
      <c r="E33" s="227">
        <f>+E34+E40</f>
        <v>5195</v>
      </c>
      <c r="F33" s="227">
        <f>+F34+F40</f>
        <v>5195</v>
      </c>
    </row>
    <row r="34" spans="1:6" s="64" customFormat="1" ht="12" customHeight="1">
      <c r="A34" s="113"/>
      <c r="B34" s="84" t="s">
        <v>125</v>
      </c>
      <c r="C34" s="357" t="s">
        <v>400</v>
      </c>
      <c r="D34" s="320">
        <f>SUM(D35:D39)</f>
        <v>5253</v>
      </c>
      <c r="E34" s="320">
        <f>SUM(E35:E39)</f>
        <v>5195</v>
      </c>
      <c r="F34" s="320">
        <f>SUM(F35:F39)</f>
        <v>5195</v>
      </c>
    </row>
    <row r="35" spans="1:6" s="64" customFormat="1" ht="12" customHeight="1">
      <c r="A35" s="111"/>
      <c r="B35" s="82" t="s">
        <v>128</v>
      </c>
      <c r="C35" s="286" t="s">
        <v>274</v>
      </c>
      <c r="D35" s="225">
        <v>25</v>
      </c>
      <c r="E35" s="225">
        <v>0</v>
      </c>
      <c r="F35" s="225">
        <v>0</v>
      </c>
    </row>
    <row r="36" spans="1:6" s="64" customFormat="1" ht="12" customHeight="1">
      <c r="A36" s="111"/>
      <c r="B36" s="82" t="s">
        <v>129</v>
      </c>
      <c r="C36" s="286" t="s">
        <v>275</v>
      </c>
      <c r="D36" s="225">
        <v>0</v>
      </c>
      <c r="E36" s="225">
        <v>0</v>
      </c>
      <c r="F36" s="225">
        <v>0</v>
      </c>
    </row>
    <row r="37" spans="1:6" s="64" customFormat="1" ht="12" customHeight="1">
      <c r="A37" s="111"/>
      <c r="B37" s="82" t="s">
        <v>130</v>
      </c>
      <c r="C37" s="286" t="s">
        <v>276</v>
      </c>
      <c r="D37" s="225"/>
      <c r="E37" s="225"/>
      <c r="F37" s="225"/>
    </row>
    <row r="38" spans="1:6" s="64" customFormat="1" ht="12" customHeight="1">
      <c r="A38" s="111"/>
      <c r="B38" s="82" t="s">
        <v>131</v>
      </c>
      <c r="C38" s="286" t="s">
        <v>277</v>
      </c>
      <c r="D38" s="225"/>
      <c r="E38" s="225"/>
      <c r="F38" s="225"/>
    </row>
    <row r="39" spans="1:6" s="64" customFormat="1" ht="12" customHeight="1">
      <c r="A39" s="111"/>
      <c r="B39" s="82" t="s">
        <v>214</v>
      </c>
      <c r="C39" s="286" t="s">
        <v>401</v>
      </c>
      <c r="D39" s="225">
        <v>5228</v>
      </c>
      <c r="E39" s="225">
        <v>5195</v>
      </c>
      <c r="F39" s="225">
        <v>5195</v>
      </c>
    </row>
    <row r="40" spans="1:6" s="64" customFormat="1" ht="12" customHeight="1">
      <c r="A40" s="111"/>
      <c r="B40" s="82" t="s">
        <v>126</v>
      </c>
      <c r="C40" s="289" t="s">
        <v>402</v>
      </c>
      <c r="D40" s="319">
        <f>SUM(D41:D45)</f>
        <v>0</v>
      </c>
      <c r="E40" s="319">
        <f>SUM(E41:E45)</f>
        <v>0</v>
      </c>
      <c r="F40" s="319">
        <f>SUM(F41:F45)</f>
        <v>0</v>
      </c>
    </row>
    <row r="41" spans="1:6" s="64" customFormat="1" ht="12" customHeight="1">
      <c r="A41" s="111"/>
      <c r="B41" s="82" t="s">
        <v>134</v>
      </c>
      <c r="C41" s="286" t="s">
        <v>274</v>
      </c>
      <c r="D41" s="225"/>
      <c r="E41" s="225"/>
      <c r="F41" s="225"/>
    </row>
    <row r="42" spans="1:6" s="64" customFormat="1" ht="12" customHeight="1">
      <c r="A42" s="111"/>
      <c r="B42" s="82" t="s">
        <v>135</v>
      </c>
      <c r="C42" s="286" t="s">
        <v>275</v>
      </c>
      <c r="D42" s="225">
        <v>0</v>
      </c>
      <c r="E42" s="225"/>
      <c r="F42" s="225"/>
    </row>
    <row r="43" spans="1:6" s="64" customFormat="1" ht="12" customHeight="1">
      <c r="A43" s="111"/>
      <c r="B43" s="82" t="s">
        <v>136</v>
      </c>
      <c r="C43" s="286" t="s">
        <v>276</v>
      </c>
      <c r="D43" s="225"/>
      <c r="E43" s="225"/>
      <c r="F43" s="225"/>
    </row>
    <row r="44" spans="1:6" s="64" customFormat="1" ht="12" customHeight="1">
      <c r="A44" s="111"/>
      <c r="B44" s="82" t="s">
        <v>137</v>
      </c>
      <c r="C44" s="286" t="s">
        <v>277</v>
      </c>
      <c r="D44" s="225"/>
      <c r="E44" s="225"/>
      <c r="F44" s="225"/>
    </row>
    <row r="45" spans="1:6" s="64" customFormat="1" ht="12" customHeight="1" thickBot="1">
      <c r="A45" s="118"/>
      <c r="B45" s="85" t="s">
        <v>215</v>
      </c>
      <c r="C45" s="287" t="s">
        <v>403</v>
      </c>
      <c r="D45" s="303">
        <v>0</v>
      </c>
      <c r="E45" s="303"/>
      <c r="F45" s="303"/>
    </row>
    <row r="46" spans="1:6" s="63" customFormat="1" ht="12" customHeight="1" thickBot="1">
      <c r="A46" s="96" t="s">
        <v>61</v>
      </c>
      <c r="B46" s="109"/>
      <c r="C46" s="284" t="s">
        <v>278</v>
      </c>
      <c r="D46" s="227">
        <f>+D47+D48</f>
        <v>0</v>
      </c>
      <c r="E46" s="227">
        <f>+E47+E48</f>
        <v>185</v>
      </c>
      <c r="F46" s="227">
        <f>+F47+F48</f>
        <v>185</v>
      </c>
    </row>
    <row r="47" spans="1:6" s="64" customFormat="1" ht="12" customHeight="1">
      <c r="A47" s="111"/>
      <c r="B47" s="82" t="s">
        <v>132</v>
      </c>
      <c r="C47" s="285" t="s">
        <v>160</v>
      </c>
      <c r="D47" s="225"/>
      <c r="E47" s="225">
        <v>185</v>
      </c>
      <c r="F47" s="225">
        <v>185</v>
      </c>
    </row>
    <row r="48" spans="1:6" s="64" customFormat="1" ht="12" customHeight="1" thickBot="1">
      <c r="A48" s="111"/>
      <c r="B48" s="82" t="s">
        <v>133</v>
      </c>
      <c r="C48" s="287" t="s">
        <v>5</v>
      </c>
      <c r="D48" s="225"/>
      <c r="E48" s="225"/>
      <c r="F48" s="225"/>
    </row>
    <row r="49" spans="1:6" s="64" customFormat="1" ht="12" customHeight="1" thickBot="1">
      <c r="A49" s="93" t="s">
        <v>62</v>
      </c>
      <c r="B49" s="109"/>
      <c r="C49" s="284" t="s">
        <v>4</v>
      </c>
      <c r="D49" s="227">
        <f>+D50+D51+D52</f>
        <v>2480</v>
      </c>
      <c r="E49" s="227">
        <f>+E50+E51+E52</f>
        <v>1469</v>
      </c>
      <c r="F49" s="227">
        <f>+F50+F51+F52</f>
        <v>0</v>
      </c>
    </row>
    <row r="50" spans="1:6" s="64" customFormat="1" ht="12" customHeight="1">
      <c r="A50" s="119"/>
      <c r="B50" s="82" t="s">
        <v>219</v>
      </c>
      <c r="C50" s="285" t="s">
        <v>217</v>
      </c>
      <c r="D50" s="224">
        <v>2480</v>
      </c>
      <c r="E50" s="224">
        <v>1469</v>
      </c>
      <c r="F50" s="224">
        <v>0</v>
      </c>
    </row>
    <row r="51" spans="1:6" s="64" customFormat="1" ht="12" customHeight="1">
      <c r="A51" s="119"/>
      <c r="B51" s="82" t="s">
        <v>220</v>
      </c>
      <c r="C51" s="286" t="s">
        <v>218</v>
      </c>
      <c r="D51" s="224"/>
      <c r="E51" s="224"/>
      <c r="F51" s="224"/>
    </row>
    <row r="52" spans="1:6" s="64" customFormat="1" ht="12" customHeight="1" thickBot="1">
      <c r="A52" s="111"/>
      <c r="B52" s="82" t="s">
        <v>336</v>
      </c>
      <c r="C52" s="288" t="s">
        <v>280</v>
      </c>
      <c r="D52" s="225">
        <v>0</v>
      </c>
      <c r="E52" s="225"/>
      <c r="F52" s="225"/>
    </row>
    <row r="53" spans="1:6" s="64" customFormat="1" ht="12" customHeight="1" thickBot="1">
      <c r="A53" s="96" t="s">
        <v>63</v>
      </c>
      <c r="B53" s="120"/>
      <c r="C53" s="185" t="s">
        <v>281</v>
      </c>
      <c r="D53" s="304"/>
      <c r="E53" s="304">
        <v>765</v>
      </c>
      <c r="F53" s="304">
        <v>19</v>
      </c>
    </row>
    <row r="54" spans="1:6" s="63" customFormat="1" ht="12" customHeight="1" thickBot="1">
      <c r="A54" s="121" t="s">
        <v>64</v>
      </c>
      <c r="B54" s="122"/>
      <c r="C54" s="185" t="s">
        <v>413</v>
      </c>
      <c r="D54" s="305">
        <f>+D9+D14+D23+D24+D33+D46+D49+D53</f>
        <v>47161</v>
      </c>
      <c r="E54" s="305">
        <f>+E9+E14+E23+E24+E33+E46+E49+E53</f>
        <v>48936</v>
      </c>
      <c r="F54" s="305">
        <f>+F9+F14+F23+F24+F33+F46+F49+F53</f>
        <v>45906</v>
      </c>
    </row>
    <row r="55" spans="1:6" s="63" customFormat="1" ht="12" customHeight="1" thickBot="1">
      <c r="A55" s="93" t="s">
        <v>65</v>
      </c>
      <c r="B55" s="86"/>
      <c r="C55" s="185" t="s">
        <v>284</v>
      </c>
      <c r="D55" s="306">
        <f>+D56+D57</f>
        <v>3386</v>
      </c>
      <c r="E55" s="306">
        <f>+E56+E57</f>
        <v>671</v>
      </c>
      <c r="F55" s="306">
        <f>+F56+F57</f>
        <v>671</v>
      </c>
    </row>
    <row r="56" spans="1:6" s="63" customFormat="1" ht="12" customHeight="1">
      <c r="A56" s="113"/>
      <c r="B56" s="84" t="s">
        <v>162</v>
      </c>
      <c r="C56" s="358" t="s">
        <v>6</v>
      </c>
      <c r="D56" s="307">
        <v>3386</v>
      </c>
      <c r="E56" s="307">
        <v>671</v>
      </c>
      <c r="F56" s="307">
        <v>671</v>
      </c>
    </row>
    <row r="57" spans="1:6" s="63" customFormat="1" ht="12" customHeight="1" thickBot="1">
      <c r="A57" s="118"/>
      <c r="B57" s="85" t="s">
        <v>163</v>
      </c>
      <c r="C57" s="359" t="s">
        <v>7</v>
      </c>
      <c r="D57" s="59"/>
      <c r="E57" s="59"/>
      <c r="F57" s="59"/>
    </row>
    <row r="58" spans="1:6" s="64" customFormat="1" ht="12" customHeight="1" thickBot="1">
      <c r="A58" s="123" t="s">
        <v>66</v>
      </c>
      <c r="B58" s="360"/>
      <c r="C58" s="361" t="s">
        <v>8</v>
      </c>
      <c r="D58" s="227">
        <f>+D54+D55</f>
        <v>50547</v>
      </c>
      <c r="E58" s="227">
        <f>+E54+E55</f>
        <v>49607</v>
      </c>
      <c r="F58" s="227">
        <f>+F54+F55</f>
        <v>46577</v>
      </c>
    </row>
    <row r="59" spans="1:6" s="64" customFormat="1" ht="15" customHeight="1">
      <c r="A59" s="126"/>
      <c r="B59" s="126"/>
      <c r="C59" s="127"/>
      <c r="D59" s="308"/>
      <c r="E59" s="308"/>
      <c r="F59" s="308"/>
    </row>
    <row r="60" spans="1:6" ht="13.5" thickBot="1">
      <c r="A60" s="128"/>
      <c r="B60" s="129"/>
      <c r="C60" s="129"/>
      <c r="D60" s="309"/>
      <c r="E60" s="309"/>
      <c r="F60" s="309"/>
    </row>
    <row r="61" spans="1:6" s="55" customFormat="1" ht="16.5" customHeight="1" thickBot="1">
      <c r="A61" s="130"/>
      <c r="B61" s="131"/>
      <c r="C61" s="132" t="s">
        <v>98</v>
      </c>
      <c r="D61" s="310"/>
      <c r="E61" s="310"/>
      <c r="F61" s="310"/>
    </row>
    <row r="62" spans="1:6" s="65" customFormat="1" ht="12" customHeight="1" thickBot="1">
      <c r="A62" s="96" t="s">
        <v>55</v>
      </c>
      <c r="B62" s="23"/>
      <c r="C62" s="69" t="s">
        <v>28</v>
      </c>
      <c r="D62" s="227">
        <f>SUM(D63:D67)</f>
        <v>44197</v>
      </c>
      <c r="E62" s="227">
        <f>SUM(E63:E67)</f>
        <v>38022</v>
      </c>
      <c r="F62" s="227">
        <f>SUM(F63:F67)</f>
        <v>36765</v>
      </c>
    </row>
    <row r="63" spans="1:6" ht="12" customHeight="1">
      <c r="A63" s="133"/>
      <c r="B63" s="83" t="s">
        <v>138</v>
      </c>
      <c r="C63" s="275" t="s">
        <v>86</v>
      </c>
      <c r="D63" s="311">
        <v>11878</v>
      </c>
      <c r="E63" s="311">
        <v>10648</v>
      </c>
      <c r="F63" s="311">
        <v>10648</v>
      </c>
    </row>
    <row r="64" spans="1:6" ht="12" customHeight="1">
      <c r="A64" s="134"/>
      <c r="B64" s="82" t="s">
        <v>139</v>
      </c>
      <c r="C64" s="276" t="s">
        <v>224</v>
      </c>
      <c r="D64" s="312">
        <v>2487</v>
      </c>
      <c r="E64" s="312">
        <v>2302</v>
      </c>
      <c r="F64" s="312">
        <v>2302</v>
      </c>
    </row>
    <row r="65" spans="1:6" ht="12" customHeight="1">
      <c r="A65" s="134"/>
      <c r="B65" s="82" t="s">
        <v>140</v>
      </c>
      <c r="C65" s="276" t="s">
        <v>159</v>
      </c>
      <c r="D65" s="313">
        <v>22581</v>
      </c>
      <c r="E65" s="313">
        <v>17055</v>
      </c>
      <c r="F65" s="313">
        <v>16492</v>
      </c>
    </row>
    <row r="66" spans="1:6" ht="12" customHeight="1">
      <c r="A66" s="134"/>
      <c r="B66" s="82" t="s">
        <v>141</v>
      </c>
      <c r="C66" s="276" t="s">
        <v>225</v>
      </c>
      <c r="D66" s="313"/>
      <c r="E66" s="313"/>
      <c r="F66" s="313"/>
    </row>
    <row r="67" spans="1:6" ht="12" customHeight="1">
      <c r="A67" s="134"/>
      <c r="B67" s="82" t="s">
        <v>149</v>
      </c>
      <c r="C67" s="276" t="s">
        <v>226</v>
      </c>
      <c r="D67" s="313">
        <f>SUM(D68:D75)</f>
        <v>7251</v>
      </c>
      <c r="E67" s="313">
        <f t="shared" ref="E67:F67" si="0">SUM(E68:E75)</f>
        <v>8017</v>
      </c>
      <c r="F67" s="313">
        <f t="shared" si="0"/>
        <v>7323</v>
      </c>
    </row>
    <row r="68" spans="1:6" ht="12" customHeight="1">
      <c r="A68" s="134"/>
      <c r="B68" s="82" t="s">
        <v>142</v>
      </c>
      <c r="C68" s="276" t="s">
        <v>440</v>
      </c>
      <c r="D68" s="312"/>
      <c r="E68" s="312">
        <v>106</v>
      </c>
      <c r="F68" s="312">
        <v>106</v>
      </c>
    </row>
    <row r="69" spans="1:6" ht="12" customHeight="1">
      <c r="A69" s="134"/>
      <c r="B69" s="82" t="s">
        <v>143</v>
      </c>
      <c r="C69" s="277" t="s">
        <v>9</v>
      </c>
      <c r="D69" s="313">
        <v>3854</v>
      </c>
      <c r="E69" s="313">
        <v>3401</v>
      </c>
      <c r="F69" s="313">
        <v>3401</v>
      </c>
    </row>
    <row r="70" spans="1:6" ht="12" customHeight="1">
      <c r="A70" s="134"/>
      <c r="B70" s="82" t="s">
        <v>150</v>
      </c>
      <c r="C70" s="290" t="s">
        <v>414</v>
      </c>
      <c r="D70" s="313">
        <v>3067</v>
      </c>
      <c r="E70" s="313">
        <v>3277</v>
      </c>
      <c r="F70" s="313">
        <v>2583</v>
      </c>
    </row>
    <row r="71" spans="1:6" ht="12" customHeight="1">
      <c r="A71" s="134"/>
      <c r="B71" s="82" t="s">
        <v>151</v>
      </c>
      <c r="C71" s="290" t="s">
        <v>10</v>
      </c>
      <c r="D71" s="313">
        <v>330</v>
      </c>
      <c r="E71" s="313">
        <v>1233</v>
      </c>
      <c r="F71" s="313">
        <v>1233</v>
      </c>
    </row>
    <row r="72" spans="1:6" ht="12" customHeight="1">
      <c r="A72" s="134"/>
      <c r="B72" s="82" t="s">
        <v>152</v>
      </c>
      <c r="C72" s="290" t="s">
        <v>415</v>
      </c>
      <c r="D72" s="313"/>
      <c r="E72" s="313"/>
      <c r="F72" s="313"/>
    </row>
    <row r="73" spans="1:6" ht="12" customHeight="1">
      <c r="A73" s="134"/>
      <c r="B73" s="82" t="s">
        <v>153</v>
      </c>
      <c r="C73" s="278" t="s">
        <v>11</v>
      </c>
      <c r="D73" s="313"/>
      <c r="E73" s="313"/>
      <c r="F73" s="313"/>
    </row>
    <row r="74" spans="1:6" ht="12" customHeight="1">
      <c r="A74" s="134"/>
      <c r="B74" s="82" t="s">
        <v>155</v>
      </c>
      <c r="C74" s="279" t="s">
        <v>12</v>
      </c>
      <c r="D74" s="313"/>
      <c r="E74" s="313"/>
      <c r="F74" s="313"/>
    </row>
    <row r="75" spans="1:6" ht="12" customHeight="1" thickBot="1">
      <c r="A75" s="135"/>
      <c r="B75" s="87" t="s">
        <v>227</v>
      </c>
      <c r="C75" s="280" t="s">
        <v>13</v>
      </c>
      <c r="D75" s="314"/>
      <c r="E75" s="314"/>
      <c r="F75" s="314"/>
    </row>
    <row r="76" spans="1:6" ht="12" customHeight="1" thickBot="1">
      <c r="A76" s="96" t="s">
        <v>56</v>
      </c>
      <c r="B76" s="23"/>
      <c r="C76" s="281" t="s">
        <v>27</v>
      </c>
      <c r="D76" s="306">
        <f>SUM(D77:D79)</f>
        <v>6350</v>
      </c>
      <c r="E76" s="306">
        <f>SUM(E77:E79)</f>
        <v>10914</v>
      </c>
      <c r="F76" s="306">
        <f>SUM(F77:F79)</f>
        <v>10914</v>
      </c>
    </row>
    <row r="77" spans="1:6" s="65" customFormat="1" ht="12" customHeight="1">
      <c r="A77" s="133"/>
      <c r="B77" s="83" t="s">
        <v>144</v>
      </c>
      <c r="C77" s="358" t="s">
        <v>14</v>
      </c>
      <c r="D77" s="56"/>
      <c r="E77" s="56">
        <v>10914</v>
      </c>
      <c r="F77" s="56">
        <v>10914</v>
      </c>
    </row>
    <row r="78" spans="1:6" ht="12" customHeight="1">
      <c r="A78" s="134"/>
      <c r="B78" s="82" t="s">
        <v>145</v>
      </c>
      <c r="C78" s="286" t="s">
        <v>228</v>
      </c>
      <c r="D78" s="58">
        <v>6350</v>
      </c>
      <c r="E78" s="58"/>
      <c r="F78" s="58"/>
    </row>
    <row r="79" spans="1:6" ht="12" customHeight="1">
      <c r="A79" s="134"/>
      <c r="B79" s="82" t="s">
        <v>146</v>
      </c>
      <c r="C79" s="286" t="s">
        <v>308</v>
      </c>
      <c r="D79" s="58"/>
      <c r="E79" s="58"/>
      <c r="F79" s="58"/>
    </row>
    <row r="80" spans="1:6" ht="12" customHeight="1">
      <c r="A80" s="134"/>
      <c r="B80" s="82" t="s">
        <v>147</v>
      </c>
      <c r="C80" s="286" t="s">
        <v>15</v>
      </c>
      <c r="D80" s="58"/>
      <c r="E80" s="58"/>
      <c r="F80" s="58"/>
    </row>
    <row r="81" spans="1:12" ht="12" customHeight="1">
      <c r="A81" s="134"/>
      <c r="B81" s="82" t="s">
        <v>148</v>
      </c>
      <c r="C81" s="290" t="s">
        <v>20</v>
      </c>
      <c r="D81" s="58"/>
      <c r="E81" s="58"/>
      <c r="F81" s="58"/>
    </row>
    <row r="82" spans="1:12" ht="12" customHeight="1">
      <c r="A82" s="134"/>
      <c r="B82" s="82" t="s">
        <v>154</v>
      </c>
      <c r="C82" s="290" t="s">
        <v>19</v>
      </c>
      <c r="D82" s="58"/>
      <c r="E82" s="58"/>
      <c r="F82" s="58"/>
    </row>
    <row r="83" spans="1:12" ht="12" customHeight="1">
      <c r="A83" s="134"/>
      <c r="B83" s="82" t="s">
        <v>156</v>
      </c>
      <c r="C83" s="290" t="s">
        <v>18</v>
      </c>
      <c r="D83" s="58"/>
      <c r="E83" s="58"/>
      <c r="F83" s="58"/>
    </row>
    <row r="84" spans="1:12" s="65" customFormat="1" ht="12" customHeight="1">
      <c r="A84" s="134"/>
      <c r="B84" s="82" t="s">
        <v>229</v>
      </c>
      <c r="C84" s="290" t="s">
        <v>17</v>
      </c>
      <c r="D84" s="58"/>
      <c r="E84" s="58"/>
      <c r="F84" s="58"/>
    </row>
    <row r="85" spans="1:12" ht="12" customHeight="1">
      <c r="A85" s="134"/>
      <c r="B85" s="82" t="s">
        <v>230</v>
      </c>
      <c r="C85" s="290" t="s">
        <v>16</v>
      </c>
      <c r="D85" s="58"/>
      <c r="E85" s="58"/>
      <c r="F85" s="58"/>
      <c r="L85" s="145"/>
    </row>
    <row r="86" spans="1:12" ht="21" customHeight="1" thickBot="1">
      <c r="A86" s="134"/>
      <c r="B86" s="82" t="s">
        <v>231</v>
      </c>
      <c r="C86" s="362" t="s">
        <v>21</v>
      </c>
      <c r="D86" s="58"/>
      <c r="E86" s="58"/>
      <c r="F86" s="58"/>
    </row>
    <row r="87" spans="1:12" ht="12" customHeight="1" thickBot="1">
      <c r="A87" s="272" t="s">
        <v>57</v>
      </c>
      <c r="B87" s="25"/>
      <c r="C87" s="291" t="s">
        <v>22</v>
      </c>
      <c r="D87" s="315">
        <f>+D88+D89</f>
        <v>0</v>
      </c>
      <c r="E87" s="315">
        <f>+E88+E89</f>
        <v>0</v>
      </c>
      <c r="F87" s="315">
        <f>+F88+F89</f>
        <v>0</v>
      </c>
    </row>
    <row r="88" spans="1:12" s="65" customFormat="1" ht="12" customHeight="1">
      <c r="A88" s="273"/>
      <c r="B88" s="84" t="s">
        <v>118</v>
      </c>
      <c r="C88" s="292" t="s">
        <v>100</v>
      </c>
      <c r="D88" s="333"/>
      <c r="E88" s="333"/>
      <c r="F88" s="333"/>
    </row>
    <row r="89" spans="1:12" s="65" customFormat="1" ht="12" customHeight="1" thickBot="1">
      <c r="A89" s="274"/>
      <c r="B89" s="85" t="s">
        <v>119</v>
      </c>
      <c r="C89" s="293" t="s">
        <v>101</v>
      </c>
      <c r="D89" s="303"/>
      <c r="E89" s="303"/>
      <c r="F89" s="303"/>
    </row>
    <row r="90" spans="1:12" s="65" customFormat="1" ht="12" customHeight="1" thickBot="1">
      <c r="A90" s="294" t="s">
        <v>58</v>
      </c>
      <c r="B90" s="295"/>
      <c r="C90" s="284" t="s">
        <v>313</v>
      </c>
      <c r="D90" s="370"/>
      <c r="E90" s="370"/>
      <c r="F90" s="370"/>
    </row>
    <row r="91" spans="1:12" s="65" customFormat="1" ht="12" customHeight="1" thickBot="1">
      <c r="A91" s="96" t="s">
        <v>59</v>
      </c>
      <c r="B91" s="88"/>
      <c r="C91" s="363" t="s">
        <v>267</v>
      </c>
      <c r="D91" s="257"/>
      <c r="E91" s="257"/>
      <c r="F91" s="257"/>
    </row>
    <row r="92" spans="1:12" s="65" customFormat="1" ht="12" customHeight="1" thickBot="1">
      <c r="A92" s="96" t="s">
        <v>60</v>
      </c>
      <c r="B92" s="23"/>
      <c r="C92" s="185" t="s">
        <v>23</v>
      </c>
      <c r="D92" s="316">
        <f>+D62+D76+D87+D90+D91</f>
        <v>50547</v>
      </c>
      <c r="E92" s="316">
        <f>+E62+E76+E87+E90+E91</f>
        <v>48936</v>
      </c>
      <c r="F92" s="316">
        <f>+F62+F76+F87+F90+F91</f>
        <v>47679</v>
      </c>
    </row>
    <row r="93" spans="1:12" s="65" customFormat="1" ht="12" customHeight="1" thickBot="1">
      <c r="A93" s="96" t="s">
        <v>61</v>
      </c>
      <c r="B93" s="23"/>
      <c r="C93" s="185" t="s">
        <v>26</v>
      </c>
      <c r="D93" s="227">
        <f>+D94+D95</f>
        <v>0</v>
      </c>
      <c r="E93" s="227">
        <f>+E94+E95</f>
        <v>671</v>
      </c>
      <c r="F93" s="227">
        <f>+F94+F95</f>
        <v>0</v>
      </c>
    </row>
    <row r="94" spans="1:12" ht="12.75" customHeight="1">
      <c r="A94" s="133"/>
      <c r="B94" s="82" t="s">
        <v>266</v>
      </c>
      <c r="C94" s="358" t="s">
        <v>25</v>
      </c>
      <c r="D94" s="224"/>
      <c r="E94" s="224">
        <v>671</v>
      </c>
      <c r="F94" s="224"/>
    </row>
    <row r="95" spans="1:12" ht="12" customHeight="1" thickBot="1">
      <c r="A95" s="135"/>
      <c r="B95" s="87" t="s">
        <v>133</v>
      </c>
      <c r="C95" s="359" t="s">
        <v>24</v>
      </c>
      <c r="D95" s="226"/>
      <c r="E95" s="226"/>
      <c r="F95" s="226"/>
    </row>
    <row r="96" spans="1:12" ht="15" customHeight="1" thickBot="1">
      <c r="A96" s="96" t="s">
        <v>62</v>
      </c>
      <c r="B96" s="120"/>
      <c r="C96" s="185" t="s">
        <v>268</v>
      </c>
      <c r="D96" s="317">
        <f>+D92+D93</f>
        <v>50547</v>
      </c>
      <c r="E96" s="317">
        <f>+E92+E93</f>
        <v>49607</v>
      </c>
      <c r="F96" s="317">
        <f>+F92+F93</f>
        <v>47679</v>
      </c>
    </row>
    <row r="97" spans="1:6" ht="13.5" thickBot="1">
      <c r="A97" s="364"/>
      <c r="B97" s="365"/>
      <c r="C97" s="365"/>
      <c r="D97" s="366"/>
      <c r="E97" s="366"/>
      <c r="F97" s="366"/>
    </row>
    <row r="98" spans="1:6" ht="15" customHeight="1" thickBot="1">
      <c r="A98" s="139" t="s">
        <v>260</v>
      </c>
      <c r="B98" s="140"/>
      <c r="C98" s="141"/>
      <c r="D98" s="67">
        <v>3</v>
      </c>
      <c r="E98" s="67">
        <v>3</v>
      </c>
      <c r="F98" s="67">
        <v>3</v>
      </c>
    </row>
    <row r="99" spans="1:6" ht="14.25" customHeight="1" thickBot="1">
      <c r="A99" s="139" t="s">
        <v>261</v>
      </c>
      <c r="B99" s="140"/>
      <c r="C99" s="141"/>
      <c r="D99" s="67">
        <v>4</v>
      </c>
      <c r="E99" s="67">
        <v>4</v>
      </c>
      <c r="F99" s="67">
        <v>4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52"/>
  <sheetViews>
    <sheetView topLeftCell="C1" workbookViewId="0">
      <selection activeCell="E1" sqref="E1"/>
    </sheetView>
  </sheetViews>
  <sheetFormatPr defaultRowHeight="12.75"/>
  <cols>
    <col min="1" max="1" width="9.6640625" style="137" customWidth="1"/>
    <col min="2" max="2" width="9.6640625" style="138" customWidth="1"/>
    <col min="3" max="3" width="61.1640625" style="138" customWidth="1"/>
    <col min="4" max="5" width="25" style="138" customWidth="1"/>
    <col min="6" max="16384" width="9.33203125" style="4"/>
  </cols>
  <sheetData>
    <row r="1" spans="1:5" s="2" customFormat="1" ht="21" customHeight="1" thickBot="1">
      <c r="A1" s="97"/>
      <c r="B1" s="98"/>
      <c r="C1" s="99"/>
      <c r="D1" s="144"/>
      <c r="E1" s="144" t="s">
        <v>554</v>
      </c>
    </row>
    <row r="2" spans="1:5" s="61" customFormat="1" ht="25.5" customHeight="1">
      <c r="A2" s="509" t="s">
        <v>256</v>
      </c>
      <c r="B2" s="510"/>
      <c r="C2" s="282" t="s">
        <v>264</v>
      </c>
      <c r="D2" s="329" t="s">
        <v>104</v>
      </c>
      <c r="E2" s="329" t="s">
        <v>104</v>
      </c>
    </row>
    <row r="3" spans="1:5" s="61" customFormat="1" ht="16.5" thickBot="1">
      <c r="A3" s="100" t="s">
        <v>255</v>
      </c>
      <c r="B3" s="101"/>
      <c r="C3" s="283" t="s">
        <v>435</v>
      </c>
      <c r="D3" s="330" t="s">
        <v>269</v>
      </c>
      <c r="E3" s="330" t="s">
        <v>269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4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4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4" customFormat="1" ht="12" customHeight="1" thickBot="1">
      <c r="A25" s="96" t="s">
        <v>58</v>
      </c>
      <c r="B25" s="69"/>
      <c r="C25" s="69" t="s">
        <v>270</v>
      </c>
      <c r="D25" s="257"/>
      <c r="E25" s="257"/>
    </row>
    <row r="26" spans="1:5" s="63" customFormat="1" ht="12" customHeight="1" thickBot="1">
      <c r="A26" s="96" t="s">
        <v>59</v>
      </c>
      <c r="B26" s="109"/>
      <c r="C26" s="69" t="s">
        <v>35</v>
      </c>
      <c r="D26" s="257">
        <v>18489</v>
      </c>
      <c r="E26" s="257">
        <v>17165</v>
      </c>
    </row>
    <row r="27" spans="1:5" s="63" customFormat="1" ht="12" customHeight="1" thickBot="1">
      <c r="A27" s="93" t="s">
        <v>60</v>
      </c>
      <c r="B27" s="86"/>
      <c r="C27" s="69" t="s">
        <v>40</v>
      </c>
      <c r="D27" s="306">
        <f>+D8+D17+D22+D25+D26</f>
        <v>18489</v>
      </c>
      <c r="E27" s="306">
        <f>+E8+E17+E22+E25+E26</f>
        <v>17165</v>
      </c>
    </row>
    <row r="28" spans="1:5" s="63" customFormat="1" ht="12" customHeight="1" thickBot="1">
      <c r="A28" s="323" t="s">
        <v>61</v>
      </c>
      <c r="B28" s="331"/>
      <c r="C28" s="325" t="s">
        <v>36</v>
      </c>
      <c r="D28" s="335">
        <f>+D29+D30</f>
        <v>0</v>
      </c>
      <c r="E28" s="335">
        <f>+E29+E30</f>
        <v>0</v>
      </c>
    </row>
    <row r="29" spans="1:5" s="63" customFormat="1" ht="12" customHeight="1">
      <c r="A29" s="113"/>
      <c r="B29" s="84" t="s">
        <v>132</v>
      </c>
      <c r="C29" s="74" t="s">
        <v>383</v>
      </c>
      <c r="D29" s="333"/>
      <c r="E29" s="333"/>
    </row>
    <row r="30" spans="1:5" s="64" customFormat="1" ht="12" customHeight="1" thickBot="1">
      <c r="A30" s="332"/>
      <c r="B30" s="85" t="s">
        <v>133</v>
      </c>
      <c r="C30" s="324" t="s">
        <v>37</v>
      </c>
      <c r="D30" s="59"/>
      <c r="E30" s="59"/>
    </row>
    <row r="31" spans="1:5" s="64" customFormat="1" ht="12" customHeight="1" thickBot="1">
      <c r="A31" s="123" t="s">
        <v>62</v>
      </c>
      <c r="B31" s="321"/>
      <c r="C31" s="322" t="s">
        <v>38</v>
      </c>
      <c r="D31" s="304"/>
      <c r="E31" s="304"/>
    </row>
    <row r="32" spans="1:5" s="64" customFormat="1" ht="15" customHeight="1" thickBot="1">
      <c r="A32" s="123" t="s">
        <v>63</v>
      </c>
      <c r="B32" s="124"/>
      <c r="C32" s="125" t="s">
        <v>39</v>
      </c>
      <c r="D32" s="310">
        <f>+D27+D28+D31</f>
        <v>18489</v>
      </c>
      <c r="E32" s="310">
        <f>+E27+E28+E31</f>
        <v>17165</v>
      </c>
    </row>
    <row r="33" spans="1:5" s="64" customFormat="1" ht="15" customHeight="1">
      <c r="A33" s="126"/>
      <c r="B33" s="126"/>
      <c r="C33" s="127"/>
      <c r="D33" s="308"/>
      <c r="E33" s="308"/>
    </row>
    <row r="34" spans="1:5" ht="13.5" thickBot="1">
      <c r="A34" s="128"/>
      <c r="B34" s="129"/>
      <c r="C34" s="129"/>
      <c r="D34" s="309"/>
      <c r="E34" s="309"/>
    </row>
    <row r="35" spans="1:5" s="55" customFormat="1" ht="16.5" customHeight="1" thickBot="1">
      <c r="A35" s="130"/>
      <c r="B35" s="131"/>
      <c r="C35" s="132" t="s">
        <v>98</v>
      </c>
      <c r="D35" s="310"/>
      <c r="E35" s="310"/>
    </row>
    <row r="36" spans="1:5" s="65" customFormat="1" ht="12" customHeight="1" thickBot="1">
      <c r="A36" s="96" t="s">
        <v>55</v>
      </c>
      <c r="B36" s="23"/>
      <c r="C36" s="69" t="s">
        <v>28</v>
      </c>
      <c r="D36" s="227">
        <f>SUM(D37:D41)</f>
        <v>18489</v>
      </c>
      <c r="E36" s="227">
        <f>SUM(E37:E41)</f>
        <v>9877</v>
      </c>
    </row>
    <row r="37" spans="1:5" ht="12" customHeight="1">
      <c r="A37" s="133"/>
      <c r="B37" s="83" t="s">
        <v>138</v>
      </c>
      <c r="C37" s="10" t="s">
        <v>86</v>
      </c>
      <c r="D37" s="56">
        <v>5957</v>
      </c>
      <c r="E37" s="56">
        <v>4145</v>
      </c>
    </row>
    <row r="38" spans="1:5" ht="12" customHeight="1">
      <c r="A38" s="134"/>
      <c r="B38" s="82" t="s">
        <v>139</v>
      </c>
      <c r="C38" s="8" t="s">
        <v>224</v>
      </c>
      <c r="D38" s="58">
        <v>1032</v>
      </c>
      <c r="E38" s="58">
        <v>662</v>
      </c>
    </row>
    <row r="39" spans="1:5" ht="12" customHeight="1">
      <c r="A39" s="134"/>
      <c r="B39" s="82" t="s">
        <v>140</v>
      </c>
      <c r="C39" s="8" t="s">
        <v>159</v>
      </c>
      <c r="D39" s="58">
        <v>11500</v>
      </c>
      <c r="E39" s="58">
        <v>5070</v>
      </c>
    </row>
    <row r="40" spans="1:5" ht="12" customHeight="1">
      <c r="A40" s="134"/>
      <c r="B40" s="82" t="s">
        <v>141</v>
      </c>
      <c r="C40" s="8" t="s">
        <v>225</v>
      </c>
      <c r="D40" s="58"/>
      <c r="E40" s="58"/>
    </row>
    <row r="41" spans="1:5" ht="12" customHeight="1" thickBot="1">
      <c r="A41" s="134"/>
      <c r="B41" s="82" t="s">
        <v>149</v>
      </c>
      <c r="C41" s="8" t="s">
        <v>226</v>
      </c>
      <c r="D41" s="58"/>
      <c r="E41" s="58"/>
    </row>
    <row r="42" spans="1:5" ht="12" customHeight="1" thickBot="1">
      <c r="A42" s="96" t="s">
        <v>56</v>
      </c>
      <c r="B42" s="23"/>
      <c r="C42" s="69" t="s">
        <v>44</v>
      </c>
      <c r="D42" s="227">
        <f>SUM(D43:D46)</f>
        <v>0</v>
      </c>
      <c r="E42" s="227">
        <f>SUM(E43:E46)</f>
        <v>7288</v>
      </c>
    </row>
    <row r="43" spans="1:5" s="65" customFormat="1" ht="12" customHeight="1">
      <c r="A43" s="133"/>
      <c r="B43" s="83" t="s">
        <v>144</v>
      </c>
      <c r="C43" s="10" t="s">
        <v>307</v>
      </c>
      <c r="D43" s="56"/>
      <c r="E43" s="56">
        <v>7288</v>
      </c>
    </row>
    <row r="44" spans="1:5" ht="12" customHeight="1">
      <c r="A44" s="134"/>
      <c r="B44" s="82" t="s">
        <v>145</v>
      </c>
      <c r="C44" s="8" t="s">
        <v>228</v>
      </c>
      <c r="D44" s="58"/>
      <c r="E44" s="58"/>
    </row>
    <row r="45" spans="1:5" ht="12" customHeight="1">
      <c r="A45" s="134"/>
      <c r="B45" s="82" t="s">
        <v>148</v>
      </c>
      <c r="C45" s="8" t="s">
        <v>99</v>
      </c>
      <c r="D45" s="58"/>
      <c r="E45" s="58"/>
    </row>
    <row r="46" spans="1:5" ht="12" customHeight="1" thickBot="1">
      <c r="A46" s="134"/>
      <c r="B46" s="82" t="s">
        <v>156</v>
      </c>
      <c r="C46" s="8" t="s">
        <v>41</v>
      </c>
      <c r="D46" s="58"/>
      <c r="E46" s="58"/>
    </row>
    <row r="47" spans="1:5" ht="12" customHeight="1" thickBot="1">
      <c r="A47" s="96" t="s">
        <v>57</v>
      </c>
      <c r="B47" s="23"/>
      <c r="C47" s="23" t="s">
        <v>42</v>
      </c>
      <c r="D47" s="257"/>
      <c r="E47" s="257"/>
    </row>
    <row r="48" spans="1:5" s="64" customFormat="1" ht="12" customHeight="1" thickBot="1">
      <c r="A48" s="123" t="s">
        <v>58</v>
      </c>
      <c r="B48" s="321"/>
      <c r="C48" s="322" t="s">
        <v>45</v>
      </c>
      <c r="D48" s="304"/>
      <c r="E48" s="304"/>
    </row>
    <row r="49" spans="1:5" ht="15" customHeight="1" thickBot="1">
      <c r="A49" s="96" t="s">
        <v>59</v>
      </c>
      <c r="B49" s="120"/>
      <c r="C49" s="136" t="s">
        <v>43</v>
      </c>
      <c r="D49" s="317">
        <f>+D36+D42+D47+D48</f>
        <v>18489</v>
      </c>
      <c r="E49" s="317">
        <f>+E36+E42+E47+E48</f>
        <v>17165</v>
      </c>
    </row>
    <row r="50" spans="1:5" ht="13.5" thickBot="1">
      <c r="D50" s="318"/>
      <c r="E50" s="318"/>
    </row>
    <row r="51" spans="1:5" ht="15" customHeight="1" thickBot="1">
      <c r="A51" s="139" t="s">
        <v>260</v>
      </c>
      <c r="B51" s="140"/>
      <c r="C51" s="141"/>
      <c r="D51" s="67">
        <v>1</v>
      </c>
      <c r="E51" s="67">
        <v>1</v>
      </c>
    </row>
    <row r="52" spans="1:5" ht="14.25" customHeight="1" thickBot="1">
      <c r="A52" s="139" t="s">
        <v>261</v>
      </c>
      <c r="B52" s="140"/>
      <c r="C52" s="141"/>
      <c r="D52" s="67">
        <v>4</v>
      </c>
      <c r="E52" s="67">
        <v>4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35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>
      <c r="A1" s="97"/>
      <c r="B1" s="98"/>
      <c r="C1" s="146"/>
      <c r="D1" s="144"/>
      <c r="E1" s="144" t="s">
        <v>555</v>
      </c>
    </row>
    <row r="2" spans="1:5" s="61" customFormat="1" ht="25.5" customHeight="1">
      <c r="A2" s="509" t="s">
        <v>256</v>
      </c>
      <c r="B2" s="510"/>
      <c r="C2" s="142" t="s">
        <v>264</v>
      </c>
      <c r="D2" s="147" t="s">
        <v>104</v>
      </c>
      <c r="E2" s="147" t="s">
        <v>104</v>
      </c>
    </row>
    <row r="3" spans="1:5" s="61" customFormat="1" ht="16.5" thickBot="1">
      <c r="A3" s="100" t="s">
        <v>255</v>
      </c>
      <c r="B3" s="101"/>
      <c r="C3" s="143" t="s">
        <v>102</v>
      </c>
      <c r="D3" s="148" t="s">
        <v>88</v>
      </c>
      <c r="E3" s="148" t="s">
        <v>88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3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3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3" customFormat="1" ht="12" customHeight="1" thickBot="1">
      <c r="A25" s="96" t="s">
        <v>58</v>
      </c>
      <c r="B25" s="109"/>
      <c r="C25" s="69" t="s">
        <v>50</v>
      </c>
      <c r="D25" s="257">
        <v>3122</v>
      </c>
      <c r="E25" s="257">
        <v>5740</v>
      </c>
    </row>
    <row r="26" spans="1:5" s="64" customFormat="1" ht="12" customHeight="1" thickBot="1">
      <c r="A26" s="93" t="s">
        <v>59</v>
      </c>
      <c r="B26" s="86"/>
      <c r="C26" s="69" t="s">
        <v>46</v>
      </c>
      <c r="D26" s="306">
        <v>3122</v>
      </c>
      <c r="E26" s="306">
        <v>5740</v>
      </c>
    </row>
    <row r="27" spans="1:5" s="64" customFormat="1" ht="15" customHeight="1" thickBot="1">
      <c r="A27" s="323" t="s">
        <v>60</v>
      </c>
      <c r="B27" s="331"/>
      <c r="C27" s="325" t="s">
        <v>48</v>
      </c>
      <c r="D27" s="335">
        <f>+D28+D29</f>
        <v>0</v>
      </c>
      <c r="E27" s="335">
        <f>+E28+E29</f>
        <v>0</v>
      </c>
    </row>
    <row r="28" spans="1:5" s="64" customFormat="1" ht="15" customHeight="1">
      <c r="A28" s="113"/>
      <c r="B28" s="84" t="s">
        <v>125</v>
      </c>
      <c r="C28" s="74" t="s">
        <v>383</v>
      </c>
      <c r="D28" s="333"/>
      <c r="E28" s="333"/>
    </row>
    <row r="29" spans="1:5" ht="15.75" thickBot="1">
      <c r="A29" s="332"/>
      <c r="B29" s="85" t="s">
        <v>126</v>
      </c>
      <c r="C29" s="324" t="s">
        <v>37</v>
      </c>
      <c r="D29" s="59"/>
      <c r="E29" s="59"/>
    </row>
    <row r="30" spans="1:5" s="55" customFormat="1" ht="16.5" customHeight="1" thickBot="1">
      <c r="A30" s="123" t="s">
        <v>61</v>
      </c>
      <c r="B30" s="321"/>
      <c r="C30" s="322" t="s">
        <v>49</v>
      </c>
      <c r="D30" s="304"/>
      <c r="E30" s="304"/>
    </row>
    <row r="31" spans="1:5" s="65" customFormat="1" ht="12" customHeight="1" thickBot="1">
      <c r="A31" s="123" t="s">
        <v>62</v>
      </c>
      <c r="B31" s="124"/>
      <c r="C31" s="125" t="s">
        <v>47</v>
      </c>
      <c r="D31" s="310">
        <f>+D26+D27+D30</f>
        <v>3122</v>
      </c>
      <c r="E31" s="310">
        <f>+E26+E27+E30</f>
        <v>5740</v>
      </c>
    </row>
    <row r="32" spans="1:5" ht="12" customHeight="1">
      <c r="A32" s="126"/>
      <c r="B32" s="126"/>
      <c r="C32" s="127"/>
      <c r="D32" s="308"/>
      <c r="E32" s="308"/>
    </row>
    <row r="33" spans="1:5" ht="12" customHeight="1" thickBot="1">
      <c r="A33" s="128"/>
      <c r="B33" s="129"/>
      <c r="C33" s="129"/>
      <c r="D33" s="309"/>
      <c r="E33" s="309"/>
    </row>
    <row r="34" spans="1:5" ht="12" customHeight="1" thickBot="1">
      <c r="A34" s="130"/>
      <c r="B34" s="131"/>
      <c r="C34" s="132" t="s">
        <v>98</v>
      </c>
      <c r="D34" s="310"/>
      <c r="E34" s="310"/>
    </row>
    <row r="35" spans="1:5" ht="12" customHeight="1" thickBot="1">
      <c r="A35" s="96" t="s">
        <v>55</v>
      </c>
      <c r="B35" s="23"/>
      <c r="C35" s="69" t="s">
        <v>28</v>
      </c>
      <c r="D35" s="227">
        <f>SUM(D36:D40)</f>
        <v>3122</v>
      </c>
      <c r="E35" s="227">
        <f>SUM(E36:E40)</f>
        <v>5651</v>
      </c>
    </row>
    <row r="36" spans="1:5" ht="12" customHeight="1">
      <c r="A36" s="133"/>
      <c r="B36" s="83" t="s">
        <v>138</v>
      </c>
      <c r="C36" s="10" t="s">
        <v>86</v>
      </c>
      <c r="D36" s="56">
        <v>2470</v>
      </c>
      <c r="E36" s="56">
        <v>2115</v>
      </c>
    </row>
    <row r="37" spans="1:5" ht="12" customHeight="1">
      <c r="A37" s="134"/>
      <c r="B37" s="82" t="s">
        <v>139</v>
      </c>
      <c r="C37" s="8" t="s">
        <v>224</v>
      </c>
      <c r="D37" s="58">
        <v>570</v>
      </c>
      <c r="E37" s="58">
        <v>544</v>
      </c>
    </row>
    <row r="38" spans="1:5" s="65" customFormat="1" ht="12" customHeight="1">
      <c r="A38" s="134"/>
      <c r="B38" s="82" t="s">
        <v>140</v>
      </c>
      <c r="C38" s="8" t="s">
        <v>159</v>
      </c>
      <c r="D38" s="58">
        <v>82</v>
      </c>
      <c r="E38" s="58">
        <v>2992</v>
      </c>
    </row>
    <row r="39" spans="1:5" ht="12" customHeight="1">
      <c r="A39" s="134"/>
      <c r="B39" s="82" t="s">
        <v>141</v>
      </c>
      <c r="C39" s="8" t="s">
        <v>225</v>
      </c>
      <c r="D39" s="58"/>
      <c r="E39" s="58"/>
    </row>
    <row r="40" spans="1:5" ht="12" customHeight="1" thickBot="1">
      <c r="A40" s="134"/>
      <c r="B40" s="82" t="s">
        <v>149</v>
      </c>
      <c r="C40" s="8" t="s">
        <v>226</v>
      </c>
      <c r="D40" s="58">
        <v>0</v>
      </c>
      <c r="E40" s="58"/>
    </row>
    <row r="41" spans="1:5" ht="12" customHeight="1" thickBot="1">
      <c r="A41" s="96" t="s">
        <v>56</v>
      </c>
      <c r="B41" s="23"/>
      <c r="C41" s="69" t="s">
        <v>44</v>
      </c>
      <c r="D41" s="227">
        <f>SUM(D42:D45)</f>
        <v>0</v>
      </c>
      <c r="E41" s="227">
        <f>SUM(E42:E45)</f>
        <v>89</v>
      </c>
    </row>
    <row r="42" spans="1:5" ht="12" customHeight="1">
      <c r="A42" s="133"/>
      <c r="B42" s="83" t="s">
        <v>144</v>
      </c>
      <c r="C42" s="10" t="s">
        <v>307</v>
      </c>
      <c r="D42" s="56"/>
      <c r="E42" s="56">
        <v>89</v>
      </c>
    </row>
    <row r="43" spans="1:5" ht="15" customHeight="1">
      <c r="A43" s="134"/>
      <c r="B43" s="82" t="s">
        <v>145</v>
      </c>
      <c r="C43" s="8" t="s">
        <v>228</v>
      </c>
      <c r="D43" s="58"/>
      <c r="E43" s="58"/>
    </row>
    <row r="44" spans="1:5">
      <c r="A44" s="134"/>
      <c r="B44" s="82" t="s">
        <v>148</v>
      </c>
      <c r="C44" s="8" t="s">
        <v>99</v>
      </c>
      <c r="D44" s="58"/>
      <c r="E44" s="58"/>
    </row>
    <row r="45" spans="1:5" ht="15" customHeight="1" thickBot="1">
      <c r="A45" s="134"/>
      <c r="B45" s="82" t="s">
        <v>156</v>
      </c>
      <c r="C45" s="8" t="s">
        <v>41</v>
      </c>
      <c r="D45" s="58"/>
      <c r="E45" s="58"/>
    </row>
    <row r="46" spans="1:5" ht="14.25" customHeight="1" thickBot="1">
      <c r="A46" s="96" t="s">
        <v>57</v>
      </c>
      <c r="B46" s="23"/>
      <c r="C46" s="23" t="s">
        <v>42</v>
      </c>
      <c r="D46" s="257"/>
      <c r="E46" s="257"/>
    </row>
    <row r="47" spans="1:5" ht="13.5" thickBot="1">
      <c r="A47" s="123" t="s">
        <v>58</v>
      </c>
      <c r="B47" s="321"/>
      <c r="C47" s="322" t="s">
        <v>45</v>
      </c>
      <c r="D47" s="304"/>
      <c r="E47" s="304"/>
    </row>
    <row r="48" spans="1:5" ht="13.5" thickBot="1">
      <c r="A48" s="96" t="s">
        <v>59</v>
      </c>
      <c r="B48" s="120"/>
      <c r="C48" s="136" t="s">
        <v>43</v>
      </c>
      <c r="D48" s="317">
        <f>+D35+D41+D46+D47</f>
        <v>3122</v>
      </c>
      <c r="E48" s="317">
        <f>+E35+E41+E46+E47</f>
        <v>5740</v>
      </c>
    </row>
    <row r="49" spans="1:5" ht="13.5" thickBot="1">
      <c r="A49" s="137"/>
      <c r="B49" s="138"/>
      <c r="C49" s="138"/>
      <c r="D49" s="318"/>
      <c r="E49" s="318"/>
    </row>
    <row r="50" spans="1:5" ht="13.5" thickBot="1">
      <c r="A50" s="139" t="s">
        <v>260</v>
      </c>
      <c r="B50" s="140"/>
      <c r="C50" s="141"/>
      <c r="D50" s="67">
        <v>0</v>
      </c>
      <c r="E50" s="67">
        <v>0</v>
      </c>
    </row>
    <row r="51" spans="1:5" ht="13.5" thickBot="1">
      <c r="A51" s="139" t="s">
        <v>261</v>
      </c>
      <c r="B51" s="140"/>
      <c r="C51" s="141"/>
      <c r="D51" s="67">
        <v>0</v>
      </c>
      <c r="E51" s="67">
        <v>0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17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E1" sqref="E1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5" width="25" style="4" customWidth="1"/>
    <col min="6" max="16384" width="9.33203125" style="4"/>
  </cols>
  <sheetData>
    <row r="1" spans="1:5" s="2" customFormat="1" ht="21" customHeight="1" thickBot="1">
      <c r="A1" s="97"/>
      <c r="B1" s="98"/>
      <c r="C1" s="146"/>
      <c r="D1" s="144"/>
      <c r="E1" s="144" t="s">
        <v>556</v>
      </c>
    </row>
    <row r="2" spans="1:5" s="61" customFormat="1" ht="25.5" customHeight="1">
      <c r="A2" s="509" t="s">
        <v>256</v>
      </c>
      <c r="B2" s="510"/>
      <c r="C2" s="142" t="s">
        <v>264</v>
      </c>
      <c r="D2" s="147" t="s">
        <v>104</v>
      </c>
      <c r="E2" s="147" t="s">
        <v>104</v>
      </c>
    </row>
    <row r="3" spans="1:5" s="61" customFormat="1" ht="16.5" thickBot="1">
      <c r="A3" s="100" t="s">
        <v>255</v>
      </c>
      <c r="B3" s="101"/>
      <c r="C3" s="143" t="s">
        <v>103</v>
      </c>
      <c r="D3" s="148" t="s">
        <v>104</v>
      </c>
      <c r="E3" s="148" t="s">
        <v>104</v>
      </c>
    </row>
    <row r="4" spans="1:5" s="62" customFormat="1" ht="15.95" customHeight="1" thickBot="1">
      <c r="A4" s="102"/>
      <c r="B4" s="102"/>
      <c r="C4" s="102"/>
      <c r="D4" s="103"/>
      <c r="E4" s="103" t="s">
        <v>91</v>
      </c>
    </row>
    <row r="5" spans="1:5" ht="13.5" thickBot="1">
      <c r="A5" s="511" t="s">
        <v>257</v>
      </c>
      <c r="B5" s="512"/>
      <c r="C5" s="104" t="s">
        <v>92</v>
      </c>
      <c r="D5" s="105" t="s">
        <v>93</v>
      </c>
      <c r="E5" s="105" t="s">
        <v>443</v>
      </c>
    </row>
    <row r="6" spans="1:5" s="55" customFormat="1" ht="12.95" customHeight="1" thickBot="1">
      <c r="A6" s="93">
        <v>1</v>
      </c>
      <c r="B6" s="94">
        <v>2</v>
      </c>
      <c r="C6" s="94">
        <v>3</v>
      </c>
      <c r="D6" s="95">
        <v>4</v>
      </c>
      <c r="E6" s="95">
        <v>5</v>
      </c>
    </row>
    <row r="7" spans="1:5" s="55" customFormat="1" ht="15.95" customHeight="1" thickBot="1">
      <c r="A7" s="106"/>
      <c r="B7" s="107"/>
      <c r="C7" s="107" t="s">
        <v>94</v>
      </c>
      <c r="D7" s="108"/>
      <c r="E7" s="108"/>
    </row>
    <row r="8" spans="1:5" s="63" customFormat="1" ht="12" customHeight="1" thickBot="1">
      <c r="A8" s="93" t="s">
        <v>55</v>
      </c>
      <c r="B8" s="109"/>
      <c r="C8" s="110" t="s">
        <v>262</v>
      </c>
      <c r="D8" s="227">
        <f>SUM(D9:D16)</f>
        <v>0</v>
      </c>
      <c r="E8" s="227">
        <f>SUM(E9:E16)</f>
        <v>0</v>
      </c>
    </row>
    <row r="9" spans="1:5" s="63" customFormat="1" ht="12" customHeight="1">
      <c r="A9" s="113"/>
      <c r="B9" s="112" t="s">
        <v>138</v>
      </c>
      <c r="C9" s="11" t="s">
        <v>191</v>
      </c>
      <c r="D9" s="300"/>
      <c r="E9" s="300"/>
    </row>
    <row r="10" spans="1:5" s="63" customFormat="1" ht="12" customHeight="1">
      <c r="A10" s="111"/>
      <c r="B10" s="112" t="s">
        <v>139</v>
      </c>
      <c r="C10" s="8" t="s">
        <v>192</v>
      </c>
      <c r="D10" s="225"/>
      <c r="E10" s="225"/>
    </row>
    <row r="11" spans="1:5" s="63" customFormat="1" ht="12" customHeight="1">
      <c r="A11" s="111"/>
      <c r="B11" s="112" t="s">
        <v>140</v>
      </c>
      <c r="C11" s="8" t="s">
        <v>193</v>
      </c>
      <c r="D11" s="225"/>
      <c r="E11" s="225"/>
    </row>
    <row r="12" spans="1:5" s="63" customFormat="1" ht="12" customHeight="1">
      <c r="A12" s="111"/>
      <c r="B12" s="112" t="s">
        <v>141</v>
      </c>
      <c r="C12" s="8" t="s">
        <v>194</v>
      </c>
      <c r="D12" s="225"/>
      <c r="E12" s="225"/>
    </row>
    <row r="13" spans="1:5" s="63" customFormat="1" ht="12" customHeight="1">
      <c r="A13" s="111"/>
      <c r="B13" s="112" t="s">
        <v>161</v>
      </c>
      <c r="C13" s="7" t="s">
        <v>195</v>
      </c>
      <c r="D13" s="225"/>
      <c r="E13" s="225"/>
    </row>
    <row r="14" spans="1:5" s="63" customFormat="1" ht="12" customHeight="1">
      <c r="A14" s="114"/>
      <c r="B14" s="112" t="s">
        <v>142</v>
      </c>
      <c r="C14" s="8" t="s">
        <v>196</v>
      </c>
      <c r="D14" s="301"/>
      <c r="E14" s="301"/>
    </row>
    <row r="15" spans="1:5" s="64" customFormat="1" ht="12" customHeight="1">
      <c r="A15" s="111"/>
      <c r="B15" s="112" t="s">
        <v>143</v>
      </c>
      <c r="C15" s="8" t="s">
        <v>32</v>
      </c>
      <c r="D15" s="225"/>
      <c r="E15" s="225"/>
    </row>
    <row r="16" spans="1:5" s="64" customFormat="1" ht="12" customHeight="1" thickBot="1">
      <c r="A16" s="115"/>
      <c r="B16" s="116" t="s">
        <v>150</v>
      </c>
      <c r="C16" s="7" t="s">
        <v>254</v>
      </c>
      <c r="D16" s="226"/>
      <c r="E16" s="226"/>
    </row>
    <row r="17" spans="1:5" s="63" customFormat="1" ht="12" customHeight="1" thickBot="1">
      <c r="A17" s="93" t="s">
        <v>56</v>
      </c>
      <c r="B17" s="109"/>
      <c r="C17" s="110" t="s">
        <v>33</v>
      </c>
      <c r="D17" s="227">
        <f>SUM(D18:D21)</f>
        <v>0</v>
      </c>
      <c r="E17" s="227">
        <f>SUM(E18:E21)</f>
        <v>0</v>
      </c>
    </row>
    <row r="18" spans="1:5" s="64" customFormat="1" ht="12" customHeight="1">
      <c r="A18" s="111"/>
      <c r="B18" s="112" t="s">
        <v>144</v>
      </c>
      <c r="C18" s="10" t="s">
        <v>29</v>
      </c>
      <c r="D18" s="225"/>
      <c r="E18" s="225"/>
    </row>
    <row r="19" spans="1:5" s="64" customFormat="1" ht="12" customHeight="1">
      <c r="A19" s="111"/>
      <c r="B19" s="112" t="s">
        <v>145</v>
      </c>
      <c r="C19" s="8" t="s">
        <v>30</v>
      </c>
      <c r="D19" s="225"/>
      <c r="E19" s="225"/>
    </row>
    <row r="20" spans="1:5" s="64" customFormat="1" ht="12" customHeight="1">
      <c r="A20" s="111"/>
      <c r="B20" s="112" t="s">
        <v>146</v>
      </c>
      <c r="C20" s="8" t="s">
        <v>31</v>
      </c>
      <c r="D20" s="225"/>
      <c r="E20" s="225"/>
    </row>
    <row r="21" spans="1:5" s="64" customFormat="1" ht="12" customHeight="1" thickBot="1">
      <c r="A21" s="111"/>
      <c r="B21" s="112" t="s">
        <v>147</v>
      </c>
      <c r="C21" s="8" t="s">
        <v>30</v>
      </c>
      <c r="D21" s="225"/>
      <c r="E21" s="225"/>
    </row>
    <row r="22" spans="1:5" s="64" customFormat="1" ht="12" customHeight="1" thickBot="1">
      <c r="A22" s="96" t="s">
        <v>57</v>
      </c>
      <c r="B22" s="69"/>
      <c r="C22" s="69" t="s">
        <v>34</v>
      </c>
      <c r="D22" s="227">
        <f>+D23+D24</f>
        <v>0</v>
      </c>
      <c r="E22" s="227">
        <f>+E23+E24</f>
        <v>0</v>
      </c>
    </row>
    <row r="23" spans="1:5" s="63" customFormat="1" ht="12" customHeight="1">
      <c r="A23" s="273"/>
      <c r="B23" s="328" t="s">
        <v>118</v>
      </c>
      <c r="C23" s="74" t="s">
        <v>279</v>
      </c>
      <c r="D23" s="333"/>
      <c r="E23" s="333"/>
    </row>
    <row r="24" spans="1:5" s="63" customFormat="1" ht="12" customHeight="1" thickBot="1">
      <c r="A24" s="326"/>
      <c r="B24" s="327" t="s">
        <v>119</v>
      </c>
      <c r="C24" s="75" t="s">
        <v>283</v>
      </c>
      <c r="D24" s="334"/>
      <c r="E24" s="334"/>
    </row>
    <row r="25" spans="1:5" s="63" customFormat="1" ht="12" customHeight="1" thickBot="1">
      <c r="A25" s="96" t="s">
        <v>58</v>
      </c>
      <c r="B25" s="109"/>
      <c r="C25" s="69" t="s">
        <v>50</v>
      </c>
      <c r="D25" s="257">
        <v>9515</v>
      </c>
      <c r="E25" s="257">
        <v>8032</v>
      </c>
    </row>
    <row r="26" spans="1:5" s="63" customFormat="1" ht="12" customHeight="1" thickBot="1">
      <c r="A26" s="93" t="s">
        <v>59</v>
      </c>
      <c r="B26" s="86"/>
      <c r="C26" s="69" t="s">
        <v>46</v>
      </c>
      <c r="D26" s="306">
        <v>9515</v>
      </c>
      <c r="E26" s="306">
        <v>8032</v>
      </c>
    </row>
    <row r="27" spans="1:5" s="64" customFormat="1" ht="12" customHeight="1" thickBot="1">
      <c r="A27" s="323" t="s">
        <v>60</v>
      </c>
      <c r="B27" s="331"/>
      <c r="C27" s="325" t="s">
        <v>48</v>
      </c>
      <c r="D27" s="335">
        <f>+D28+D29</f>
        <v>0</v>
      </c>
      <c r="E27" s="335">
        <f>+E28+E29</f>
        <v>0</v>
      </c>
    </row>
    <row r="28" spans="1:5" s="64" customFormat="1" ht="15" customHeight="1">
      <c r="A28" s="113"/>
      <c r="B28" s="84" t="s">
        <v>125</v>
      </c>
      <c r="C28" s="74" t="s">
        <v>383</v>
      </c>
      <c r="D28" s="333"/>
      <c r="E28" s="333"/>
    </row>
    <row r="29" spans="1:5" s="64" customFormat="1" ht="15" customHeight="1" thickBot="1">
      <c r="A29" s="332"/>
      <c r="B29" s="85" t="s">
        <v>126</v>
      </c>
      <c r="C29" s="324" t="s">
        <v>37</v>
      </c>
      <c r="D29" s="59"/>
      <c r="E29" s="59"/>
    </row>
    <row r="30" spans="1:5" ht="13.5" thickBot="1">
      <c r="A30" s="123" t="s">
        <v>61</v>
      </c>
      <c r="B30" s="321"/>
      <c r="C30" s="322" t="s">
        <v>49</v>
      </c>
      <c r="D30" s="304"/>
      <c r="E30" s="304"/>
    </row>
    <row r="31" spans="1:5" s="55" customFormat="1" ht="16.5" customHeight="1" thickBot="1">
      <c r="A31" s="123" t="s">
        <v>62</v>
      </c>
      <c r="B31" s="124"/>
      <c r="C31" s="125" t="s">
        <v>47</v>
      </c>
      <c r="D31" s="310">
        <f>+D26+D27+D30</f>
        <v>9515</v>
      </c>
      <c r="E31" s="310">
        <f>+E26+E27+E30</f>
        <v>8032</v>
      </c>
    </row>
    <row r="32" spans="1:5" s="65" customFormat="1" ht="12" customHeight="1">
      <c r="A32" s="126"/>
      <c r="B32" s="126"/>
      <c r="C32" s="127"/>
      <c r="D32" s="308"/>
      <c r="E32" s="308"/>
    </row>
    <row r="33" spans="1:5" ht="12" customHeight="1" thickBot="1">
      <c r="A33" s="128"/>
      <c r="B33" s="129"/>
      <c r="C33" s="129"/>
      <c r="D33" s="309"/>
      <c r="E33" s="309"/>
    </row>
    <row r="34" spans="1:5" ht="12" customHeight="1" thickBot="1">
      <c r="A34" s="130"/>
      <c r="B34" s="131"/>
      <c r="C34" s="132" t="s">
        <v>98</v>
      </c>
      <c r="D34" s="310"/>
      <c r="E34" s="310"/>
    </row>
    <row r="35" spans="1:5" ht="12" customHeight="1" thickBot="1">
      <c r="A35" s="96" t="s">
        <v>55</v>
      </c>
      <c r="B35" s="23"/>
      <c r="C35" s="69" t="s">
        <v>28</v>
      </c>
      <c r="D35" s="227">
        <f>SUM(D36:D40)</f>
        <v>9515</v>
      </c>
      <c r="E35" s="227">
        <f>SUM(E36:E40)</f>
        <v>7996</v>
      </c>
    </row>
    <row r="36" spans="1:5" ht="12" customHeight="1">
      <c r="A36" s="133"/>
      <c r="B36" s="83" t="s">
        <v>138</v>
      </c>
      <c r="C36" s="10" t="s">
        <v>86</v>
      </c>
      <c r="D36" s="56">
        <v>2049</v>
      </c>
      <c r="E36" s="56">
        <v>2330</v>
      </c>
    </row>
    <row r="37" spans="1:5" ht="12" customHeight="1">
      <c r="A37" s="134"/>
      <c r="B37" s="82" t="s">
        <v>139</v>
      </c>
      <c r="C37" s="8" t="s">
        <v>224</v>
      </c>
      <c r="D37" s="58">
        <v>565</v>
      </c>
      <c r="E37" s="58">
        <v>573</v>
      </c>
    </row>
    <row r="38" spans="1:5" ht="12" customHeight="1">
      <c r="A38" s="134"/>
      <c r="B38" s="82" t="s">
        <v>140</v>
      </c>
      <c r="C38" s="8" t="s">
        <v>159</v>
      </c>
      <c r="D38" s="58">
        <v>3047</v>
      </c>
      <c r="E38" s="58">
        <v>1692</v>
      </c>
    </row>
    <row r="39" spans="1:5" s="65" customFormat="1" ht="12" customHeight="1">
      <c r="A39" s="134"/>
      <c r="B39" s="82" t="s">
        <v>141</v>
      </c>
      <c r="C39" s="8" t="s">
        <v>225</v>
      </c>
      <c r="D39" s="58">
        <v>3854</v>
      </c>
      <c r="E39" s="58">
        <v>3401</v>
      </c>
    </row>
    <row r="40" spans="1:5" ht="12" customHeight="1" thickBot="1">
      <c r="A40" s="134"/>
      <c r="B40" s="82" t="s">
        <v>149</v>
      </c>
      <c r="C40" s="8" t="s">
        <v>226</v>
      </c>
      <c r="D40" s="58">
        <v>0</v>
      </c>
      <c r="E40" s="58"/>
    </row>
    <row r="41" spans="1:5" ht="12" customHeight="1" thickBot="1">
      <c r="A41" s="96" t="s">
        <v>56</v>
      </c>
      <c r="B41" s="23"/>
      <c r="C41" s="69" t="s">
        <v>44</v>
      </c>
      <c r="D41" s="227">
        <f>SUM(D42:D45)</f>
        <v>0</v>
      </c>
      <c r="E41" s="227">
        <f>SUM(E42:E44)</f>
        <v>36</v>
      </c>
    </row>
    <row r="42" spans="1:5" ht="12" customHeight="1">
      <c r="A42" s="133"/>
      <c r="B42" s="83" t="s">
        <v>144</v>
      </c>
      <c r="C42" s="10" t="s">
        <v>307</v>
      </c>
      <c r="D42" s="56"/>
      <c r="E42" s="56">
        <v>36</v>
      </c>
    </row>
    <row r="43" spans="1:5" ht="12" customHeight="1">
      <c r="A43" s="134"/>
      <c r="B43" s="82" t="s">
        <v>145</v>
      </c>
      <c r="C43" s="8" t="s">
        <v>228</v>
      </c>
      <c r="D43" s="58"/>
      <c r="E43" s="58"/>
    </row>
    <row r="44" spans="1:5" ht="15" customHeight="1">
      <c r="A44" s="134"/>
      <c r="B44" s="82" t="s">
        <v>148</v>
      </c>
      <c r="C44" s="8" t="s">
        <v>99</v>
      </c>
      <c r="D44" s="58"/>
      <c r="E44" s="58"/>
    </row>
    <row r="45" spans="1:5" ht="13.5" thickBot="1">
      <c r="A45" s="134"/>
      <c r="B45" s="82" t="s">
        <v>156</v>
      </c>
      <c r="C45" s="8" t="s">
        <v>41</v>
      </c>
      <c r="D45" s="58"/>
      <c r="E45" s="58"/>
    </row>
    <row r="46" spans="1:5" ht="15" customHeight="1" thickBot="1">
      <c r="A46" s="96" t="s">
        <v>57</v>
      </c>
      <c r="B46" s="23"/>
      <c r="C46" s="23" t="s">
        <v>42</v>
      </c>
      <c r="D46" s="257"/>
      <c r="E46" s="257"/>
    </row>
    <row r="47" spans="1:5" ht="14.25" customHeight="1" thickBot="1">
      <c r="A47" s="123" t="s">
        <v>58</v>
      </c>
      <c r="B47" s="321"/>
      <c r="C47" s="322" t="s">
        <v>45</v>
      </c>
      <c r="D47" s="304"/>
      <c r="E47" s="304"/>
    </row>
    <row r="48" spans="1:5" ht="13.5" thickBot="1">
      <c r="A48" s="96" t="s">
        <v>59</v>
      </c>
      <c r="B48" s="120"/>
      <c r="C48" s="136" t="s">
        <v>43</v>
      </c>
      <c r="D48" s="317">
        <f>+D35+D41+D46+D47</f>
        <v>9515</v>
      </c>
      <c r="E48" s="317">
        <f>+E35+E41+E46+E47</f>
        <v>8032</v>
      </c>
    </row>
    <row r="49" spans="1:5" ht="13.5" thickBot="1">
      <c r="A49" s="137"/>
      <c r="B49" s="138"/>
      <c r="C49" s="138"/>
      <c r="D49" s="318"/>
      <c r="E49" s="318"/>
    </row>
    <row r="50" spans="1:5" ht="13.5" thickBot="1">
      <c r="A50" s="139" t="s">
        <v>260</v>
      </c>
      <c r="B50" s="140"/>
      <c r="C50" s="141"/>
      <c r="D50" s="67">
        <v>1</v>
      </c>
      <c r="E50" s="67">
        <v>1</v>
      </c>
    </row>
    <row r="51" spans="1:5" ht="13.5" thickBot="1">
      <c r="A51" s="139" t="s">
        <v>261</v>
      </c>
      <c r="B51" s="140"/>
      <c r="C51" s="141"/>
      <c r="D51" s="67">
        <v>0</v>
      </c>
      <c r="E51" s="67">
        <v>0</v>
      </c>
    </row>
  </sheetData>
  <sheetProtection formatCells="0"/>
  <mergeCells count="2">
    <mergeCell ref="A2:B2"/>
    <mergeCell ref="A5:B5"/>
  </mergeCells>
  <phoneticPr fontId="27" type="noConversion"/>
  <printOptions horizontalCentered="1"/>
  <pageMargins left="0.17" right="0.32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7</vt:i4>
      </vt:variant>
    </vt:vector>
  </HeadingPairs>
  <TitlesOfParts>
    <vt:vector size="25" baseType="lpstr">
      <vt:lpstr>ÖSSZEFÜGGÉSEK</vt:lpstr>
      <vt:lpstr>1.sz.mell.</vt:lpstr>
      <vt:lpstr>2.1.sz.mell  </vt:lpstr>
      <vt:lpstr>2.2.sz.mell  </vt:lpstr>
      <vt:lpstr>3.sz.mell.</vt:lpstr>
      <vt:lpstr>4. sz. mell</vt:lpstr>
      <vt:lpstr>4.1. sz. mell</vt:lpstr>
      <vt:lpstr>4.2. sz. mell</vt:lpstr>
      <vt:lpstr>4.3. sz. mell</vt:lpstr>
      <vt:lpstr>4.4. sz. mell</vt:lpstr>
      <vt:lpstr>4.5. sz. mell</vt:lpstr>
      <vt:lpstr>4.6. sz. mell</vt:lpstr>
      <vt:lpstr>7. sz. mell.</vt:lpstr>
      <vt:lpstr>5. sz mell</vt:lpstr>
      <vt:lpstr>9. sz. mell.</vt:lpstr>
      <vt:lpstr>8. sz. mell.</vt:lpstr>
      <vt:lpstr>6. sz. mell.</vt:lpstr>
      <vt:lpstr>Munka1</vt:lpstr>
      <vt:lpstr>'4. sz. mell'!Nyomtatási_cím</vt:lpstr>
      <vt:lpstr>'4.1. sz. mell'!Nyomtatási_cím</vt:lpstr>
      <vt:lpstr>'4.2. sz. mell'!Nyomtatási_cím</vt:lpstr>
      <vt:lpstr>'4.3. sz. mell'!Nyomtatási_cím</vt:lpstr>
      <vt:lpstr>'4.4. sz. mell'!Nyomtatási_cím</vt:lpstr>
      <vt:lpstr>'4.5. sz. mell'!Nyomtatási_cím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2015-05-18T11:36:27Z</cp:lastPrinted>
  <dcterms:created xsi:type="dcterms:W3CDTF">1999-10-30T10:30:45Z</dcterms:created>
  <dcterms:modified xsi:type="dcterms:W3CDTF">2015-05-18T11:37:11Z</dcterms:modified>
</cp:coreProperties>
</file>