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12-zárszámadás\"/>
    </mc:Choice>
  </mc:AlternateContent>
  <bookViews>
    <workbookView xWindow="0" yWindow="0" windowWidth="28800" windowHeight="12435"/>
  </bookViews>
  <sheets>
    <sheet name="9. melléklet" sheetId="1" r:id="rId1"/>
  </sheets>
  <externalReferences>
    <externalReference r:id="rId2"/>
    <externalReference r:id="rId3"/>
  </externalReferences>
  <definedNames>
    <definedName name="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1" l="1"/>
  <c r="C42" i="1"/>
  <c r="I36" i="1"/>
  <c r="I35" i="1"/>
  <c r="I34" i="1"/>
  <c r="I32" i="1"/>
  <c r="H32" i="1"/>
  <c r="G32" i="1"/>
  <c r="I30" i="1"/>
  <c r="I29" i="1"/>
  <c r="G29" i="1"/>
  <c r="I27" i="1"/>
  <c r="H27" i="1"/>
  <c r="I26" i="1"/>
  <c r="I25" i="1"/>
  <c r="I24" i="1"/>
  <c r="H23" i="1"/>
  <c r="I23" i="1" s="1"/>
  <c r="H22" i="1"/>
  <c r="H42" i="1" s="1"/>
  <c r="G22" i="1"/>
  <c r="I21" i="1"/>
  <c r="I20" i="1"/>
  <c r="I19" i="1"/>
  <c r="I18" i="1"/>
  <c r="I17" i="1"/>
  <c r="I16" i="1"/>
  <c r="I15" i="1"/>
  <c r="I14" i="1"/>
  <c r="G14" i="1"/>
  <c r="I13" i="1"/>
  <c r="I12" i="1"/>
  <c r="I11" i="1"/>
  <c r="I10" i="1"/>
  <c r="I9" i="1"/>
  <c r="G9" i="1"/>
  <c r="G42" i="1" s="1"/>
  <c r="I8" i="1"/>
  <c r="I22" i="1" l="1"/>
  <c r="I42" i="1" s="1"/>
</calcChain>
</file>

<file path=xl/sharedStrings.xml><?xml version="1.0" encoding="utf-8"?>
<sst xmlns="http://schemas.openxmlformats.org/spreadsheetml/2006/main" count="86" uniqueCount="80">
  <si>
    <t>Beruházási (felhalmozási) kiadások előirányzata beruházásonként</t>
  </si>
  <si>
    <t>Forintban !</t>
  </si>
  <si>
    <t>Sor-
szám</t>
  </si>
  <si>
    <t>Beruházás  megnevezése</t>
  </si>
  <si>
    <t>Teljes költség</t>
  </si>
  <si>
    <t>Kivitelezés kezdési és befejezési éve</t>
  </si>
  <si>
    <t>Felhasználás
2018. XII.31-ig</t>
  </si>
  <si>
    <t>2019. évi eredeti előirányzat</t>
  </si>
  <si>
    <t>Módosított előirányzat</t>
  </si>
  <si>
    <t>2019. évi teljesítés</t>
  </si>
  <si>
    <t xml:space="preserve">
2019. év utáni szükséglet
</t>
  </si>
  <si>
    <t>A</t>
  </si>
  <si>
    <t>B</t>
  </si>
  <si>
    <t>C</t>
  </si>
  <si>
    <t>D</t>
  </si>
  <si>
    <t>E</t>
  </si>
  <si>
    <t>F</t>
  </si>
  <si>
    <t>G</t>
  </si>
  <si>
    <t>H</t>
  </si>
  <si>
    <t>1.</t>
  </si>
  <si>
    <t>Rendezési terv felülvizsgálata</t>
  </si>
  <si>
    <t>2017-2020</t>
  </si>
  <si>
    <t>2.</t>
  </si>
  <si>
    <t>Csokonai utca vízelvezető rendszer kiépítése, útburkolat készítése</t>
  </si>
  <si>
    <t>Új szivattyúk beszerzése szennyvízhálózat üzemeltetéséhez</t>
  </si>
  <si>
    <t>4.</t>
  </si>
  <si>
    <t>Térkőcsarnok fejlesztése (önerő)</t>
  </si>
  <si>
    <t>5.</t>
  </si>
  <si>
    <t>Eszközbeszerzés közmunkaprogram keretében, térkőcsarnok fejlesztése (villanyszerelés)</t>
  </si>
  <si>
    <t>6.</t>
  </si>
  <si>
    <t>Szénaréti kamera rendszer kiépítése, kisebb eszközbeszerzések - kutyacsapda, emelővilla</t>
  </si>
  <si>
    <t>7.</t>
  </si>
  <si>
    <t>Szennyvízcsatorna építés (ÉKMO1 projekt)</t>
  </si>
  <si>
    <t>2019-2020</t>
  </si>
  <si>
    <t>8.</t>
  </si>
  <si>
    <t>Parkolóépítés (Fényes utca)</t>
  </si>
  <si>
    <t>9.</t>
  </si>
  <si>
    <t xml:space="preserve">Kerékpárút nyomvonalán ingatlan vásárlás </t>
  </si>
  <si>
    <t>10.</t>
  </si>
  <si>
    <t>Dózsa György utcai kerítés építése</t>
  </si>
  <si>
    <t>11.</t>
  </si>
  <si>
    <t>Média reklámfelirat készítése</t>
  </si>
  <si>
    <t>12.</t>
  </si>
  <si>
    <t>Zöldváros kialakítása Téglás Városában</t>
  </si>
  <si>
    <t>13.</t>
  </si>
  <si>
    <t>Kerékpárút kiépítése</t>
  </si>
  <si>
    <t>14.</t>
  </si>
  <si>
    <t>Szivattyú vásárlás (a parkban lévő öntözőkúthoz)</t>
  </si>
  <si>
    <t>15.</t>
  </si>
  <si>
    <t>Kisebb értékű beruházások</t>
  </si>
  <si>
    <t>16.</t>
  </si>
  <si>
    <t>Sebességlassító küszöbök kiépítése, hivatal előtti telefonelosztók szintbehelyezése</t>
  </si>
  <si>
    <t>17.</t>
  </si>
  <si>
    <t>18.</t>
  </si>
  <si>
    <t>19.</t>
  </si>
  <si>
    <t>Hivatal</t>
  </si>
  <si>
    <t>20.</t>
  </si>
  <si>
    <t>Kisértékű eszközbeszerzés</t>
  </si>
  <si>
    <t>21.</t>
  </si>
  <si>
    <t>Óvoda</t>
  </si>
  <si>
    <t>22.</t>
  </si>
  <si>
    <t>23.</t>
  </si>
  <si>
    <t>Kerítés építés</t>
  </si>
  <si>
    <t>24.</t>
  </si>
  <si>
    <t>Könyvtár</t>
  </si>
  <si>
    <t>25.</t>
  </si>
  <si>
    <t>26.</t>
  </si>
  <si>
    <t>Bölcsőde és Családsegítő</t>
  </si>
  <si>
    <t>27.</t>
  </si>
  <si>
    <t>28.</t>
  </si>
  <si>
    <t>29.</t>
  </si>
  <si>
    <t>Öltözőszekrény vásárlás</t>
  </si>
  <si>
    <t>30.</t>
  </si>
  <si>
    <t>31.</t>
  </si>
  <si>
    <t>32.</t>
  </si>
  <si>
    <t>33.</t>
  </si>
  <si>
    <t>34.</t>
  </si>
  <si>
    <t>35.</t>
  </si>
  <si>
    <t>ÖSSZESEN:</t>
  </si>
  <si>
    <t>9. melléklet a 12/2020. (VI.30.)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</si>
</sst>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9" x14ac:knownFonts="1">
    <font>
      <sz val="10"/>
      <name val="Times New Roman CE"/>
      <charset val="238"/>
    </font>
    <font>
      <sz val="10"/>
      <name val="Arial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sz val="12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color theme="1"/>
      <name val="Times New Roman CE"/>
      <charset val="238"/>
    </font>
    <font>
      <i/>
      <sz val="9"/>
      <name val="Times New Roman CE"/>
      <charset val="238"/>
    </font>
    <font>
      <sz val="10"/>
      <color theme="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color theme="1"/>
      <name val="Times New Roman"/>
      <family val="1"/>
      <charset val="238"/>
    </font>
    <font>
      <b/>
      <sz val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86">
    <xf numFmtId="0" fontId="0" fillId="0" borderId="0" xfId="0"/>
    <xf numFmtId="0" fontId="1" fillId="0" borderId="0" xfId="1"/>
    <xf numFmtId="164" fontId="1" fillId="0" borderId="0" xfId="1" applyNumberFormat="1" applyFill="1" applyAlignment="1">
      <alignment horizontal="center" vertical="center" wrapText="1"/>
    </xf>
    <xf numFmtId="164" fontId="1" fillId="0" borderId="0" xfId="1" applyNumberFormat="1" applyFill="1" applyAlignment="1">
      <alignment vertical="center" wrapText="1"/>
    </xf>
    <xf numFmtId="0" fontId="2" fillId="0" borderId="0" xfId="1" applyFont="1" applyFill="1" applyAlignment="1" applyProtection="1">
      <alignment horizontal="right" vertical="center" wrapText="1"/>
    </xf>
    <xf numFmtId="0" fontId="3" fillId="0" borderId="0" xfId="1" applyFont="1" applyBorder="1" applyAlignment="1" applyProtection="1">
      <alignment horizontal="right" vertical="top"/>
    </xf>
    <xf numFmtId="164" fontId="1" fillId="0" borderId="0" xfId="1" applyNumberFormat="1" applyFont="1" applyFill="1" applyAlignment="1">
      <alignment vertical="center" wrapText="1"/>
    </xf>
    <xf numFmtId="164" fontId="1" fillId="0" borderId="0" xfId="1" applyNumberFormat="1" applyFill="1" applyAlignment="1" applyProtection="1">
      <alignment vertical="center" wrapText="1"/>
    </xf>
    <xf numFmtId="164" fontId="4" fillId="0" borderId="0" xfId="1" applyNumberFormat="1" applyFont="1" applyFill="1" applyAlignment="1">
      <alignment horizontal="center" vertical="center" wrapText="1"/>
    </xf>
    <xf numFmtId="164" fontId="1" fillId="0" borderId="0" xfId="1" applyNumberFormat="1" applyFill="1" applyAlignment="1" applyProtection="1">
      <alignment horizontal="center" vertical="center" wrapText="1"/>
    </xf>
    <xf numFmtId="164" fontId="1" fillId="0" borderId="0" xfId="1" applyNumberFormat="1" applyFont="1" applyFill="1" applyAlignment="1" applyProtection="1">
      <alignment vertical="center" wrapText="1"/>
    </xf>
    <xf numFmtId="164" fontId="5" fillId="0" borderId="0" xfId="1" applyNumberFormat="1" applyFont="1" applyFill="1" applyAlignment="1" applyProtection="1">
      <alignment horizontal="right" wrapText="1"/>
    </xf>
    <xf numFmtId="0" fontId="7" fillId="0" borderId="1" xfId="2" applyFont="1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164" fontId="8" fillId="0" borderId="2" xfId="1" applyNumberFormat="1" applyFont="1" applyFill="1" applyBorder="1" applyAlignment="1" applyProtection="1">
      <alignment horizontal="center" vertical="center" wrapText="1"/>
    </xf>
    <xf numFmtId="164" fontId="8" fillId="0" borderId="3" xfId="1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1" applyNumberFormat="1" applyFont="1" applyFill="1" applyBorder="1" applyAlignment="1" applyProtection="1">
      <alignment horizontal="center" vertical="center" wrapText="1"/>
    </xf>
    <xf numFmtId="0" fontId="10" fillId="0" borderId="0" xfId="1" applyFont="1"/>
    <xf numFmtId="164" fontId="11" fillId="0" borderId="5" xfId="0" applyNumberFormat="1" applyFont="1" applyFill="1" applyBorder="1" applyAlignment="1" applyProtection="1">
      <alignment horizontal="center" vertical="center" wrapText="1"/>
    </xf>
    <xf numFmtId="164" fontId="8" fillId="0" borderId="5" xfId="1" applyNumberFormat="1" applyFont="1" applyFill="1" applyBorder="1" applyAlignment="1" applyProtection="1">
      <alignment horizontal="center" vertical="center" wrapText="1"/>
    </xf>
    <xf numFmtId="164" fontId="8" fillId="0" borderId="6" xfId="1" applyNumberFormat="1" applyFont="1" applyFill="1" applyBorder="1" applyAlignment="1" applyProtection="1">
      <alignment horizontal="center" vertical="center" wrapText="1"/>
    </xf>
    <xf numFmtId="164" fontId="8" fillId="0" borderId="7" xfId="1" applyNumberFormat="1" applyFont="1" applyFill="1" applyBorder="1" applyAlignment="1" applyProtection="1">
      <alignment horizontal="center" vertical="center" wrapText="1"/>
    </xf>
    <xf numFmtId="164" fontId="8" fillId="0" borderId="8" xfId="1" applyNumberFormat="1" applyFont="1" applyFill="1" applyBorder="1" applyAlignment="1" applyProtection="1">
      <alignment horizontal="center" vertical="center" wrapText="1"/>
    </xf>
    <xf numFmtId="164" fontId="11" fillId="0" borderId="9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Border="1" applyAlignment="1">
      <alignment horizontal="left" indent="2"/>
    </xf>
    <xf numFmtId="164" fontId="0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" fontId="0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1" xfId="1" applyNumberFormat="1" applyFont="1" applyFill="1" applyBorder="1" applyAlignment="1" applyProtection="1">
      <alignment vertical="center" wrapText="1"/>
      <protection locked="0"/>
    </xf>
    <xf numFmtId="3" fontId="9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3" fontId="0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3" xfId="0" applyNumberFormat="1" applyFont="1" applyFill="1" applyBorder="1" applyAlignment="1" applyProtection="1">
      <alignment horizontal="center" vertical="center" wrapText="1"/>
    </xf>
    <xf numFmtId="0" fontId="2" fillId="0" borderId="14" xfId="0" applyFont="1" applyBorder="1" applyAlignment="1">
      <alignment horizontal="left" indent="2"/>
    </xf>
    <xf numFmtId="164" fontId="0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" fontId="0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5" xfId="1" applyNumberFormat="1" applyFont="1" applyFill="1" applyBorder="1" applyAlignment="1" applyProtection="1">
      <alignment vertical="center" wrapText="1"/>
      <protection locked="0"/>
    </xf>
    <xf numFmtId="3" fontId="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6" xfId="1" applyNumberFormat="1" applyFont="1" applyFill="1" applyBorder="1" applyAlignment="1" applyProtection="1">
      <alignment horizontal="right" vertical="center" wrapText="1" indent="1"/>
    </xf>
    <xf numFmtId="0" fontId="2" fillId="0" borderId="14" xfId="0" applyFont="1" applyFill="1" applyBorder="1" applyAlignment="1">
      <alignment horizontal="left" wrapText="1" indent="2"/>
    </xf>
    <xf numFmtId="3" fontId="1" fillId="0" borderId="0" xfId="1" applyNumberFormat="1"/>
    <xf numFmtId="0" fontId="2" fillId="0" borderId="14" xfId="0" applyFont="1" applyBorder="1" applyAlignment="1">
      <alignment horizontal="left" wrapText="1" indent="2"/>
    </xf>
    <xf numFmtId="164" fontId="12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0" xfId="1" applyNumberFormat="1"/>
    <xf numFmtId="164" fontId="2" fillId="0" borderId="15" xfId="1" applyNumberFormat="1" applyFont="1" applyFill="1" applyBorder="1" applyAlignment="1" applyProtection="1">
      <alignment vertical="center" wrapText="1"/>
      <protection locked="0"/>
    </xf>
    <xf numFmtId="3" fontId="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5" xfId="1" applyNumberFormat="1" applyFont="1" applyFill="1" applyBorder="1" applyAlignment="1" applyProtection="1">
      <alignment vertical="center" wrapText="1"/>
      <protection locked="0"/>
    </xf>
    <xf numFmtId="3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4" xfId="0" applyFont="1" applyBorder="1" applyAlignment="1">
      <alignment horizontal="left" indent="2"/>
    </xf>
    <xf numFmtId="3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3" fontId="0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4" xfId="0" applyFont="1" applyBorder="1" applyAlignment="1">
      <alignment horizontal="left" indent="1"/>
    </xf>
    <xf numFmtId="164" fontId="10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5" xfId="1" applyNumberFormat="1" applyFont="1" applyFill="1" applyBorder="1" applyAlignment="1" applyProtection="1">
      <alignment vertical="center" wrapText="1"/>
      <protection locked="0"/>
    </xf>
    <xf numFmtId="3" fontId="10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5" xfId="1" applyNumberFormat="1" applyFont="1" applyFill="1" applyBorder="1" applyAlignment="1" applyProtection="1">
      <alignment horizontal="center" vertical="center" wrapText="1"/>
      <protection locked="0"/>
    </xf>
    <xf numFmtId="164" fontId="0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4" xfId="0" applyNumberFormat="1" applyFont="1" applyFill="1" applyBorder="1" applyAlignment="1" applyProtection="1">
      <alignment horizontal="left" vertical="center" wrapText="1" indent="2"/>
      <protection locked="0"/>
    </xf>
    <xf numFmtId="164" fontId="15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2" fillId="0" borderId="15" xfId="0" applyNumberFormat="1" applyFont="1" applyFill="1" applyBorder="1" applyAlignment="1" applyProtection="1">
      <alignment vertical="center" wrapText="1"/>
      <protection locked="0"/>
    </xf>
    <xf numFmtId="3" fontId="16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4" xfId="1" applyFont="1" applyBorder="1" applyAlignment="1">
      <alignment horizontal="left" indent="6"/>
    </xf>
    <xf numFmtId="1" fontId="2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5" xfId="1" applyNumberFormat="1" applyFont="1" applyFill="1" applyBorder="1" applyAlignment="1" applyProtection="1">
      <alignment vertical="center" wrapText="1"/>
      <protection locked="0"/>
    </xf>
    <xf numFmtId="3" fontId="9" fillId="0" borderId="17" xfId="1" applyNumberFormat="1" applyFont="1" applyFill="1" applyBorder="1" applyAlignment="1" applyProtection="1">
      <alignment horizontal="right" vertical="center" wrapText="1" indent="1"/>
    </xf>
    <xf numFmtId="0" fontId="2" fillId="0" borderId="14" xfId="0" applyFont="1" applyBorder="1" applyAlignment="1">
      <alignment horizontal="left" indent="1"/>
    </xf>
    <xf numFmtId="164" fontId="2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" fontId="2" fillId="0" borderId="19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9" xfId="1" applyNumberFormat="1" applyFont="1" applyFill="1" applyBorder="1" applyAlignment="1" applyProtection="1">
      <alignment vertical="center" wrapText="1"/>
      <protection locked="0"/>
    </xf>
    <xf numFmtId="3" fontId="9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21" xfId="1" applyNumberFormat="1" applyFont="1" applyFill="1" applyBorder="1" applyAlignment="1" applyProtection="1">
      <alignment horizontal="right" vertical="center" wrapText="1" indent="1"/>
    </xf>
    <xf numFmtId="164" fontId="11" fillId="0" borderId="22" xfId="0" applyNumberFormat="1" applyFont="1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left" vertical="center" wrapText="1"/>
    </xf>
    <xf numFmtId="164" fontId="18" fillId="0" borderId="2" xfId="1" applyNumberFormat="1" applyFont="1" applyFill="1" applyBorder="1" applyAlignment="1" applyProtection="1">
      <alignment horizontal="right" vertical="center" wrapText="1" indent="1"/>
    </xf>
    <xf numFmtId="164" fontId="18" fillId="2" borderId="2" xfId="1" applyNumberFormat="1" applyFont="1" applyFill="1" applyBorder="1" applyAlignment="1" applyProtection="1">
      <alignment vertical="center" wrapText="1"/>
    </xf>
    <xf numFmtId="164" fontId="18" fillId="0" borderId="2" xfId="1" applyNumberFormat="1" applyFont="1" applyFill="1" applyBorder="1" applyAlignment="1" applyProtection="1">
      <alignment vertical="center" wrapText="1"/>
    </xf>
    <xf numFmtId="0" fontId="1" fillId="0" borderId="0" xfId="1" applyFill="1"/>
    <xf numFmtId="164" fontId="1" fillId="0" borderId="0" xfId="1" applyNumberFormat="1" applyFont="1"/>
    <xf numFmtId="3" fontId="1" fillId="0" borderId="0" xfId="1" applyNumberFormat="1" applyFont="1"/>
    <xf numFmtId="0" fontId="1" fillId="0" borderId="0" xfId="1" applyFont="1"/>
  </cellXfs>
  <cellStyles count="3">
    <cellStyle name="Normál" xfId="0" builtinId="0"/>
    <cellStyle name="Normál 3" xfId="1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.t&#225;bl&#225;i%20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1.1. köt.fel."/>
      <sheetName val="1.2. önk. fel. "/>
      <sheetName val="1.3. áll. fel. "/>
      <sheetName val="2.sz.mell  "/>
      <sheetName val="3.sz.mell  "/>
      <sheetName val="4.-önkormányzat"/>
      <sheetName val="4.1.-Ö.köt.fel"/>
      <sheetName val="4.2.-Ö.önk.fel"/>
      <sheetName val="4.3. -Ö.áll.fel"/>
      <sheetName val="5.-hivatal"/>
      <sheetName val="5.1.-Hivatal köt.fel"/>
      <sheetName val="5.2.-Hivatal önk. fel."/>
      <sheetName val="5.3.-Hivatal áll.fel."/>
      <sheetName val="6.-Óvoda"/>
      <sheetName val="7.-Könyvtár"/>
      <sheetName val="8.-Bölcsőde"/>
      <sheetName val="9.sz.mell."/>
      <sheetName val="10.sz.mell."/>
      <sheetName val="11.sz. mell."/>
      <sheetName val="12.sz mell."/>
      <sheetName val="13. sz. mell. "/>
      <sheetName val="14.sz mell."/>
      <sheetName val="15.sz mell."/>
      <sheetName val="16.sz mell."/>
      <sheetName val="17.sz mell."/>
      <sheetName val="18.sz mell."/>
      <sheetName val="19.sz mell."/>
      <sheetName val="20. sz. mell"/>
      <sheetName val="21. sz. mell"/>
      <sheetName val="22. sz. mell."/>
      <sheetName val="23. sz. mell."/>
      <sheetName val="24. sz. mell."/>
      <sheetName val="25.sz. mell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1">
          <cell r="H51">
            <v>412279</v>
          </cell>
        </row>
      </sheetData>
      <sheetData sheetId="11"/>
      <sheetData sheetId="12"/>
      <sheetData sheetId="13"/>
      <sheetData sheetId="14"/>
      <sheetData sheetId="15">
        <row r="51">
          <cell r="H51">
            <v>391759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48"/>
  <sheetViews>
    <sheetView tabSelected="1" view="pageBreakPreview" zoomScaleNormal="100" zoomScaleSheetLayoutView="100" workbookViewId="0">
      <selection activeCell="O17" sqref="O17"/>
    </sheetView>
  </sheetViews>
  <sheetFormatPr defaultRowHeight="12.75" x14ac:dyDescent="0.2"/>
  <cols>
    <col min="1" max="1" width="9.33203125" style="1"/>
    <col min="2" max="2" width="74" style="1" customWidth="1"/>
    <col min="3" max="3" width="15.6640625" style="1" customWidth="1"/>
    <col min="4" max="4" width="16.33203125" style="1" customWidth="1"/>
    <col min="5" max="5" width="15.6640625" style="1" customWidth="1"/>
    <col min="6" max="6" width="16.6640625" style="82" customWidth="1"/>
    <col min="7" max="7" width="16.6640625" style="1" customWidth="1"/>
    <col min="8" max="8" width="16.6640625" style="85" customWidth="1"/>
    <col min="9" max="9" width="18.83203125" style="1" customWidth="1"/>
    <col min="10" max="10" width="9.33203125" style="1"/>
    <col min="11" max="11" width="13" style="1" bestFit="1" customWidth="1"/>
    <col min="12" max="16384" width="9.33203125" style="1"/>
  </cols>
  <sheetData>
    <row r="1" spans="1:11" x14ac:dyDescent="0.2">
      <c r="B1" s="2"/>
      <c r="C1" s="3"/>
      <c r="D1" s="3"/>
      <c r="E1" s="3"/>
      <c r="F1" s="3"/>
      <c r="G1" s="4"/>
      <c r="H1" s="4"/>
      <c r="I1" s="4"/>
    </row>
    <row r="2" spans="1:11" x14ac:dyDescent="0.2">
      <c r="B2" s="2"/>
      <c r="C2" s="3"/>
      <c r="D2" s="3"/>
      <c r="E2" s="3"/>
      <c r="F2" s="5" t="s">
        <v>79</v>
      </c>
      <c r="G2" s="5"/>
      <c r="H2" s="5"/>
      <c r="I2" s="5"/>
    </row>
    <row r="3" spans="1:11" x14ac:dyDescent="0.2">
      <c r="B3" s="2"/>
      <c r="C3" s="3"/>
      <c r="D3" s="3"/>
      <c r="E3" s="3"/>
      <c r="F3" s="3"/>
      <c r="G3" s="3"/>
      <c r="H3" s="6"/>
      <c r="I3" s="7"/>
    </row>
    <row r="4" spans="1:11" ht="15.75" x14ac:dyDescent="0.2">
      <c r="B4" s="8" t="s">
        <v>0</v>
      </c>
      <c r="C4" s="8"/>
      <c r="D4" s="8"/>
      <c r="E4" s="8"/>
      <c r="F4" s="8"/>
      <c r="G4" s="8"/>
      <c r="H4" s="8"/>
      <c r="I4" s="8"/>
    </row>
    <row r="5" spans="1:11" ht="14.25" thickBot="1" x14ac:dyDescent="0.3">
      <c r="B5" s="9"/>
      <c r="C5" s="7"/>
      <c r="D5" s="7"/>
      <c r="E5" s="7"/>
      <c r="F5" s="7"/>
      <c r="G5" s="7"/>
      <c r="H5" s="10"/>
      <c r="I5" s="11" t="s">
        <v>1</v>
      </c>
    </row>
    <row r="6" spans="1:11" ht="51.75" thickBot="1" x14ac:dyDescent="0.25">
      <c r="A6" s="12" t="s">
        <v>2</v>
      </c>
      <c r="B6" s="13" t="s">
        <v>3</v>
      </c>
      <c r="C6" s="14" t="s">
        <v>4</v>
      </c>
      <c r="D6" s="14" t="s">
        <v>5</v>
      </c>
      <c r="E6" s="14" t="s">
        <v>6</v>
      </c>
      <c r="F6" s="14" t="s">
        <v>7</v>
      </c>
      <c r="G6" s="15" t="s">
        <v>8</v>
      </c>
      <c r="H6" s="16" t="s">
        <v>9</v>
      </c>
      <c r="I6" s="17" t="s">
        <v>10</v>
      </c>
      <c r="J6" s="18"/>
    </row>
    <row r="7" spans="1:11" ht="13.5" thickBot="1" x14ac:dyDescent="0.25">
      <c r="A7" s="19"/>
      <c r="B7" s="20" t="s">
        <v>11</v>
      </c>
      <c r="C7" s="21" t="s">
        <v>12</v>
      </c>
      <c r="D7" s="21" t="s">
        <v>13</v>
      </c>
      <c r="E7" s="21" t="s">
        <v>14</v>
      </c>
      <c r="F7" s="21" t="s">
        <v>15</v>
      </c>
      <c r="G7" s="22" t="s">
        <v>16</v>
      </c>
      <c r="H7" s="22" t="s">
        <v>17</v>
      </c>
      <c r="I7" s="23" t="s">
        <v>18</v>
      </c>
      <c r="J7" s="18"/>
    </row>
    <row r="8" spans="1:11" x14ac:dyDescent="0.2">
      <c r="A8" s="24" t="s">
        <v>19</v>
      </c>
      <c r="B8" s="25" t="s">
        <v>20</v>
      </c>
      <c r="C8" s="26">
        <v>8865000</v>
      </c>
      <c r="D8" s="27" t="s">
        <v>21</v>
      </c>
      <c r="E8" s="28">
        <v>1751000</v>
      </c>
      <c r="F8" s="29">
        <v>7114000</v>
      </c>
      <c r="G8" s="30">
        <v>7114000</v>
      </c>
      <c r="H8" s="31">
        <v>0</v>
      </c>
      <c r="I8" s="32">
        <f>+C8-H8-E8</f>
        <v>7114000</v>
      </c>
    </row>
    <row r="9" spans="1:11" x14ac:dyDescent="0.2">
      <c r="A9" s="33" t="s">
        <v>22</v>
      </c>
      <c r="B9" s="34" t="s">
        <v>23</v>
      </c>
      <c r="C9" s="35">
        <v>79769695</v>
      </c>
      <c r="D9" s="36">
        <v>2019</v>
      </c>
      <c r="E9" s="37">
        <v>0</v>
      </c>
      <c r="F9" s="38">
        <v>100000000</v>
      </c>
      <c r="G9" s="39">
        <f>100000000-21260000</f>
        <v>78740000</v>
      </c>
      <c r="H9" s="38">
        <v>79769695</v>
      </c>
      <c r="I9" s="40">
        <f t="shared" ref="I9:I36" si="0">+C9-H9-E9</f>
        <v>0</v>
      </c>
    </row>
    <row r="10" spans="1:11" x14ac:dyDescent="0.2">
      <c r="A10" s="33">
        <v>3</v>
      </c>
      <c r="B10" s="34" t="s">
        <v>24</v>
      </c>
      <c r="C10" s="35">
        <v>12932000</v>
      </c>
      <c r="D10" s="36">
        <v>2019</v>
      </c>
      <c r="E10" s="37">
        <v>0</v>
      </c>
      <c r="F10" s="38"/>
      <c r="G10" s="39">
        <v>12932000</v>
      </c>
      <c r="H10" s="38">
        <v>0</v>
      </c>
      <c r="I10" s="40">
        <f t="shared" si="0"/>
        <v>12932000</v>
      </c>
    </row>
    <row r="11" spans="1:11" x14ac:dyDescent="0.2">
      <c r="A11" s="33" t="s">
        <v>25</v>
      </c>
      <c r="B11" s="34" t="s">
        <v>26</v>
      </c>
      <c r="C11" s="35">
        <v>584263</v>
      </c>
      <c r="D11" s="36">
        <v>2019</v>
      </c>
      <c r="E11" s="37"/>
      <c r="F11" s="38"/>
      <c r="G11" s="39">
        <v>584265</v>
      </c>
      <c r="H11" s="38">
        <v>584263</v>
      </c>
      <c r="I11" s="40">
        <f t="shared" si="0"/>
        <v>0</v>
      </c>
    </row>
    <row r="12" spans="1:11" ht="24" x14ac:dyDescent="0.2">
      <c r="A12" s="33" t="s">
        <v>27</v>
      </c>
      <c r="B12" s="41" t="s">
        <v>28</v>
      </c>
      <c r="C12" s="35">
        <v>9355429</v>
      </c>
      <c r="D12" s="36">
        <v>2019</v>
      </c>
      <c r="E12" s="37"/>
      <c r="F12" s="38"/>
      <c r="G12" s="39">
        <v>9355429</v>
      </c>
      <c r="H12" s="38">
        <v>9355429</v>
      </c>
      <c r="I12" s="40">
        <f t="shared" si="0"/>
        <v>0</v>
      </c>
      <c r="K12" s="42"/>
    </row>
    <row r="13" spans="1:11" ht="24" x14ac:dyDescent="0.2">
      <c r="A13" s="33" t="s">
        <v>29</v>
      </c>
      <c r="B13" s="43" t="s">
        <v>30</v>
      </c>
      <c r="C13" s="35">
        <v>796490</v>
      </c>
      <c r="D13" s="36">
        <v>2019</v>
      </c>
      <c r="E13" s="37"/>
      <c r="F13" s="38"/>
      <c r="G13" s="39">
        <v>1297000</v>
      </c>
      <c r="H13" s="38">
        <v>796490</v>
      </c>
      <c r="I13" s="40">
        <f t="shared" si="0"/>
        <v>0</v>
      </c>
    </row>
    <row r="14" spans="1:11" x14ac:dyDescent="0.2">
      <c r="A14" s="33" t="s">
        <v>31</v>
      </c>
      <c r="B14" s="34" t="s">
        <v>32</v>
      </c>
      <c r="C14" s="35">
        <v>230768886</v>
      </c>
      <c r="D14" s="36" t="s">
        <v>33</v>
      </c>
      <c r="E14" s="37"/>
      <c r="F14" s="38"/>
      <c r="G14" s="44">
        <f>95348850+113079229</f>
        <v>208428079</v>
      </c>
      <c r="H14" s="38">
        <v>178589155</v>
      </c>
      <c r="I14" s="40">
        <f>+C14-H14-E14</f>
        <v>52179731</v>
      </c>
      <c r="K14" s="42"/>
    </row>
    <row r="15" spans="1:11" x14ac:dyDescent="0.2">
      <c r="A15" s="33" t="s">
        <v>34</v>
      </c>
      <c r="B15" s="34" t="s">
        <v>35</v>
      </c>
      <c r="C15" s="35">
        <v>9564200</v>
      </c>
      <c r="D15" s="36">
        <v>2019</v>
      </c>
      <c r="E15" s="37"/>
      <c r="F15" s="38"/>
      <c r="G15" s="39">
        <v>9564200</v>
      </c>
      <c r="H15" s="38">
        <v>9564200</v>
      </c>
      <c r="I15" s="40">
        <f t="shared" si="0"/>
        <v>0</v>
      </c>
      <c r="K15" s="45"/>
    </row>
    <row r="16" spans="1:11" x14ac:dyDescent="0.2">
      <c r="A16" s="33" t="s">
        <v>36</v>
      </c>
      <c r="B16" s="34" t="s">
        <v>37</v>
      </c>
      <c r="C16" s="39">
        <v>1300000</v>
      </c>
      <c r="D16" s="36">
        <v>2019</v>
      </c>
      <c r="E16" s="46"/>
      <c r="F16" s="47"/>
      <c r="G16" s="39">
        <v>1300000</v>
      </c>
      <c r="H16" s="38">
        <v>1300000</v>
      </c>
      <c r="I16" s="40">
        <f t="shared" si="0"/>
        <v>0</v>
      </c>
    </row>
    <row r="17" spans="1:12" x14ac:dyDescent="0.2">
      <c r="A17" s="33" t="s">
        <v>38</v>
      </c>
      <c r="B17" s="34" t="s">
        <v>39</v>
      </c>
      <c r="C17" s="39">
        <v>1028258</v>
      </c>
      <c r="D17" s="36">
        <v>2019</v>
      </c>
      <c r="E17" s="48"/>
      <c r="F17" s="49"/>
      <c r="G17" s="39">
        <v>1200000</v>
      </c>
      <c r="H17" s="38">
        <v>1028258</v>
      </c>
      <c r="I17" s="40">
        <f t="shared" si="0"/>
        <v>0</v>
      </c>
    </row>
    <row r="18" spans="1:12" x14ac:dyDescent="0.2">
      <c r="A18" s="33" t="s">
        <v>40</v>
      </c>
      <c r="B18" s="34" t="s">
        <v>41</v>
      </c>
      <c r="C18" s="35">
        <v>1099820</v>
      </c>
      <c r="D18" s="36">
        <v>2019</v>
      </c>
      <c r="E18" s="37"/>
      <c r="F18" s="38"/>
      <c r="G18" s="39">
        <v>1099820</v>
      </c>
      <c r="H18" s="38">
        <v>1099820</v>
      </c>
      <c r="I18" s="40">
        <f t="shared" si="0"/>
        <v>0</v>
      </c>
      <c r="L18" s="42"/>
    </row>
    <row r="19" spans="1:12" x14ac:dyDescent="0.2">
      <c r="A19" s="33" t="s">
        <v>42</v>
      </c>
      <c r="B19" s="34" t="s">
        <v>43</v>
      </c>
      <c r="C19" s="39">
        <v>181688026</v>
      </c>
      <c r="D19" s="36" t="s">
        <v>33</v>
      </c>
      <c r="E19" s="46">
        <v>7786000</v>
      </c>
      <c r="F19" s="47"/>
      <c r="G19" s="39">
        <v>147810830</v>
      </c>
      <c r="H19" s="38">
        <v>125512283</v>
      </c>
      <c r="I19" s="40">
        <f t="shared" si="0"/>
        <v>48389743</v>
      </c>
    </row>
    <row r="20" spans="1:12" x14ac:dyDescent="0.2">
      <c r="A20" s="33" t="s">
        <v>44</v>
      </c>
      <c r="B20" s="34" t="s">
        <v>45</v>
      </c>
      <c r="C20" s="39">
        <v>119658768</v>
      </c>
      <c r="D20" s="36" t="s">
        <v>33</v>
      </c>
      <c r="E20" s="46">
        <v>4191000</v>
      </c>
      <c r="F20" s="47"/>
      <c r="G20" s="39">
        <v>93205498</v>
      </c>
      <c r="H20" s="38">
        <v>93205498</v>
      </c>
      <c r="I20" s="40">
        <f t="shared" si="0"/>
        <v>22262270</v>
      </c>
    </row>
    <row r="21" spans="1:12" x14ac:dyDescent="0.2">
      <c r="A21" s="33" t="s">
        <v>46</v>
      </c>
      <c r="B21" s="34" t="s">
        <v>47</v>
      </c>
      <c r="C21" s="35">
        <v>135000</v>
      </c>
      <c r="D21" s="36">
        <v>2019</v>
      </c>
      <c r="E21" s="37"/>
      <c r="F21" s="38"/>
      <c r="G21" s="39">
        <v>135000</v>
      </c>
      <c r="H21" s="38">
        <v>135000</v>
      </c>
      <c r="I21" s="40">
        <f t="shared" si="0"/>
        <v>0</v>
      </c>
    </row>
    <row r="22" spans="1:12" x14ac:dyDescent="0.2">
      <c r="A22" s="33" t="s">
        <v>48</v>
      </c>
      <c r="B22" s="50" t="s">
        <v>49</v>
      </c>
      <c r="C22" s="35">
        <v>851385</v>
      </c>
      <c r="D22" s="36">
        <v>2019</v>
      </c>
      <c r="E22" s="37"/>
      <c r="F22" s="38"/>
      <c r="G22" s="44">
        <f>1780580-208240</f>
        <v>1572340</v>
      </c>
      <c r="H22" s="51">
        <f>836385+15000</f>
        <v>851385</v>
      </c>
      <c r="I22" s="40">
        <f t="shared" si="0"/>
        <v>0</v>
      </c>
    </row>
    <row r="23" spans="1:12" x14ac:dyDescent="0.2">
      <c r="A23" s="33" t="s">
        <v>50</v>
      </c>
      <c r="B23" s="43" t="s">
        <v>51</v>
      </c>
      <c r="C23" s="35">
        <v>2949412</v>
      </c>
      <c r="D23" s="36">
        <v>2019</v>
      </c>
      <c r="E23" s="37"/>
      <c r="F23" s="38"/>
      <c r="G23" s="39">
        <v>3163412</v>
      </c>
      <c r="H23" s="38">
        <f>2286000+663412</f>
        <v>2949412</v>
      </c>
      <c r="I23" s="40">
        <f t="shared" si="0"/>
        <v>0</v>
      </c>
    </row>
    <row r="24" spans="1:12" x14ac:dyDescent="0.2">
      <c r="A24" s="33" t="s">
        <v>52</v>
      </c>
      <c r="B24" s="34"/>
      <c r="C24" s="35"/>
      <c r="D24" s="36"/>
      <c r="E24" s="37"/>
      <c r="F24" s="38"/>
      <c r="G24" s="39"/>
      <c r="H24" s="52"/>
      <c r="I24" s="40">
        <f t="shared" si="0"/>
        <v>0</v>
      </c>
    </row>
    <row r="25" spans="1:12" x14ac:dyDescent="0.2">
      <c r="A25" s="33" t="s">
        <v>53</v>
      </c>
      <c r="B25" s="34"/>
      <c r="C25" s="35"/>
      <c r="D25" s="36"/>
      <c r="E25" s="37"/>
      <c r="F25" s="38"/>
      <c r="G25" s="39"/>
      <c r="H25" s="52"/>
      <c r="I25" s="40">
        <f t="shared" si="0"/>
        <v>0</v>
      </c>
    </row>
    <row r="26" spans="1:12" x14ac:dyDescent="0.2">
      <c r="A26" s="33" t="s">
        <v>54</v>
      </c>
      <c r="B26" s="53" t="s">
        <v>55</v>
      </c>
      <c r="C26" s="54"/>
      <c r="D26" s="54"/>
      <c r="E26" s="55"/>
      <c r="F26" s="56"/>
      <c r="G26" s="39"/>
      <c r="H26" s="52"/>
      <c r="I26" s="40">
        <f t="shared" si="0"/>
        <v>0</v>
      </c>
    </row>
    <row r="27" spans="1:12" x14ac:dyDescent="0.2">
      <c r="A27" s="33" t="s">
        <v>56</v>
      </c>
      <c r="B27" s="34" t="s">
        <v>57</v>
      </c>
      <c r="C27" s="54">
        <v>412279</v>
      </c>
      <c r="D27" s="57">
        <v>2019</v>
      </c>
      <c r="E27" s="55"/>
      <c r="F27" s="56">
        <v>1905000</v>
      </c>
      <c r="G27" s="39">
        <v>1905000</v>
      </c>
      <c r="H27" s="52">
        <f>+'[1]5.-hivatal'!H51</f>
        <v>412279</v>
      </c>
      <c r="I27" s="40">
        <f t="shared" si="0"/>
        <v>0</v>
      </c>
    </row>
    <row r="28" spans="1:12" x14ac:dyDescent="0.2">
      <c r="A28" s="33" t="s">
        <v>58</v>
      </c>
      <c r="B28" s="53" t="s">
        <v>59</v>
      </c>
      <c r="C28" s="35"/>
      <c r="D28" s="58"/>
      <c r="E28" s="37"/>
      <c r="F28" s="38"/>
      <c r="G28" s="39"/>
      <c r="H28" s="52"/>
      <c r="I28" s="40"/>
    </row>
    <row r="29" spans="1:12" x14ac:dyDescent="0.2">
      <c r="A29" s="33" t="s">
        <v>60</v>
      </c>
      <c r="B29" s="34" t="s">
        <v>57</v>
      </c>
      <c r="C29" s="35">
        <v>267889</v>
      </c>
      <c r="D29" s="58">
        <v>2019</v>
      </c>
      <c r="E29" s="37"/>
      <c r="F29" s="38">
        <v>127000</v>
      </c>
      <c r="G29" s="39">
        <f>127000+160000</f>
        <v>287000</v>
      </c>
      <c r="H29" s="52">
        <v>267889</v>
      </c>
      <c r="I29" s="40">
        <f t="shared" si="0"/>
        <v>0</v>
      </c>
    </row>
    <row r="30" spans="1:12" x14ac:dyDescent="0.2">
      <c r="A30" s="33" t="s">
        <v>61</v>
      </c>
      <c r="B30" s="34" t="s">
        <v>62</v>
      </c>
      <c r="C30" s="35">
        <v>2700000</v>
      </c>
      <c r="D30" s="58">
        <v>2019</v>
      </c>
      <c r="E30" s="37"/>
      <c r="F30" s="38"/>
      <c r="G30" s="39">
        <v>2700000</v>
      </c>
      <c r="H30" s="52">
        <v>2700000</v>
      </c>
      <c r="I30" s="40">
        <f t="shared" si="0"/>
        <v>0</v>
      </c>
    </row>
    <row r="31" spans="1:12" x14ac:dyDescent="0.2">
      <c r="A31" s="33" t="s">
        <v>63</v>
      </c>
      <c r="B31" s="53" t="s">
        <v>64</v>
      </c>
      <c r="C31" s="39"/>
      <c r="D31" s="59"/>
      <c r="E31" s="46"/>
      <c r="F31" s="47"/>
      <c r="G31" s="39"/>
      <c r="H31" s="52"/>
      <c r="I31" s="40"/>
    </row>
    <row r="32" spans="1:12" x14ac:dyDescent="0.2">
      <c r="A32" s="33" t="s">
        <v>65</v>
      </c>
      <c r="B32" s="60" t="s">
        <v>57</v>
      </c>
      <c r="C32" s="39">
        <v>391759</v>
      </c>
      <c r="D32" s="59">
        <v>2019</v>
      </c>
      <c r="E32" s="46"/>
      <c r="F32" s="47">
        <v>127000</v>
      </c>
      <c r="G32" s="39">
        <f>127000+228600+87000</f>
        <v>442600</v>
      </c>
      <c r="H32" s="38">
        <f>+'[1]7.-Könyvtár'!H51</f>
        <v>391759</v>
      </c>
      <c r="I32" s="40">
        <f t="shared" si="0"/>
        <v>0</v>
      </c>
      <c r="L32" s="42"/>
    </row>
    <row r="33" spans="1:13" x14ac:dyDescent="0.2">
      <c r="A33" s="33" t="s">
        <v>66</v>
      </c>
      <c r="B33" s="61" t="s">
        <v>67</v>
      </c>
      <c r="C33" s="39"/>
      <c r="D33" s="59"/>
      <c r="E33" s="46"/>
      <c r="F33" s="47"/>
      <c r="G33" s="62"/>
      <c r="H33" s="38"/>
      <c r="I33" s="40"/>
    </row>
    <row r="34" spans="1:13" x14ac:dyDescent="0.2">
      <c r="A34" s="33" t="s">
        <v>68</v>
      </c>
      <c r="B34" s="60" t="s">
        <v>57</v>
      </c>
      <c r="C34" s="39">
        <v>49149</v>
      </c>
      <c r="D34" s="59">
        <v>2019</v>
      </c>
      <c r="E34" s="46"/>
      <c r="F34" s="47">
        <v>254000</v>
      </c>
      <c r="G34" s="39">
        <v>254000</v>
      </c>
      <c r="H34" s="63">
        <v>49149</v>
      </c>
      <c r="I34" s="40">
        <f t="shared" si="0"/>
        <v>0</v>
      </c>
    </row>
    <row r="35" spans="1:13" x14ac:dyDescent="0.2">
      <c r="A35" s="33" t="s">
        <v>69</v>
      </c>
      <c r="B35" s="60" t="s">
        <v>62</v>
      </c>
      <c r="C35" s="39">
        <v>1474879</v>
      </c>
      <c r="D35" s="59">
        <v>2019</v>
      </c>
      <c r="E35" s="46"/>
      <c r="F35" s="47"/>
      <c r="G35" s="39">
        <v>1510000</v>
      </c>
      <c r="H35" s="63">
        <v>1474879</v>
      </c>
      <c r="I35" s="40">
        <f t="shared" si="0"/>
        <v>0</v>
      </c>
    </row>
    <row r="36" spans="1:13" x14ac:dyDescent="0.2">
      <c r="A36" s="33" t="s">
        <v>70</v>
      </c>
      <c r="B36" s="60" t="s">
        <v>71</v>
      </c>
      <c r="C36" s="39">
        <v>257920</v>
      </c>
      <c r="D36" s="59">
        <v>2019</v>
      </c>
      <c r="E36" s="46"/>
      <c r="F36" s="47"/>
      <c r="G36" s="39">
        <v>257920</v>
      </c>
      <c r="H36" s="63">
        <v>257920</v>
      </c>
      <c r="I36" s="40">
        <f t="shared" si="0"/>
        <v>0</v>
      </c>
    </row>
    <row r="37" spans="1:13" x14ac:dyDescent="0.2">
      <c r="A37" s="33" t="s">
        <v>72</v>
      </c>
      <c r="B37" s="64"/>
      <c r="C37" s="39"/>
      <c r="D37" s="65"/>
      <c r="E37" s="46"/>
      <c r="F37" s="47"/>
      <c r="G37" s="63"/>
      <c r="H37" s="63"/>
      <c r="I37" s="40"/>
    </row>
    <row r="38" spans="1:13" x14ac:dyDescent="0.2">
      <c r="A38" s="33" t="s">
        <v>73</v>
      </c>
      <c r="B38" s="66"/>
      <c r="C38" s="35"/>
      <c r="D38" s="65"/>
      <c r="E38" s="67"/>
      <c r="F38" s="38"/>
      <c r="G38" s="35"/>
      <c r="H38" s="38"/>
      <c r="I38" s="68"/>
    </row>
    <row r="39" spans="1:13" x14ac:dyDescent="0.2">
      <c r="A39" s="33" t="s">
        <v>74</v>
      </c>
      <c r="B39" s="69"/>
      <c r="C39" s="35"/>
      <c r="D39" s="65"/>
      <c r="E39" s="67"/>
      <c r="F39" s="38"/>
      <c r="G39" s="35"/>
      <c r="H39" s="38"/>
      <c r="I39" s="40"/>
    </row>
    <row r="40" spans="1:13" x14ac:dyDescent="0.2">
      <c r="A40" s="33" t="s">
        <v>75</v>
      </c>
      <c r="B40" s="66"/>
      <c r="C40" s="35"/>
      <c r="D40" s="65"/>
      <c r="E40" s="67"/>
      <c r="F40" s="38"/>
      <c r="G40" s="35"/>
      <c r="H40" s="38"/>
      <c r="I40" s="40"/>
    </row>
    <row r="41" spans="1:13" ht="13.5" thickBot="1" x14ac:dyDescent="0.25">
      <c r="A41" s="33" t="s">
        <v>76</v>
      </c>
      <c r="B41" s="70"/>
      <c r="C41" s="71"/>
      <c r="D41" s="72"/>
      <c r="E41" s="73"/>
      <c r="F41" s="74"/>
      <c r="G41" s="75"/>
      <c r="H41" s="74"/>
      <c r="I41" s="76"/>
    </row>
    <row r="42" spans="1:13" ht="12.75" customHeight="1" thickBot="1" x14ac:dyDescent="0.25">
      <c r="A42" s="77" t="s">
        <v>77</v>
      </c>
      <c r="B42" s="78" t="s">
        <v>78</v>
      </c>
      <c r="C42" s="79">
        <f>SUM(C9:C37)</f>
        <v>658035507</v>
      </c>
      <c r="D42" s="80"/>
      <c r="E42" s="81">
        <v>0</v>
      </c>
      <c r="F42" s="79">
        <f>SUM(F8:F37)</f>
        <v>109527000</v>
      </c>
      <c r="G42" s="79">
        <f>SUM(G8:G37)</f>
        <v>584858393</v>
      </c>
      <c r="H42" s="79">
        <f>SUM(H8:H37)</f>
        <v>510294763</v>
      </c>
      <c r="I42" s="79">
        <f>SUM(I8:I37)</f>
        <v>142877744</v>
      </c>
      <c r="J42" s="18"/>
      <c r="M42" s="45"/>
    </row>
    <row r="46" spans="1:13" x14ac:dyDescent="0.2">
      <c r="H46" s="83"/>
    </row>
    <row r="47" spans="1:13" x14ac:dyDescent="0.2">
      <c r="H47" s="84"/>
    </row>
    <row r="48" spans="1:13" x14ac:dyDescent="0.2">
      <c r="H48" s="83"/>
    </row>
  </sheetData>
  <mergeCells count="3">
    <mergeCell ref="G1:I1"/>
    <mergeCell ref="F2:I2"/>
    <mergeCell ref="B4:I4"/>
  </mergeCells>
  <pageMargins left="0.74803149606299213" right="0.74803149606299213" top="0.98425196850393704" bottom="0.98425196850393704" header="0.51181102362204722" footer="0.51181102362204722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2020-06-30T07:48:42Z</dcterms:created>
  <dcterms:modified xsi:type="dcterms:W3CDTF">2020-06-30T07:50:30Z</dcterms:modified>
</cp:coreProperties>
</file>