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1340" windowHeight="6540" activeTab="4"/>
  </bookViews>
  <sheets>
    <sheet name="Önkormányzat összesített (2)" sheetId="11" r:id="rId1"/>
    <sheet name="Önkormányzat" sheetId="1" r:id="rId2"/>
    <sheet name="Könyvtár" sheetId="7" r:id="rId3"/>
    <sheet name="Humán" sheetId="8" r:id="rId4"/>
    <sheet name="Közös Hivatal" sheetId="9" r:id="rId5"/>
  </sheets>
  <definedNames>
    <definedName name="_xlnm.Print_Area" localSheetId="3">Humán!$A$1:$F$41</definedName>
    <definedName name="_xlnm.Print_Area" localSheetId="2">Könyvtár!$A$1:$F$41</definedName>
    <definedName name="_xlnm.Print_Area" localSheetId="4">'Közös Hivatal'!$A$1:$F$41</definedName>
    <definedName name="_xlnm.Print_Area" localSheetId="1">Önkormányzat!$A$1:$F$63</definedName>
    <definedName name="_xlnm.Print_Area" localSheetId="0">'Önkormányzat összesített (2)'!$A$1:$F$63</definedName>
  </definedNames>
  <calcPr calcId="124519"/>
</workbook>
</file>

<file path=xl/calcChain.xml><?xml version="1.0" encoding="utf-8"?>
<calcChain xmlns="http://schemas.openxmlformats.org/spreadsheetml/2006/main">
  <c r="F42" i="1"/>
  <c r="C42"/>
  <c r="C33" l="1"/>
  <c r="B33"/>
  <c r="C33" i="11"/>
  <c r="B33"/>
  <c r="F10"/>
  <c r="F9"/>
  <c r="E10"/>
  <c r="E9"/>
  <c r="F61"/>
  <c r="E61"/>
  <c r="C8"/>
  <c r="B8"/>
  <c r="B10"/>
  <c r="C62"/>
  <c r="E62"/>
  <c r="B50"/>
  <c r="B62" s="1"/>
  <c r="F46"/>
  <c r="F62" s="1"/>
  <c r="B38"/>
  <c r="B35"/>
  <c r="C31"/>
  <c r="B31"/>
  <c r="F28"/>
  <c r="E28"/>
  <c r="C24"/>
  <c r="B24"/>
  <c r="F21"/>
  <c r="E21"/>
  <c r="C20"/>
  <c r="B20"/>
  <c r="C13"/>
  <c r="B13"/>
  <c r="C33" i="8"/>
  <c r="F40"/>
  <c r="F41" s="1"/>
  <c r="F13"/>
  <c r="C41" i="7"/>
  <c r="C24" i="9"/>
  <c r="B33"/>
  <c r="C40"/>
  <c r="C13"/>
  <c r="E13"/>
  <c r="C33"/>
  <c r="C29"/>
  <c r="C20"/>
  <c r="F40"/>
  <c r="F26"/>
  <c r="F21"/>
  <c r="F13"/>
  <c r="F33" s="1"/>
  <c r="F40" i="7"/>
  <c r="C33"/>
  <c r="C29"/>
  <c r="C24"/>
  <c r="C20"/>
  <c r="F26"/>
  <c r="F21"/>
  <c r="F13"/>
  <c r="F33" s="1"/>
  <c r="F41" s="1"/>
  <c r="C41" i="8"/>
  <c r="C40"/>
  <c r="C20"/>
  <c r="C24"/>
  <c r="C29"/>
  <c r="F26"/>
  <c r="F21"/>
  <c r="B31" i="1"/>
  <c r="C62"/>
  <c r="C13"/>
  <c r="C20"/>
  <c r="C31"/>
  <c r="F11"/>
  <c r="E11"/>
  <c r="E11" i="11" s="1"/>
  <c r="E61" i="1"/>
  <c r="F12"/>
  <c r="F12" i="11" s="1"/>
  <c r="E12" i="1"/>
  <c r="E12" i="11" s="1"/>
  <c r="F46" i="1"/>
  <c r="E62"/>
  <c r="C24"/>
  <c r="F28"/>
  <c r="F21"/>
  <c r="F62"/>
  <c r="B35"/>
  <c r="B50"/>
  <c r="B62" s="1"/>
  <c r="B38"/>
  <c r="E13" i="7"/>
  <c r="B24" i="1"/>
  <c r="B13" i="9"/>
  <c r="B20"/>
  <c r="E21"/>
  <c r="B24"/>
  <c r="E26"/>
  <c r="B29"/>
  <c r="B40"/>
  <c r="E40"/>
  <c r="B13" i="8"/>
  <c r="B33" s="1"/>
  <c r="B41" s="1"/>
  <c r="E13"/>
  <c r="B20"/>
  <c r="E21"/>
  <c r="B24"/>
  <c r="E26"/>
  <c r="B29"/>
  <c r="B40"/>
  <c r="E40"/>
  <c r="B13" i="7"/>
  <c r="B33" s="1"/>
  <c r="B41" s="1"/>
  <c r="B20"/>
  <c r="E21"/>
  <c r="B24"/>
  <c r="E26"/>
  <c r="B29"/>
  <c r="B40"/>
  <c r="E40"/>
  <c r="B13" i="1"/>
  <c r="B42" s="1"/>
  <c r="B20"/>
  <c r="E21"/>
  <c r="E28"/>
  <c r="C42" i="11" l="1"/>
  <c r="B42"/>
  <c r="F13" i="1"/>
  <c r="F11" i="11"/>
  <c r="F13" s="1"/>
  <c r="E13"/>
  <c r="E42" s="1"/>
  <c r="E63" s="1"/>
  <c r="C63"/>
  <c r="B63"/>
  <c r="E33" i="8"/>
  <c r="E41" s="1"/>
  <c r="F33"/>
  <c r="F41" i="9"/>
  <c r="C63" i="1"/>
  <c r="B63"/>
  <c r="E13"/>
  <c r="E42" s="1"/>
  <c r="E63" s="1"/>
  <c r="F63"/>
  <c r="E33" i="9"/>
  <c r="E41" s="1"/>
  <c r="E33" i="7"/>
  <c r="E41" s="1"/>
  <c r="F42" i="11" l="1"/>
  <c r="F63" s="1"/>
</calcChain>
</file>

<file path=xl/sharedStrings.xml><?xml version="1.0" encoding="utf-8"?>
<sst xmlns="http://schemas.openxmlformats.org/spreadsheetml/2006/main" count="378" uniqueCount="112">
  <si>
    <t>(ezer Ft-ban)</t>
  </si>
  <si>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</si>
  <si>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</si>
  <si>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</si>
  <si>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</si>
  <si>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</si>
  <si>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</si>
  <si>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</si>
  <si>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</si>
  <si>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</si>
  <si>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</si>
  <si>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</si>
  <si>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</si>
  <si>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</si>
  <si>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</si>
  <si>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</si>
  <si>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</si>
  <si>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</si>
  <si>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</si>
  <si>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</si>
  <si>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</si>
  <si>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</si>
  <si>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</si>
  <si>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</si>
  <si>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</si>
  <si>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</si>
  <si>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</si>
  <si>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</si>
  <si>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</si>
  <si>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</si>
  <si>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</si>
  <si>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</si>
  <si>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</si>
  <si>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</si>
  <si>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</si>
  <si>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</si>
  <si>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</si>
  <si>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Kiegyenlítő, függő, átfutó bevételek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</si>
  <si>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</si>
  <si>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</si>
  <si>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</si>
  <si>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</si>
  <si>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</si>
  <si>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</si>
  <si>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</si>
  <si>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</si>
  <si>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</si>
  <si>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</si>
  <si>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</si>
  <si>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>lakossági közműfejl. hozzáj. (út,ivóvíz,szennyvíz)</t>
  </si>
  <si>
    <t>Hosszú lejáratú hiel törlesztés  (konyha)</t>
  </si>
  <si>
    <t>Ügy.számtech.eszk.vásárlás</t>
  </si>
  <si>
    <t>Egészségház tetőszerkezetének</t>
  </si>
  <si>
    <t>Iskola felújítás</t>
  </si>
  <si>
    <t xml:space="preserve">    Felhalmozási és tőkejellegű bevételek</t>
  </si>
  <si>
    <t>Műk.cél.tám.ért.bev (OEP, Prémium program)</t>
  </si>
  <si>
    <t>Hitel visszafizetés</t>
  </si>
  <si>
    <t xml:space="preserve">  Rövid lejáratú hitel(hitel visszafizetés)</t>
  </si>
  <si>
    <t>Intézmény finanszírozás</t>
  </si>
  <si>
    <t xml:space="preserve">Egyéb sajátos működési bevételek </t>
  </si>
  <si>
    <t>Normatív kötött felhaszn.tám.(külter.)</t>
  </si>
  <si>
    <t>Műk.cél.tám.ért.bev (közmunka prg.)</t>
  </si>
  <si>
    <t>lakossági . hozzáj. (út,ivóvíz,szennyvíz)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</si>
  <si>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</si>
  <si>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</si>
  <si>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</si>
  <si>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</si>
  <si>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KASZAPERI KÖZÖS ÖNKORMÁNYZATI HIVATALA</t>
  </si>
  <si>
    <t>beruh.célú bev.elkül.állami pénzalap (napelem)</t>
  </si>
  <si>
    <t xml:space="preserve">2014. évi   KÖLTSÉGVETÉS   PÉNZFORGALMI MÉRLEGE </t>
  </si>
  <si>
    <t>Térfigyelő kamera</t>
  </si>
  <si>
    <t>beruh.célú bev.elkül.állami pénza.Térfigyelő kamerearendszer</t>
  </si>
  <si>
    <t>Műk.célú tám.ért bev elkül áll.palap (területalapú tám.)</t>
  </si>
  <si>
    <t>Pénzmaradvány</t>
  </si>
  <si>
    <t>Nonprofit Kft alaptőke kiegészítése</t>
  </si>
  <si>
    <t>Műk.cél.tám.ért.bev Központi költségvetési szervtől</t>
  </si>
  <si>
    <t>Tárgyi eszköz értékesítés</t>
  </si>
  <si>
    <t>IFA vásárlás</t>
  </si>
  <si>
    <t>Postatelek vásárlás</t>
  </si>
  <si>
    <t>Dózsa u. 118 vásárlás</t>
  </si>
  <si>
    <t>KEOP 420 hitel törlesztés</t>
  </si>
  <si>
    <t>KEOP 4.2.0 Napelemrendszer</t>
  </si>
  <si>
    <t xml:space="preserve">Szoc.épület Start </t>
  </si>
  <si>
    <t>Rövid lejár. Hitelkeret</t>
  </si>
  <si>
    <t>Nonprofit Kft kamatmentes kölcsön</t>
  </si>
  <si>
    <t>Teljesítés</t>
  </si>
  <si>
    <t>Napelemrendszer</t>
  </si>
  <si>
    <t>Ford kisbusz vásárlás</t>
  </si>
  <si>
    <t>Öltözőépület Start</t>
  </si>
  <si>
    <t>Napelemrendszer hitel törlesztés</t>
  </si>
  <si>
    <t>Napközikonyha felújítás  pályázat 4.10.0</t>
  </si>
  <si>
    <t xml:space="preserve">LEADER Térfigyelőkamerarendszer hitel </t>
  </si>
  <si>
    <t>Lakásvásárlási tám</t>
  </si>
  <si>
    <t>2015.évi megelőlegzés (nettó finansz)</t>
  </si>
  <si>
    <t xml:space="preserve">Napelemrendszer hitel </t>
  </si>
  <si>
    <t>Helyi Önkorm.műk.tám</t>
  </si>
  <si>
    <t>Szoc.és gyjólfeladatok tám</t>
  </si>
  <si>
    <t>Helyi önkorm kieg.tám</t>
  </si>
  <si>
    <t>Kulturális feladatok támogatása</t>
  </si>
  <si>
    <t>Műk.célú tám.ért bev központi ktgv.(gyvéd.erzsébet ut)</t>
  </si>
  <si>
    <t>Szennyvízközmű befiz.(háztartások)</t>
  </si>
  <si>
    <t>Közbiztonságfejl.tám</t>
  </si>
  <si>
    <t>2014. évi módosított előirányzat</t>
  </si>
  <si>
    <t>Kisértékű tárgyi eszköz.vásárlás</t>
  </si>
  <si>
    <t xml:space="preserve">Kisértékű tárgyi eszköz vásárlás </t>
  </si>
  <si>
    <t>Kisértékű tárgyi.eszk.vásárlás</t>
  </si>
  <si>
    <t>Összesített</t>
  </si>
  <si>
    <t>Műk.cél.tám.ért.bev Központi költségvetési szervtől (választás)</t>
  </si>
  <si>
    <t>LEADER Térfigyelőkamerarendszer TÁM</t>
  </si>
  <si>
    <t>LEADER Térfigyelőkamerarendszer tám.</t>
  </si>
  <si>
    <t>Napelemrendszer KEOP 4.10.0</t>
  </si>
  <si>
    <t xml:space="preserve">   Beuházási, Felhalmozási , felújítási kiadások </t>
  </si>
</sst>
</file>

<file path=xl/styles.xml><?xml version="1.0" encoding="utf-8"?>
<styleSheet xmlns="http://schemas.openxmlformats.org/spreadsheetml/2006/main">
  <fonts count="26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12" fillId="0" borderId="9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5" fillId="0" borderId="9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3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 wrapText="1"/>
    </xf>
    <xf numFmtId="3" fontId="15" fillId="0" borderId="15" xfId="0" applyNumberFormat="1" applyFont="1" applyBorder="1" applyAlignment="1">
      <alignment vertical="center" wrapText="1"/>
    </xf>
    <xf numFmtId="3" fontId="14" fillId="0" borderId="16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 wrapText="1"/>
    </xf>
    <xf numFmtId="3" fontId="11" fillId="0" borderId="16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3" fontId="0" fillId="0" borderId="7" xfId="0" applyNumberForma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7" xfId="0" applyNumberFormat="1" applyFont="1" applyFill="1" applyBorder="1" applyAlignment="1">
      <alignment vertical="center" wrapText="1"/>
    </xf>
    <xf numFmtId="3" fontId="12" fillId="0" borderId="13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3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3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3" fontId="14" fillId="0" borderId="27" xfId="0" applyNumberFormat="1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" fontId="14" fillId="0" borderId="29" xfId="0" applyNumberFormat="1" applyFont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9" xfId="0" applyNumberFormat="1" applyFont="1" applyBorder="1" applyAlignment="1">
      <alignment vertical="center" wrapText="1"/>
    </xf>
    <xf numFmtId="3" fontId="15" fillId="0" borderId="15" xfId="0" applyNumberFormat="1" applyFont="1" applyBorder="1" applyAlignment="1">
      <alignment vertical="center"/>
    </xf>
    <xf numFmtId="3" fontId="14" fillId="0" borderId="19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3" fontId="11" fillId="0" borderId="19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 wrapText="1"/>
    </xf>
    <xf numFmtId="3" fontId="14" fillId="0" borderId="13" xfId="0" applyNumberFormat="1" applyFont="1" applyBorder="1" applyAlignment="1">
      <alignment vertical="center" wrapText="1"/>
    </xf>
    <xf numFmtId="3" fontId="11" fillId="0" borderId="30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2" fillId="0" borderId="11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1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2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view="pageLayout" topLeftCell="C1" zoomScaleSheetLayoutView="100" workbookViewId="0">
      <selection activeCell="F65" sqref="F65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06"/>
      <c r="B1" s="107"/>
      <c r="C1" s="107"/>
      <c r="D1" s="107"/>
      <c r="E1" s="107"/>
    </row>
    <row r="2" spans="1:6" s="3" customFormat="1" ht="30" customHeight="1">
      <c r="A2" s="108" t="s">
        <v>21</v>
      </c>
      <c r="B2" s="108"/>
      <c r="C2" s="108"/>
      <c r="D2" s="108"/>
      <c r="E2" s="108"/>
    </row>
    <row r="3" spans="1:6" s="3" customFormat="1" ht="30" customHeight="1">
      <c r="A3" s="108" t="s">
        <v>69</v>
      </c>
      <c r="B3" s="108"/>
      <c r="C3" s="108"/>
      <c r="D3" s="108"/>
      <c r="E3" s="108"/>
    </row>
    <row r="4" spans="1:6" ht="21.75" customHeight="1" thickBot="1">
      <c r="C4" s="88" t="s">
        <v>106</v>
      </c>
      <c r="D4" s="109" t="s">
        <v>0</v>
      </c>
      <c r="E4" s="109"/>
      <c r="F4" s="11"/>
    </row>
    <row r="5" spans="1:6" s="22" customFormat="1" ht="45" customHeight="1" thickBot="1">
      <c r="A5" s="110" t="s">
        <v>1</v>
      </c>
      <c r="B5" s="111"/>
      <c r="C5" s="112"/>
      <c r="D5" s="110" t="s">
        <v>2</v>
      </c>
      <c r="E5" s="111"/>
      <c r="F5" s="102"/>
    </row>
    <row r="6" spans="1:6" s="18" customFormat="1" ht="30" customHeight="1" thickBot="1">
      <c r="A6" s="62" t="s">
        <v>3</v>
      </c>
      <c r="B6" s="26" t="s">
        <v>102</v>
      </c>
      <c r="C6" s="26" t="s">
        <v>85</v>
      </c>
      <c r="D6" s="32" t="s">
        <v>3</v>
      </c>
      <c r="E6" s="26" t="s">
        <v>102</v>
      </c>
      <c r="F6" s="26" t="s">
        <v>85</v>
      </c>
    </row>
    <row r="7" spans="1:6" ht="60" customHeight="1" thickBot="1">
      <c r="A7" s="100" t="s">
        <v>4</v>
      </c>
      <c r="B7" s="101"/>
      <c r="C7" s="101"/>
      <c r="D7" s="101"/>
      <c r="E7" s="101"/>
      <c r="F7" s="102"/>
    </row>
    <row r="8" spans="1:6" s="4" customFormat="1" ht="21.75" customHeight="1" thickBot="1">
      <c r="A8" s="12" t="s">
        <v>5</v>
      </c>
      <c r="B8" s="24">
        <f>42527+Könyvtár!B8+'Közös Hivatal'!B8</f>
        <v>42895</v>
      </c>
      <c r="C8" s="24">
        <f>42527+Könyvtár!C8+'Közös Hivatal'!C8</f>
        <v>42661</v>
      </c>
      <c r="D8" s="58" t="s">
        <v>44</v>
      </c>
      <c r="E8" s="55"/>
      <c r="F8" s="55"/>
    </row>
    <row r="9" spans="1:6" s="4" customFormat="1" ht="18" customHeight="1">
      <c r="A9" s="6" t="s">
        <v>6</v>
      </c>
      <c r="B9" s="69"/>
      <c r="C9" s="28"/>
      <c r="D9" s="5" t="s">
        <v>45</v>
      </c>
      <c r="E9" s="36">
        <f>165739+Könyvtár!E9+Humán!E9+'Közös Hivatal'!E9</f>
        <v>226017</v>
      </c>
      <c r="F9" s="48">
        <f>Önkormányzat!F9+Könyvtár!F9+Humán!F9+'Közös Hivatal'!F9</f>
        <v>224161</v>
      </c>
    </row>
    <row r="10" spans="1:6" s="4" customFormat="1" ht="18" customHeight="1">
      <c r="A10" s="6" t="s">
        <v>7</v>
      </c>
      <c r="B10" s="69">
        <f>56922</f>
        <v>56922</v>
      </c>
      <c r="C10" s="25">
        <v>56922</v>
      </c>
      <c r="D10" s="7" t="s">
        <v>46</v>
      </c>
      <c r="E10" s="36">
        <f>Önkormányzat!E10+Könyvtár!E10+Humán!E10+'Közös Hivatal'!E10</f>
        <v>40599</v>
      </c>
      <c r="F10" s="48">
        <f>Önkormányzat!F10+Könyvtár!F10+Humán!F10+'Közös Hivatal'!F10</f>
        <v>40599</v>
      </c>
    </row>
    <row r="11" spans="1:6" s="4" customFormat="1" ht="18" customHeight="1">
      <c r="A11" s="6" t="s">
        <v>22</v>
      </c>
      <c r="B11" s="69">
        <v>143</v>
      </c>
      <c r="C11" s="25">
        <v>143</v>
      </c>
      <c r="D11" s="7" t="s">
        <v>47</v>
      </c>
      <c r="E11" s="36">
        <f>Önkormányzat!E11+Könyvtár!E11+Humán!E11+'Közös Hivatal'!E11</f>
        <v>138985</v>
      </c>
      <c r="F11" s="48">
        <f>Önkormányzat!F11+Könyvtár!F11+Humán!F11+'Közös Hivatal'!F11</f>
        <v>127072</v>
      </c>
    </row>
    <row r="12" spans="1:6" s="4" customFormat="1" ht="18" customHeight="1" thickBot="1">
      <c r="A12" s="6"/>
      <c r="B12" s="69"/>
      <c r="C12" s="25"/>
      <c r="D12" s="7" t="s">
        <v>48</v>
      </c>
      <c r="E12" s="36">
        <f>Önkormányzat!E12+Könyvtár!E12+Humán!E12+'Közös Hivatal'!E12</f>
        <v>19862</v>
      </c>
      <c r="F12" s="48">
        <f>Önkormányzat!F12+Könyvtár!F12+Humán!F12+'Közös Hivatal'!F12</f>
        <v>19554</v>
      </c>
    </row>
    <row r="13" spans="1:6" s="4" customFormat="1" ht="18" customHeight="1" thickBot="1">
      <c r="A13" s="13" t="s">
        <v>8</v>
      </c>
      <c r="B13" s="70">
        <f>SUM(B10:B12)</f>
        <v>57065</v>
      </c>
      <c r="C13" s="96">
        <f>SUM(C10:C12)</f>
        <v>57065</v>
      </c>
      <c r="D13" s="33" t="s">
        <v>33</v>
      </c>
      <c r="E13" s="38">
        <f>SUM(E9:E12)</f>
        <v>425463</v>
      </c>
      <c r="F13" s="20">
        <f>SUM(F9:F12)</f>
        <v>411386</v>
      </c>
    </row>
    <row r="14" spans="1:6" s="4" customFormat="1" ht="18" customHeight="1">
      <c r="A14" s="6" t="s">
        <v>9</v>
      </c>
      <c r="B14" s="71"/>
      <c r="C14" s="25"/>
      <c r="D14" s="8"/>
      <c r="E14" s="35"/>
      <c r="F14" s="35"/>
    </row>
    <row r="15" spans="1:6" s="4" customFormat="1" ht="18" customHeight="1">
      <c r="A15" s="6" t="s">
        <v>11</v>
      </c>
      <c r="B15" s="69">
        <v>3061</v>
      </c>
      <c r="C15" s="25">
        <v>3061</v>
      </c>
      <c r="D15" s="8" t="s">
        <v>32</v>
      </c>
      <c r="E15" s="36"/>
      <c r="F15" s="36"/>
    </row>
    <row r="16" spans="1:6" s="4" customFormat="1" ht="14.25">
      <c r="A16" s="6" t="s">
        <v>20</v>
      </c>
      <c r="B16" s="69">
        <v>102</v>
      </c>
      <c r="C16" s="25">
        <v>102</v>
      </c>
      <c r="D16" s="7" t="s">
        <v>57</v>
      </c>
      <c r="E16" s="36">
        <v>0</v>
      </c>
      <c r="F16" s="36">
        <v>0</v>
      </c>
    </row>
    <row r="17" spans="1:6" s="4" customFormat="1" ht="18" customHeight="1">
      <c r="A17" s="6"/>
      <c r="B17" s="69"/>
      <c r="C17" s="25"/>
      <c r="D17" s="7" t="s">
        <v>41</v>
      </c>
      <c r="E17" s="36">
        <v>0</v>
      </c>
      <c r="F17" s="36">
        <v>0</v>
      </c>
    </row>
    <row r="18" spans="1:6" s="4" customFormat="1" ht="18" customHeight="1">
      <c r="A18" s="6"/>
      <c r="B18" s="69"/>
      <c r="C18" s="25"/>
      <c r="D18" s="7" t="s">
        <v>42</v>
      </c>
      <c r="E18" s="36">
        <v>0</v>
      </c>
      <c r="F18" s="36">
        <v>0</v>
      </c>
    </row>
    <row r="19" spans="1:6" s="4" customFormat="1" ht="18" customHeight="1" thickBot="1">
      <c r="A19" s="6"/>
      <c r="B19" s="69"/>
      <c r="C19" s="25"/>
      <c r="D19" s="17"/>
      <c r="E19" s="36"/>
      <c r="F19" s="48"/>
    </row>
    <row r="20" spans="1:6" s="4" customFormat="1" ht="18" customHeight="1" thickBot="1">
      <c r="A20" s="12" t="s">
        <v>25</v>
      </c>
      <c r="B20" s="63">
        <f>SUM(B15:B19)</f>
        <v>3163</v>
      </c>
      <c r="C20" s="24">
        <f>SUM(C15:C19)</f>
        <v>3163</v>
      </c>
      <c r="D20" s="72"/>
      <c r="E20" s="55"/>
      <c r="F20" s="55"/>
    </row>
    <row r="21" spans="1:6" s="4" customFormat="1" ht="18" customHeight="1" thickBot="1">
      <c r="A21" s="15" t="s">
        <v>59</v>
      </c>
      <c r="B21" s="29"/>
      <c r="C21" s="29"/>
      <c r="D21" s="34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25">
        <v>0</v>
      </c>
      <c r="C22" s="25">
        <v>0</v>
      </c>
      <c r="D22" s="7"/>
      <c r="E22" s="35"/>
      <c r="F22" s="48"/>
    </row>
    <row r="23" spans="1:6" s="4" customFormat="1" ht="18" customHeight="1" thickBot="1">
      <c r="A23" s="6"/>
      <c r="B23" s="25"/>
      <c r="C23" s="25"/>
      <c r="D23" s="8" t="s">
        <v>10</v>
      </c>
      <c r="E23" s="36"/>
      <c r="F23" s="48"/>
    </row>
    <row r="24" spans="1:6" s="4" customFormat="1" ht="18" customHeight="1" thickBot="1">
      <c r="A24" s="12" t="s">
        <v>29</v>
      </c>
      <c r="B24" s="24">
        <f>SUM(B21:B23)</f>
        <v>0</v>
      </c>
      <c r="C24" s="24">
        <f>SUM(C21:C23)</f>
        <v>0</v>
      </c>
      <c r="D24" s="7" t="s">
        <v>31</v>
      </c>
      <c r="E24" s="36">
        <v>48381</v>
      </c>
      <c r="F24" s="48">
        <v>0</v>
      </c>
    </row>
    <row r="25" spans="1:6" s="4" customFormat="1" ht="18" customHeight="1">
      <c r="A25" s="74" t="s">
        <v>95</v>
      </c>
      <c r="B25" s="71">
        <v>98345</v>
      </c>
      <c r="C25" s="28">
        <v>98345</v>
      </c>
      <c r="D25" s="7"/>
      <c r="E25" s="36"/>
      <c r="F25" s="48"/>
    </row>
    <row r="26" spans="1:6" s="4" customFormat="1" ht="18" customHeight="1">
      <c r="A26" s="15" t="s">
        <v>96</v>
      </c>
      <c r="B26" s="69">
        <v>20526</v>
      </c>
      <c r="C26" s="25">
        <v>20526</v>
      </c>
      <c r="D26" s="7"/>
      <c r="E26" s="36"/>
      <c r="F26" s="48"/>
    </row>
    <row r="27" spans="1:6" s="4" customFormat="1" ht="18" customHeight="1" thickBot="1">
      <c r="A27" s="15" t="s">
        <v>98</v>
      </c>
      <c r="B27" s="69">
        <v>2295</v>
      </c>
      <c r="C27" s="25">
        <v>2295</v>
      </c>
      <c r="D27" s="7"/>
      <c r="E27" s="37"/>
      <c r="F27" s="48"/>
    </row>
    <row r="28" spans="1:6" s="4" customFormat="1" ht="18" customHeight="1" thickBot="1">
      <c r="A28" s="6"/>
      <c r="B28" s="69"/>
      <c r="C28" s="25"/>
      <c r="D28" s="34" t="s">
        <v>35</v>
      </c>
      <c r="E28" s="21">
        <f>SUM(E24:E25)</f>
        <v>48381</v>
      </c>
      <c r="F28" s="21">
        <f>SUM(F24:F25)</f>
        <v>0</v>
      </c>
    </row>
    <row r="29" spans="1:6" s="4" customFormat="1" ht="18" customHeight="1">
      <c r="A29" s="15" t="s">
        <v>97</v>
      </c>
      <c r="B29" s="69">
        <v>13468</v>
      </c>
      <c r="C29" s="25">
        <v>13468</v>
      </c>
      <c r="D29" s="17"/>
      <c r="E29" s="35"/>
      <c r="F29" s="48"/>
    </row>
    <row r="30" spans="1:6" s="4" customFormat="1" ht="18" customHeight="1" thickBot="1">
      <c r="A30" s="6" t="s">
        <v>38</v>
      </c>
      <c r="B30" s="69">
        <v>2794</v>
      </c>
      <c r="C30" s="25">
        <v>2794</v>
      </c>
      <c r="D30" s="17"/>
      <c r="E30" s="36"/>
      <c r="F30" s="48"/>
    </row>
    <row r="31" spans="1:6" s="4" customFormat="1" ht="18" customHeight="1" thickBot="1">
      <c r="A31" s="12" t="s">
        <v>30</v>
      </c>
      <c r="B31" s="63">
        <f>SUM(B25:B30)</f>
        <v>137428</v>
      </c>
      <c r="C31" s="24">
        <f>SUM(C25:C30)</f>
        <v>137428</v>
      </c>
      <c r="D31" s="49"/>
      <c r="E31" s="36"/>
      <c r="F31" s="48"/>
    </row>
    <row r="32" spans="1:6" s="4" customFormat="1" ht="14.25">
      <c r="A32" s="6" t="s">
        <v>55</v>
      </c>
      <c r="B32" s="69">
        <v>9818</v>
      </c>
      <c r="C32" s="25">
        <v>9817</v>
      </c>
      <c r="D32" s="7"/>
      <c r="E32" s="36"/>
      <c r="F32" s="48"/>
    </row>
    <row r="33" spans="1:6" s="4" customFormat="1" ht="18" customHeight="1">
      <c r="A33" s="6" t="s">
        <v>61</v>
      </c>
      <c r="B33" s="73">
        <f>210336-6400+1502</f>
        <v>205438</v>
      </c>
      <c r="C33" s="30">
        <f>211055-33-495-6400+1502</f>
        <v>205629</v>
      </c>
      <c r="D33" s="9"/>
      <c r="E33" s="36"/>
      <c r="F33" s="48"/>
    </row>
    <row r="34" spans="1:6" s="4" customFormat="1" ht="26.25" customHeight="1">
      <c r="A34" s="15" t="s">
        <v>99</v>
      </c>
      <c r="B34" s="73">
        <v>1357</v>
      </c>
      <c r="C34" s="30">
        <v>1357</v>
      </c>
      <c r="D34" s="9"/>
      <c r="E34" s="36"/>
      <c r="F34" s="48"/>
    </row>
    <row r="35" spans="1:6" s="4" customFormat="1" ht="27" customHeight="1">
      <c r="A35" s="15" t="s">
        <v>72</v>
      </c>
      <c r="B35" s="73">
        <f>451+234</f>
        <v>685</v>
      </c>
      <c r="C35" s="30">
        <v>495</v>
      </c>
      <c r="D35" s="9"/>
      <c r="E35" s="36"/>
      <c r="F35" s="48"/>
    </row>
    <row r="36" spans="1:6" s="4" customFormat="1" ht="27" customHeight="1">
      <c r="A36" s="15" t="s">
        <v>93</v>
      </c>
      <c r="B36" s="73">
        <v>4325</v>
      </c>
      <c r="C36" s="30">
        <v>4325</v>
      </c>
      <c r="D36" s="9"/>
      <c r="E36" s="36"/>
      <c r="F36" s="48"/>
    </row>
    <row r="37" spans="1:6" s="4" customFormat="1" ht="27" customHeight="1">
      <c r="A37" s="15" t="s">
        <v>100</v>
      </c>
      <c r="B37" s="73">
        <v>70</v>
      </c>
      <c r="C37" s="30">
        <v>70</v>
      </c>
      <c r="D37" s="9"/>
      <c r="E37" s="36"/>
      <c r="F37" s="48"/>
    </row>
    <row r="38" spans="1:6" s="4" customFormat="1" ht="18" customHeight="1">
      <c r="A38" s="15" t="s">
        <v>73</v>
      </c>
      <c r="B38" s="73">
        <f>9694+150</f>
        <v>9844</v>
      </c>
      <c r="C38" s="30">
        <v>9844</v>
      </c>
      <c r="D38" s="9"/>
      <c r="E38" s="36"/>
      <c r="F38" s="48"/>
    </row>
    <row r="39" spans="1:6" s="4" customFormat="1" ht="18" customHeight="1">
      <c r="A39" s="49"/>
      <c r="B39" s="73"/>
      <c r="C39" s="30"/>
      <c r="D39" s="9"/>
      <c r="E39" s="36"/>
      <c r="F39" s="48"/>
    </row>
    <row r="40" spans="1:6" s="4" customFormat="1" ht="30.75" customHeight="1">
      <c r="A40" s="15" t="s">
        <v>107</v>
      </c>
      <c r="B40" s="29">
        <v>4568</v>
      </c>
      <c r="C40" s="30">
        <v>4568</v>
      </c>
      <c r="D40" s="9"/>
      <c r="E40" s="36"/>
      <c r="F40" s="48"/>
    </row>
    <row r="41" spans="1:6" s="4" customFormat="1" ht="18" customHeight="1" thickBot="1">
      <c r="A41" s="6" t="s">
        <v>60</v>
      </c>
      <c r="B41" s="69">
        <v>33</v>
      </c>
      <c r="C41" s="25">
        <v>33</v>
      </c>
      <c r="D41" s="9"/>
      <c r="E41" s="39"/>
      <c r="F41" s="53"/>
    </row>
    <row r="42" spans="1:6" s="4" customFormat="1" ht="21.95" customHeight="1" thickTop="1" thickBot="1">
      <c r="A42" s="82" t="s">
        <v>13</v>
      </c>
      <c r="B42" s="83">
        <f>B8+B13+B20+B24+B31+B32+B33+B41+B35+B39+B38+B34+B36+B37+B40</f>
        <v>476689</v>
      </c>
      <c r="C42" s="91">
        <f>C8+C13+C20+C24+C31+C32+C33+C41+C35+C39+C38+C34+C36+C37+C40</f>
        <v>476455</v>
      </c>
      <c r="D42" s="84" t="s">
        <v>14</v>
      </c>
      <c r="E42" s="85">
        <f>E13+E21+E28+E32</f>
        <v>473844</v>
      </c>
      <c r="F42" s="94">
        <f>F13+F21+F28+F32+F31</f>
        <v>411386</v>
      </c>
    </row>
    <row r="43" spans="1:6" s="4" customFormat="1" ht="60" customHeight="1" thickBot="1">
      <c r="A43" s="103" t="s">
        <v>15</v>
      </c>
      <c r="B43" s="104"/>
      <c r="C43" s="104"/>
      <c r="D43" s="104"/>
      <c r="E43" s="104"/>
      <c r="F43" s="105"/>
    </row>
    <row r="44" spans="1:6" s="9" customFormat="1" ht="27.75" customHeight="1" thickBot="1">
      <c r="A44" s="54" t="s">
        <v>54</v>
      </c>
      <c r="B44" s="55"/>
      <c r="C44" s="55"/>
      <c r="D44" s="56" t="s">
        <v>111</v>
      </c>
      <c r="E44" s="55"/>
      <c r="F44" s="55"/>
    </row>
    <row r="45" spans="1:6" s="9" customFormat="1" ht="18" customHeight="1">
      <c r="A45" s="48"/>
      <c r="B45" s="48"/>
      <c r="C45" s="48"/>
      <c r="E45" s="36"/>
      <c r="F45" s="48"/>
    </row>
    <row r="46" spans="1:6" s="10" customFormat="1" ht="18" customHeight="1">
      <c r="A46" s="49" t="s">
        <v>68</v>
      </c>
      <c r="B46" s="36">
        <v>97966</v>
      </c>
      <c r="C46" s="64">
        <v>97966</v>
      </c>
      <c r="D46" s="15" t="s">
        <v>110</v>
      </c>
      <c r="E46" s="36">
        <v>97967</v>
      </c>
      <c r="F46" s="49">
        <f>77352+20615</f>
        <v>97967</v>
      </c>
    </row>
    <row r="47" spans="1:6" s="10" customFormat="1" ht="18" customHeight="1">
      <c r="A47" s="15" t="s">
        <v>91</v>
      </c>
      <c r="B47" s="36">
        <v>4898</v>
      </c>
      <c r="C47" s="64">
        <v>4898</v>
      </c>
      <c r="D47" s="15" t="s">
        <v>89</v>
      </c>
      <c r="E47" s="36">
        <v>83680</v>
      </c>
      <c r="F47" s="49">
        <v>83680</v>
      </c>
    </row>
    <row r="48" spans="1:6" s="10" customFormat="1" ht="18" customHeight="1">
      <c r="A48" s="15" t="s">
        <v>94</v>
      </c>
      <c r="B48" s="36">
        <v>83680</v>
      </c>
      <c r="C48" s="64">
        <v>83680</v>
      </c>
      <c r="D48" s="15" t="s">
        <v>91</v>
      </c>
      <c r="E48" s="36">
        <v>4898</v>
      </c>
      <c r="F48" s="49">
        <v>4898</v>
      </c>
    </row>
    <row r="49" spans="1:6" s="10" customFormat="1" ht="28.5" customHeight="1">
      <c r="A49" s="15" t="s">
        <v>108</v>
      </c>
      <c r="B49" s="41"/>
      <c r="C49" s="65"/>
      <c r="D49" s="6" t="s">
        <v>70</v>
      </c>
      <c r="E49" s="36">
        <v>10084</v>
      </c>
      <c r="F49" s="49">
        <v>10084</v>
      </c>
    </row>
    <row r="50" spans="1:6" s="10" customFormat="1" ht="28.5" customHeight="1">
      <c r="A50" s="15" t="s">
        <v>73</v>
      </c>
      <c r="B50" s="41">
        <f>17757+321+250+870</f>
        <v>19198</v>
      </c>
      <c r="C50" s="65">
        <v>17607</v>
      </c>
      <c r="D50" s="59" t="s">
        <v>92</v>
      </c>
      <c r="E50" s="60">
        <v>400</v>
      </c>
      <c r="F50" s="49">
        <v>320</v>
      </c>
    </row>
    <row r="51" spans="1:6" s="10" customFormat="1" ht="28.5" customHeight="1">
      <c r="A51" s="15" t="s">
        <v>81</v>
      </c>
      <c r="B51" s="41">
        <v>37554</v>
      </c>
      <c r="C51" s="65">
        <v>37554</v>
      </c>
      <c r="D51" s="59" t="s">
        <v>84</v>
      </c>
      <c r="E51" s="41">
        <v>6000</v>
      </c>
      <c r="F51" s="49">
        <v>6000</v>
      </c>
    </row>
    <row r="52" spans="1:6" s="10" customFormat="1" ht="28.5" customHeight="1">
      <c r="A52" s="15" t="s">
        <v>83</v>
      </c>
      <c r="B52" s="41">
        <v>0</v>
      </c>
      <c r="C52" s="65">
        <v>0</v>
      </c>
      <c r="D52" s="6" t="s">
        <v>78</v>
      </c>
      <c r="E52" s="41">
        <v>321</v>
      </c>
      <c r="F52" s="49">
        <v>321</v>
      </c>
    </row>
    <row r="53" spans="1:6" s="10" customFormat="1" ht="28.5" customHeight="1">
      <c r="A53" s="59" t="s">
        <v>84</v>
      </c>
      <c r="B53" s="41">
        <v>6000</v>
      </c>
      <c r="C53" s="65">
        <v>6000</v>
      </c>
      <c r="D53" s="6" t="s">
        <v>80</v>
      </c>
      <c r="E53" s="41">
        <v>41330</v>
      </c>
      <c r="F53" s="49">
        <v>41330</v>
      </c>
    </row>
    <row r="54" spans="1:6" s="10" customFormat="1" ht="28.5" customHeight="1">
      <c r="A54" s="6" t="s">
        <v>76</v>
      </c>
      <c r="B54" s="41">
        <v>400</v>
      </c>
      <c r="C54" s="65">
        <v>400</v>
      </c>
      <c r="D54" s="6" t="s">
        <v>79</v>
      </c>
      <c r="E54" s="41">
        <v>250</v>
      </c>
      <c r="F54" s="49">
        <v>250</v>
      </c>
    </row>
    <row r="55" spans="1:6" s="10" customFormat="1" ht="28.5" customHeight="1">
      <c r="A55" s="15" t="s">
        <v>109</v>
      </c>
      <c r="B55" s="73">
        <v>6400</v>
      </c>
      <c r="C55" s="30">
        <v>6400</v>
      </c>
      <c r="D55" s="59" t="s">
        <v>77</v>
      </c>
      <c r="E55" s="60">
        <v>1270</v>
      </c>
      <c r="F55" s="49">
        <v>1270</v>
      </c>
    </row>
    <row r="56" spans="1:6" s="10" customFormat="1" ht="28.5" customHeight="1">
      <c r="A56" s="15" t="s">
        <v>101</v>
      </c>
      <c r="B56" s="41">
        <v>8598</v>
      </c>
      <c r="C56" s="65">
        <v>8598</v>
      </c>
      <c r="D56" s="59" t="s">
        <v>87</v>
      </c>
      <c r="E56" s="60">
        <v>1016</v>
      </c>
      <c r="F56" s="49">
        <v>1016</v>
      </c>
    </row>
    <row r="57" spans="1:6" s="10" customFormat="1" ht="28.5" customHeight="1">
      <c r="A57" s="15"/>
      <c r="B57" s="41"/>
      <c r="C57" s="65"/>
      <c r="D57" s="59" t="s">
        <v>82</v>
      </c>
      <c r="E57" s="60">
        <v>5188</v>
      </c>
      <c r="F57" s="49">
        <v>5188</v>
      </c>
    </row>
    <row r="58" spans="1:6" s="10" customFormat="1" ht="28.5" customHeight="1">
      <c r="A58" s="15"/>
      <c r="B58" s="41"/>
      <c r="C58" s="65"/>
      <c r="D58" s="59" t="s">
        <v>88</v>
      </c>
      <c r="E58" s="60">
        <v>3242</v>
      </c>
      <c r="F58" s="49">
        <v>3242</v>
      </c>
    </row>
    <row r="59" spans="1:6" s="10" customFormat="1" ht="28.5" customHeight="1">
      <c r="A59" s="6"/>
      <c r="B59" s="41"/>
      <c r="C59" s="65"/>
      <c r="D59" s="59" t="s">
        <v>90</v>
      </c>
      <c r="E59" s="60">
        <v>635</v>
      </c>
      <c r="F59" s="49">
        <v>635</v>
      </c>
    </row>
    <row r="60" spans="1:6" s="10" customFormat="1" ht="28.5" customHeight="1">
      <c r="A60" s="6"/>
      <c r="B60" s="41"/>
      <c r="C60" s="65"/>
      <c r="D60" s="59" t="s">
        <v>74</v>
      </c>
      <c r="E60" s="60">
        <v>3000</v>
      </c>
      <c r="F60" s="49">
        <v>2000</v>
      </c>
    </row>
    <row r="61" spans="1:6" s="10" customFormat="1" ht="18" customHeight="1" thickBot="1">
      <c r="A61" s="15"/>
      <c r="B61" s="41"/>
      <c r="C61" s="90"/>
      <c r="D61" s="66" t="s">
        <v>104</v>
      </c>
      <c r="E61" s="39">
        <f>3780+673+1015+164+108+29+170+46+37+82+6+Humán!E39+'Közös Hivatal'!E39</f>
        <v>8258</v>
      </c>
      <c r="F61" s="39">
        <f>3780+673+1015+164+108+29+170+46+37+82+6+Humán!F39+'Közös Hivatal'!F39</f>
        <v>6950</v>
      </c>
    </row>
    <row r="62" spans="1:6" s="4" customFormat="1" ht="27" thickTop="1" thickBot="1">
      <c r="A62" s="57" t="s">
        <v>16</v>
      </c>
      <c r="B62" s="42">
        <f>SUM(B44:B61)</f>
        <v>264694</v>
      </c>
      <c r="C62" s="42">
        <f>SUM(C44:C61)</f>
        <v>263103</v>
      </c>
      <c r="D62" s="14" t="s">
        <v>17</v>
      </c>
      <c r="E62" s="40">
        <f>SUM(E45:E61)</f>
        <v>267539</v>
      </c>
      <c r="F62" s="40">
        <f>SUM(F45:F61)</f>
        <v>265151</v>
      </c>
    </row>
    <row r="63" spans="1:6" ht="21.95" customHeight="1" thickTop="1" thickBot="1">
      <c r="A63" s="19" t="s">
        <v>18</v>
      </c>
      <c r="B63" s="43">
        <f>B42+B62</f>
        <v>741383</v>
      </c>
      <c r="C63" s="43">
        <f>C42+C62</f>
        <v>739558</v>
      </c>
      <c r="D63" s="44" t="s">
        <v>19</v>
      </c>
      <c r="E63" s="45">
        <f>E42+E62</f>
        <v>741383</v>
      </c>
      <c r="F63" s="89">
        <f>F42+F62</f>
        <v>676537</v>
      </c>
    </row>
    <row r="64" spans="1:6" ht="13.5" thickTop="1"/>
    <row r="65" spans="4:6">
      <c r="F65" s="2"/>
    </row>
    <row r="69" spans="4:6">
      <c r="D69" s="2"/>
    </row>
  </sheetData>
  <mergeCells count="8">
    <mergeCell ref="A7:F7"/>
    <mergeCell ref="A43:F43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0" orientation="portrait" horizontalDpi="4294967292" r:id="rId1"/>
  <headerFooter alignWithMargins="0">
    <oddHeader>&amp;R 3. melléklet az 5/2015.(IV. 30.) Ör. rendelethez.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9"/>
  <sheetViews>
    <sheetView view="pageLayout" topLeftCell="B1" zoomScaleSheetLayoutView="100" workbookViewId="0">
      <selection activeCell="D62" sqref="D62"/>
    </sheetView>
  </sheetViews>
  <sheetFormatPr defaultRowHeight="12.75"/>
  <cols>
    <col min="1" max="1" width="42.71093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06"/>
      <c r="B1" s="107"/>
      <c r="C1" s="107"/>
      <c r="D1" s="107"/>
      <c r="E1" s="107"/>
    </row>
    <row r="2" spans="1:6" s="3" customFormat="1" ht="30" customHeight="1">
      <c r="A2" s="108" t="s">
        <v>21</v>
      </c>
      <c r="B2" s="108"/>
      <c r="C2" s="108"/>
      <c r="D2" s="108"/>
      <c r="E2" s="108"/>
    </row>
    <row r="3" spans="1:6" s="3" customFormat="1" ht="30" customHeight="1">
      <c r="A3" s="108" t="s">
        <v>69</v>
      </c>
      <c r="B3" s="108"/>
      <c r="C3" s="108"/>
      <c r="D3" s="108"/>
      <c r="E3" s="108"/>
    </row>
    <row r="4" spans="1:6" ht="21.75" customHeight="1" thickBot="1">
      <c r="D4" s="109" t="s">
        <v>0</v>
      </c>
      <c r="E4" s="109"/>
      <c r="F4" s="11"/>
    </row>
    <row r="5" spans="1:6" s="22" customFormat="1" ht="45" customHeight="1" thickBot="1">
      <c r="A5" s="110" t="s">
        <v>1</v>
      </c>
      <c r="B5" s="111"/>
      <c r="C5" s="112"/>
      <c r="D5" s="110" t="s">
        <v>2</v>
      </c>
      <c r="E5" s="111"/>
      <c r="F5" s="102"/>
    </row>
    <row r="6" spans="1:6" s="18" customFormat="1" ht="30" customHeight="1" thickBot="1">
      <c r="A6" s="23" t="s">
        <v>3</v>
      </c>
      <c r="B6" s="26" t="s">
        <v>102</v>
      </c>
      <c r="C6" s="26" t="s">
        <v>85</v>
      </c>
      <c r="D6" s="32" t="s">
        <v>3</v>
      </c>
      <c r="E6" s="26" t="s">
        <v>102</v>
      </c>
      <c r="F6" s="26" t="s">
        <v>85</v>
      </c>
    </row>
    <row r="7" spans="1:6" ht="60" customHeight="1" thickBot="1">
      <c r="A7" s="100" t="s">
        <v>4</v>
      </c>
      <c r="B7" s="101"/>
      <c r="C7" s="101"/>
      <c r="D7" s="101"/>
      <c r="E7" s="101"/>
      <c r="F7" s="102"/>
    </row>
    <row r="8" spans="1:6" s="4" customFormat="1" ht="21.75" customHeight="1" thickBot="1">
      <c r="A8" s="12" t="s">
        <v>5</v>
      </c>
      <c r="B8" s="24">
        <v>42527</v>
      </c>
      <c r="C8" s="63">
        <v>42527</v>
      </c>
      <c r="D8" s="58" t="s">
        <v>44</v>
      </c>
      <c r="E8" s="55"/>
      <c r="F8" s="55"/>
    </row>
    <row r="9" spans="1:6" s="4" customFormat="1" ht="18" customHeight="1">
      <c r="A9" s="6" t="s">
        <v>6</v>
      </c>
      <c r="B9" s="69"/>
      <c r="C9" s="28"/>
      <c r="D9" s="5" t="s">
        <v>45</v>
      </c>
      <c r="E9" s="36">
        <v>165739</v>
      </c>
      <c r="F9" s="48">
        <v>165116</v>
      </c>
    </row>
    <row r="10" spans="1:6" s="4" customFormat="1" ht="18" customHeight="1">
      <c r="A10" s="6" t="s">
        <v>7</v>
      </c>
      <c r="B10" s="69">
        <v>56922</v>
      </c>
      <c r="C10" s="25">
        <v>56922</v>
      </c>
      <c r="D10" s="7" t="s">
        <v>46</v>
      </c>
      <c r="E10" s="36">
        <v>24855</v>
      </c>
      <c r="F10" s="48">
        <v>24855</v>
      </c>
    </row>
    <row r="11" spans="1:6" s="4" customFormat="1" ht="18" customHeight="1">
      <c r="A11" s="6" t="s">
        <v>22</v>
      </c>
      <c r="B11" s="69">
        <v>143</v>
      </c>
      <c r="C11" s="25">
        <v>143</v>
      </c>
      <c r="D11" s="7" t="s">
        <v>47</v>
      </c>
      <c r="E11" s="36">
        <f>106556+304</f>
        <v>106860</v>
      </c>
      <c r="F11" s="48">
        <f>102644+304</f>
        <v>102948</v>
      </c>
    </row>
    <row r="12" spans="1:6" s="4" customFormat="1" ht="18" customHeight="1" thickBot="1">
      <c r="A12" s="6"/>
      <c r="B12" s="69"/>
      <c r="C12" s="25"/>
      <c r="D12" s="7" t="s">
        <v>48</v>
      </c>
      <c r="E12" s="36">
        <f>1686+1400+16692</f>
        <v>19778</v>
      </c>
      <c r="F12" s="48">
        <f>16685+1387+1398</f>
        <v>19470</v>
      </c>
    </row>
    <row r="13" spans="1:6" s="4" customFormat="1" ht="18" customHeight="1" thickBot="1">
      <c r="A13" s="13" t="s">
        <v>8</v>
      </c>
      <c r="B13" s="70">
        <f>SUM(B10:B12)</f>
        <v>57065</v>
      </c>
      <c r="C13" s="24">
        <f>SUM(C10:C12)</f>
        <v>57065</v>
      </c>
      <c r="D13" s="33" t="s">
        <v>33</v>
      </c>
      <c r="E13" s="38">
        <f>SUM(E9:E12)</f>
        <v>317232</v>
      </c>
      <c r="F13" s="20">
        <f>SUM(F9:F12)</f>
        <v>312389</v>
      </c>
    </row>
    <row r="14" spans="1:6" s="4" customFormat="1" ht="18" customHeight="1">
      <c r="A14" s="6" t="s">
        <v>9</v>
      </c>
      <c r="B14" s="71"/>
      <c r="C14" s="25"/>
      <c r="D14" s="8"/>
      <c r="E14" s="35"/>
      <c r="F14" s="35"/>
    </row>
    <row r="15" spans="1:6" s="4" customFormat="1" ht="18" customHeight="1">
      <c r="A15" s="6" t="s">
        <v>11</v>
      </c>
      <c r="B15" s="69">
        <v>3061</v>
      </c>
      <c r="C15" s="25">
        <v>3061</v>
      </c>
      <c r="D15" s="8" t="s">
        <v>32</v>
      </c>
      <c r="E15" s="36"/>
      <c r="F15" s="36"/>
    </row>
    <row r="16" spans="1:6" s="4" customFormat="1" ht="14.25">
      <c r="A16" s="6" t="s">
        <v>20</v>
      </c>
      <c r="B16" s="69">
        <v>102</v>
      </c>
      <c r="C16" s="25">
        <v>102</v>
      </c>
      <c r="D16" s="7" t="s">
        <v>57</v>
      </c>
      <c r="E16" s="36">
        <v>0</v>
      </c>
      <c r="F16" s="36">
        <v>0</v>
      </c>
    </row>
    <row r="17" spans="1:6" s="4" customFormat="1" ht="18" customHeight="1">
      <c r="A17" s="6"/>
      <c r="B17" s="69"/>
      <c r="C17" s="25"/>
      <c r="D17" s="7" t="s">
        <v>41</v>
      </c>
      <c r="E17" s="36">
        <v>0</v>
      </c>
      <c r="F17" s="36">
        <v>0</v>
      </c>
    </row>
    <row r="18" spans="1:6" s="4" customFormat="1" ht="18" customHeight="1">
      <c r="A18" s="6"/>
      <c r="B18" s="69"/>
      <c r="C18" s="25"/>
      <c r="D18" s="7" t="s">
        <v>42</v>
      </c>
      <c r="E18" s="36">
        <v>0</v>
      </c>
      <c r="F18" s="36">
        <v>0</v>
      </c>
    </row>
    <row r="19" spans="1:6" s="4" customFormat="1" ht="18" customHeight="1" thickBot="1">
      <c r="A19" s="6"/>
      <c r="B19" s="69"/>
      <c r="C19" s="25"/>
      <c r="D19" s="17" t="s">
        <v>58</v>
      </c>
      <c r="E19" s="36">
        <v>105443</v>
      </c>
      <c r="F19" s="48">
        <v>97595</v>
      </c>
    </row>
    <row r="20" spans="1:6" s="4" customFormat="1" ht="18" customHeight="1" thickBot="1">
      <c r="A20" s="12" t="s">
        <v>25</v>
      </c>
      <c r="B20" s="63">
        <f>SUM(B15:B19)</f>
        <v>3163</v>
      </c>
      <c r="C20" s="24">
        <f>SUM(C15:C19)</f>
        <v>3163</v>
      </c>
      <c r="D20" s="72"/>
      <c r="E20" s="55"/>
      <c r="F20" s="55"/>
    </row>
    <row r="21" spans="1:6" s="4" customFormat="1" ht="18" customHeight="1" thickBot="1">
      <c r="A21" s="15" t="s">
        <v>59</v>
      </c>
      <c r="B21" s="29"/>
      <c r="C21" s="29"/>
      <c r="D21" s="34" t="s">
        <v>34</v>
      </c>
      <c r="E21" s="20">
        <f>SUM(E16:E20)</f>
        <v>105443</v>
      </c>
      <c r="F21" s="20">
        <f>SUM(F16:F20)</f>
        <v>97595</v>
      </c>
    </row>
    <row r="22" spans="1:6" s="4" customFormat="1" ht="18" customHeight="1">
      <c r="A22" s="6" t="s">
        <v>27</v>
      </c>
      <c r="B22" s="25">
        <v>0</v>
      </c>
      <c r="C22" s="25">
        <v>0</v>
      </c>
      <c r="D22" s="7"/>
      <c r="E22" s="35"/>
      <c r="F22" s="48"/>
    </row>
    <row r="23" spans="1:6" s="4" customFormat="1" ht="18" customHeight="1" thickBot="1">
      <c r="A23" s="6"/>
      <c r="B23" s="25"/>
      <c r="C23" s="25"/>
      <c r="D23" s="8" t="s">
        <v>10</v>
      </c>
      <c r="E23" s="36"/>
      <c r="F23" s="48"/>
    </row>
    <row r="24" spans="1:6" s="4" customFormat="1" ht="18" customHeight="1" thickBot="1">
      <c r="A24" s="12" t="s">
        <v>29</v>
      </c>
      <c r="B24" s="24">
        <f>SUM(B21:B23)</f>
        <v>0</v>
      </c>
      <c r="C24" s="24">
        <f>SUM(C21:C23)</f>
        <v>0</v>
      </c>
      <c r="D24" s="7" t="s">
        <v>31</v>
      </c>
      <c r="E24" s="36">
        <v>48381</v>
      </c>
      <c r="F24" s="48">
        <v>0</v>
      </c>
    </row>
    <row r="25" spans="1:6" s="4" customFormat="1" ht="18" customHeight="1">
      <c r="A25" s="74" t="s">
        <v>95</v>
      </c>
      <c r="B25" s="71">
        <v>98345</v>
      </c>
      <c r="C25" s="28">
        <v>98345</v>
      </c>
      <c r="D25" s="7"/>
      <c r="E25" s="36"/>
      <c r="F25" s="48"/>
    </row>
    <row r="26" spans="1:6" s="4" customFormat="1" ht="18" customHeight="1">
      <c r="A26" s="15" t="s">
        <v>96</v>
      </c>
      <c r="B26" s="69">
        <v>20526</v>
      </c>
      <c r="C26" s="25">
        <v>20526</v>
      </c>
      <c r="D26" s="7"/>
      <c r="E26" s="36"/>
      <c r="F26" s="48"/>
    </row>
    <row r="27" spans="1:6" s="4" customFormat="1" ht="18" customHeight="1" thickBot="1">
      <c r="A27" s="15" t="s">
        <v>98</v>
      </c>
      <c r="B27" s="69">
        <v>2295</v>
      </c>
      <c r="C27" s="25">
        <v>2295</v>
      </c>
      <c r="D27" s="7"/>
      <c r="E27" s="37"/>
      <c r="F27" s="48"/>
    </row>
    <row r="28" spans="1:6" s="4" customFormat="1" ht="18" customHeight="1" thickBot="1">
      <c r="A28" s="6"/>
      <c r="B28" s="69"/>
      <c r="C28" s="25"/>
      <c r="D28" s="34" t="s">
        <v>35</v>
      </c>
      <c r="E28" s="21">
        <f>SUM(E24:E25)</f>
        <v>48381</v>
      </c>
      <c r="F28" s="21">
        <f>SUM(F24:F25)</f>
        <v>0</v>
      </c>
    </row>
    <row r="29" spans="1:6" s="4" customFormat="1" ht="18" customHeight="1">
      <c r="A29" s="15" t="s">
        <v>97</v>
      </c>
      <c r="B29" s="69">
        <v>13468</v>
      </c>
      <c r="C29" s="25">
        <v>13468</v>
      </c>
      <c r="D29" s="17"/>
      <c r="E29" s="35"/>
      <c r="F29" s="48"/>
    </row>
    <row r="30" spans="1:6" s="4" customFormat="1" ht="18" customHeight="1" thickBot="1">
      <c r="A30" s="6" t="s">
        <v>38</v>
      </c>
      <c r="B30" s="69">
        <v>2794</v>
      </c>
      <c r="C30" s="25">
        <v>2794</v>
      </c>
      <c r="D30" s="17"/>
      <c r="E30" s="36"/>
      <c r="F30" s="48"/>
    </row>
    <row r="31" spans="1:6" s="4" customFormat="1" ht="18" customHeight="1" thickBot="1">
      <c r="A31" s="12" t="s">
        <v>30</v>
      </c>
      <c r="B31" s="63">
        <f>SUM(B25:B30)</f>
        <v>137428</v>
      </c>
      <c r="C31" s="24">
        <f>SUM(C25:C30)</f>
        <v>137428</v>
      </c>
      <c r="D31" s="49"/>
      <c r="E31" s="36"/>
      <c r="F31" s="48"/>
    </row>
    <row r="32" spans="1:6" s="4" customFormat="1" ht="15" customHeight="1">
      <c r="A32" s="6" t="s">
        <v>55</v>
      </c>
      <c r="B32" s="69">
        <v>9818</v>
      </c>
      <c r="C32" s="25">
        <v>9817</v>
      </c>
      <c r="D32" s="7"/>
      <c r="E32" s="36"/>
      <c r="F32" s="48"/>
    </row>
    <row r="33" spans="1:6" s="4" customFormat="1" ht="18" customHeight="1">
      <c r="A33" s="6" t="s">
        <v>61</v>
      </c>
      <c r="B33" s="73">
        <f>210336-6400+1502</f>
        <v>205438</v>
      </c>
      <c r="C33" s="30">
        <f>211055-33-495-6400+1502</f>
        <v>205629</v>
      </c>
      <c r="D33" s="9"/>
      <c r="E33" s="36"/>
      <c r="F33" s="48"/>
    </row>
    <row r="34" spans="1:6" s="4" customFormat="1" ht="26.25" customHeight="1">
      <c r="A34" s="15" t="s">
        <v>99</v>
      </c>
      <c r="B34" s="73">
        <v>1357</v>
      </c>
      <c r="C34" s="30">
        <v>1357</v>
      </c>
      <c r="D34" s="9"/>
      <c r="E34" s="36"/>
      <c r="F34" s="48"/>
    </row>
    <row r="35" spans="1:6" s="4" customFormat="1" ht="27" customHeight="1">
      <c r="A35" s="15" t="s">
        <v>72</v>
      </c>
      <c r="B35" s="73">
        <f>451+234</f>
        <v>685</v>
      </c>
      <c r="C35" s="30">
        <v>495</v>
      </c>
      <c r="D35" s="9"/>
      <c r="E35" s="36"/>
      <c r="F35" s="48"/>
    </row>
    <row r="36" spans="1:6" s="4" customFormat="1" ht="27" customHeight="1">
      <c r="A36" s="15" t="s">
        <v>93</v>
      </c>
      <c r="B36" s="73">
        <v>4325</v>
      </c>
      <c r="C36" s="30">
        <v>4325</v>
      </c>
      <c r="D36" s="9"/>
      <c r="E36" s="36"/>
      <c r="F36" s="48"/>
    </row>
    <row r="37" spans="1:6" s="4" customFormat="1" ht="27" customHeight="1">
      <c r="A37" s="15" t="s">
        <v>100</v>
      </c>
      <c r="B37" s="73">
        <v>70</v>
      </c>
      <c r="C37" s="30">
        <v>70</v>
      </c>
      <c r="D37" s="9"/>
      <c r="E37" s="36"/>
      <c r="F37" s="48"/>
    </row>
    <row r="38" spans="1:6" s="4" customFormat="1" ht="18" customHeight="1">
      <c r="A38" s="15" t="s">
        <v>73</v>
      </c>
      <c r="B38" s="73">
        <f>9694+150</f>
        <v>9844</v>
      </c>
      <c r="C38" s="30">
        <v>9844</v>
      </c>
      <c r="D38" s="9"/>
      <c r="E38" s="36"/>
      <c r="F38" s="48"/>
    </row>
    <row r="39" spans="1:6" s="4" customFormat="1" ht="18" customHeight="1">
      <c r="A39" s="48" t="s">
        <v>62</v>
      </c>
      <c r="B39" s="73">
        <v>0</v>
      </c>
      <c r="C39" s="30"/>
      <c r="D39" s="9"/>
      <c r="E39" s="36"/>
      <c r="F39" s="48"/>
    </row>
    <row r="40" spans="1:6" s="4" customFormat="1" ht="18" customHeight="1">
      <c r="A40" s="49"/>
      <c r="B40" s="73"/>
      <c r="C40" s="30"/>
      <c r="D40" s="9"/>
      <c r="E40" s="36"/>
      <c r="F40" s="48"/>
    </row>
    <row r="41" spans="1:6" s="4" customFormat="1" ht="18" customHeight="1" thickBot="1">
      <c r="A41" s="6" t="s">
        <v>60</v>
      </c>
      <c r="B41" s="69">
        <v>33</v>
      </c>
      <c r="C41" s="25">
        <v>33</v>
      </c>
      <c r="D41" s="9"/>
      <c r="E41" s="39"/>
      <c r="F41" s="53"/>
    </row>
    <row r="42" spans="1:6" s="4" customFormat="1" ht="21.95" customHeight="1" thickTop="1" thickBot="1">
      <c r="A42" s="82" t="s">
        <v>13</v>
      </c>
      <c r="B42" s="83">
        <f>B8+B13+B20+B24+B31+B32+B33+B41+B35+B39+B38+B34+B36+B37</f>
        <v>471753</v>
      </c>
      <c r="C42" s="21">
        <f>C8+C13+C20+C24+C31+C32+C33+C41+C35+C39+C38+C34+C36+C37+C40</f>
        <v>471753</v>
      </c>
      <c r="D42" s="84" t="s">
        <v>14</v>
      </c>
      <c r="E42" s="85">
        <f>E13+E21+E28+E32</f>
        <v>471056</v>
      </c>
      <c r="F42" s="95">
        <f>F13+F21+F28+F32+F31</f>
        <v>409984</v>
      </c>
    </row>
    <row r="43" spans="1:6" s="4" customFormat="1" ht="60" customHeight="1" thickBot="1">
      <c r="A43" s="103" t="s">
        <v>15</v>
      </c>
      <c r="B43" s="104"/>
      <c r="C43" s="104"/>
      <c r="D43" s="104"/>
      <c r="E43" s="104"/>
      <c r="F43" s="105"/>
    </row>
    <row r="44" spans="1:6" s="99" customFormat="1" ht="27.75" customHeight="1" thickBot="1">
      <c r="A44" s="97" t="s">
        <v>54</v>
      </c>
      <c r="B44" s="21"/>
      <c r="C44" s="21"/>
      <c r="D44" s="98" t="s">
        <v>111</v>
      </c>
      <c r="E44" s="21"/>
      <c r="F44" s="21"/>
    </row>
    <row r="45" spans="1:6" s="9" customFormat="1" ht="18" customHeight="1">
      <c r="A45" s="48"/>
      <c r="B45" s="48"/>
      <c r="C45" s="48"/>
      <c r="E45" s="36"/>
      <c r="F45" s="48"/>
    </row>
    <row r="46" spans="1:6" s="10" customFormat="1" ht="18" customHeight="1">
      <c r="A46" s="49" t="s">
        <v>68</v>
      </c>
      <c r="B46" s="36">
        <v>97966</v>
      </c>
      <c r="C46" s="64">
        <v>97966</v>
      </c>
      <c r="D46" s="15" t="s">
        <v>86</v>
      </c>
      <c r="E46" s="36">
        <v>97967</v>
      </c>
      <c r="F46" s="49">
        <f>77352+20615</f>
        <v>97967</v>
      </c>
    </row>
    <row r="47" spans="1:6" s="10" customFormat="1" ht="18" customHeight="1">
      <c r="A47" s="15" t="s">
        <v>91</v>
      </c>
      <c r="B47" s="36">
        <v>4898</v>
      </c>
      <c r="C47" s="64">
        <v>4898</v>
      </c>
      <c r="D47" s="15" t="s">
        <v>89</v>
      </c>
      <c r="E47" s="36">
        <v>83680</v>
      </c>
      <c r="F47" s="49">
        <v>83680</v>
      </c>
    </row>
    <row r="48" spans="1:6" s="10" customFormat="1" ht="18" customHeight="1">
      <c r="A48" s="15" t="s">
        <v>94</v>
      </c>
      <c r="B48" s="36">
        <v>83680</v>
      </c>
      <c r="C48" s="64">
        <v>83680</v>
      </c>
      <c r="D48" s="15" t="s">
        <v>91</v>
      </c>
      <c r="E48" s="36">
        <v>4898</v>
      </c>
      <c r="F48" s="49">
        <v>4898</v>
      </c>
    </row>
    <row r="49" spans="1:6" s="10" customFormat="1" ht="28.5" customHeight="1">
      <c r="A49" s="48" t="s">
        <v>71</v>
      </c>
      <c r="B49" s="41">
        <v>0</v>
      </c>
      <c r="C49" s="65">
        <v>0</v>
      </c>
      <c r="D49" s="6" t="s">
        <v>70</v>
      </c>
      <c r="E49" s="36">
        <v>10084</v>
      </c>
      <c r="F49" s="49">
        <v>10084</v>
      </c>
    </row>
    <row r="50" spans="1:6" s="10" customFormat="1" ht="28.5" customHeight="1">
      <c r="A50" s="15" t="s">
        <v>73</v>
      </c>
      <c r="B50" s="41">
        <f>17757+321+250+870</f>
        <v>19198</v>
      </c>
      <c r="C50" s="65">
        <v>17607</v>
      </c>
      <c r="D50" s="59" t="s">
        <v>92</v>
      </c>
      <c r="E50" s="60">
        <v>400</v>
      </c>
      <c r="F50" s="49">
        <v>320</v>
      </c>
    </row>
    <row r="51" spans="1:6" s="10" customFormat="1" ht="28.5" customHeight="1">
      <c r="A51" s="15" t="s">
        <v>81</v>
      </c>
      <c r="B51" s="41">
        <v>37554</v>
      </c>
      <c r="C51" s="65">
        <v>37554</v>
      </c>
      <c r="D51" s="59" t="s">
        <v>84</v>
      </c>
      <c r="E51" s="41">
        <v>6000</v>
      </c>
      <c r="F51" s="49">
        <v>6000</v>
      </c>
    </row>
    <row r="52" spans="1:6" s="10" customFormat="1" ht="28.5" customHeight="1">
      <c r="A52" s="15" t="s">
        <v>83</v>
      </c>
      <c r="B52" s="41">
        <v>0</v>
      </c>
      <c r="C52" s="65">
        <v>0</v>
      </c>
      <c r="D52" s="6" t="s">
        <v>78</v>
      </c>
      <c r="E52" s="41">
        <v>321</v>
      </c>
      <c r="F52" s="49">
        <v>321</v>
      </c>
    </row>
    <row r="53" spans="1:6" s="10" customFormat="1" ht="28.5" customHeight="1">
      <c r="A53" s="59" t="s">
        <v>84</v>
      </c>
      <c r="B53" s="41">
        <v>6000</v>
      </c>
      <c r="C53" s="65">
        <v>6000</v>
      </c>
      <c r="D53" s="6" t="s">
        <v>80</v>
      </c>
      <c r="E53" s="41">
        <v>41330</v>
      </c>
      <c r="F53" s="49">
        <v>41330</v>
      </c>
    </row>
    <row r="54" spans="1:6" s="10" customFormat="1" ht="28.5" customHeight="1">
      <c r="A54" s="6" t="s">
        <v>76</v>
      </c>
      <c r="B54" s="41">
        <v>400</v>
      </c>
      <c r="C54" s="65">
        <v>400</v>
      </c>
      <c r="D54" s="6" t="s">
        <v>79</v>
      </c>
      <c r="E54" s="41">
        <v>250</v>
      </c>
      <c r="F54" s="49">
        <v>250</v>
      </c>
    </row>
    <row r="55" spans="1:6" s="10" customFormat="1" ht="28.5" customHeight="1">
      <c r="A55" s="15" t="s">
        <v>109</v>
      </c>
      <c r="B55" s="73">
        <v>6400</v>
      </c>
      <c r="C55" s="30">
        <v>6400</v>
      </c>
      <c r="D55" s="59" t="s">
        <v>77</v>
      </c>
      <c r="E55" s="60">
        <v>1270</v>
      </c>
      <c r="F55" s="49">
        <v>1270</v>
      </c>
    </row>
    <row r="56" spans="1:6" s="10" customFormat="1" ht="28.5" customHeight="1">
      <c r="A56" s="15" t="s">
        <v>101</v>
      </c>
      <c r="B56" s="41">
        <v>8598</v>
      </c>
      <c r="C56" s="65">
        <v>8598</v>
      </c>
      <c r="D56" s="59" t="s">
        <v>87</v>
      </c>
      <c r="E56" s="60">
        <v>1016</v>
      </c>
      <c r="F56" s="49">
        <v>1016</v>
      </c>
    </row>
    <row r="57" spans="1:6" s="10" customFormat="1" ht="28.5" customHeight="1">
      <c r="A57" s="15"/>
      <c r="B57" s="41"/>
      <c r="C57" s="65"/>
      <c r="D57" s="59" t="s">
        <v>82</v>
      </c>
      <c r="E57" s="60">
        <v>5188</v>
      </c>
      <c r="F57" s="49">
        <v>5188</v>
      </c>
    </row>
    <row r="58" spans="1:6" s="10" customFormat="1" ht="28.5" customHeight="1">
      <c r="A58" s="15"/>
      <c r="B58" s="41"/>
      <c r="C58" s="65"/>
      <c r="D58" s="59" t="s">
        <v>88</v>
      </c>
      <c r="E58" s="60">
        <v>3242</v>
      </c>
      <c r="F58" s="49">
        <v>3242</v>
      </c>
    </row>
    <row r="59" spans="1:6" s="10" customFormat="1" ht="28.5" customHeight="1">
      <c r="A59" s="6"/>
      <c r="B59" s="41"/>
      <c r="C59" s="65"/>
      <c r="D59" s="59" t="s">
        <v>90</v>
      </c>
      <c r="E59" s="60">
        <v>635</v>
      </c>
      <c r="F59" s="49">
        <v>635</v>
      </c>
    </row>
    <row r="60" spans="1:6" s="10" customFormat="1" ht="28.5" customHeight="1">
      <c r="A60" s="6"/>
      <c r="B60" s="41"/>
      <c r="C60" s="65"/>
      <c r="D60" s="59" t="s">
        <v>74</v>
      </c>
      <c r="E60" s="60">
        <v>3000</v>
      </c>
      <c r="F60" s="49">
        <v>2000</v>
      </c>
    </row>
    <row r="61" spans="1:6" s="10" customFormat="1" ht="18" customHeight="1" thickBot="1">
      <c r="A61" s="15"/>
      <c r="B61" s="41"/>
      <c r="C61" s="90"/>
      <c r="D61" s="66" t="s">
        <v>104</v>
      </c>
      <c r="E61" s="39">
        <f>3780+673+1015+164+108+29+170+46+37+82+6</f>
        <v>6110</v>
      </c>
      <c r="F61" s="49">
        <v>6110</v>
      </c>
    </row>
    <row r="62" spans="1:6" s="4" customFormat="1" ht="27" thickTop="1" thickBot="1">
      <c r="A62" s="57" t="s">
        <v>16</v>
      </c>
      <c r="B62" s="42">
        <f>SUM(B44:B61)</f>
        <v>264694</v>
      </c>
      <c r="C62" s="42">
        <f>SUM(C44:C61)</f>
        <v>263103</v>
      </c>
      <c r="D62" s="14" t="s">
        <v>17</v>
      </c>
      <c r="E62" s="40">
        <f>SUM(E45:E61)</f>
        <v>265391</v>
      </c>
      <c r="F62" s="40">
        <f>SUM(F45:F61)</f>
        <v>264311</v>
      </c>
    </row>
    <row r="63" spans="1:6" ht="21.95" customHeight="1" thickTop="1" thickBot="1">
      <c r="A63" s="19" t="s">
        <v>18</v>
      </c>
      <c r="B63" s="43">
        <f>B42+B62</f>
        <v>736447</v>
      </c>
      <c r="C63" s="43">
        <f>C42+C62</f>
        <v>734856</v>
      </c>
      <c r="D63" s="44" t="s">
        <v>19</v>
      </c>
      <c r="E63" s="45">
        <f>E42+E62</f>
        <v>736447</v>
      </c>
      <c r="F63" s="89">
        <f>F42+F62</f>
        <v>674295</v>
      </c>
    </row>
    <row r="64" spans="1:6" ht="13.5" thickTop="1"/>
    <row r="69" spans="4:4" s="1" customFormat="1">
      <c r="D69" s="2"/>
    </row>
  </sheetData>
  <mergeCells count="8">
    <mergeCell ref="A7:F7"/>
    <mergeCell ref="A43:F43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0" orientation="portrait" horizontalDpi="4294967292" r:id="rId1"/>
  <headerFooter alignWithMargins="0">
    <oddHeader>&amp;R3. melléklet az 5/2015. (IV. 30.) Ör. rendelethez.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D1" zoomScaleSheetLayoutView="100" workbookViewId="0">
      <selection activeCell="L25" sqref="L25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1.5703125" style="1" customWidth="1"/>
    <col min="7" max="16384" width="9.140625" style="1"/>
  </cols>
  <sheetData>
    <row r="1" spans="1:6" ht="27" customHeight="1">
      <c r="A1" s="106"/>
      <c r="B1" s="107"/>
      <c r="C1" s="107"/>
      <c r="D1" s="107"/>
      <c r="E1" s="107"/>
    </row>
    <row r="2" spans="1:6" s="3" customFormat="1" ht="30" customHeight="1">
      <c r="A2" s="108" t="s">
        <v>65</v>
      </c>
      <c r="B2" s="108"/>
      <c r="C2" s="108"/>
      <c r="D2" s="108"/>
      <c r="E2" s="108"/>
    </row>
    <row r="3" spans="1:6" s="3" customFormat="1" ht="30" customHeight="1">
      <c r="A3" s="108" t="s">
        <v>69</v>
      </c>
      <c r="B3" s="108"/>
      <c r="C3" s="108"/>
      <c r="D3" s="108"/>
      <c r="E3" s="108"/>
    </row>
    <row r="4" spans="1:6" ht="21.75" customHeight="1" thickBot="1">
      <c r="D4" s="116" t="s">
        <v>0</v>
      </c>
      <c r="E4" s="116"/>
      <c r="F4" s="11"/>
    </row>
    <row r="5" spans="1:6" s="22" customFormat="1" ht="45" customHeight="1" thickBot="1">
      <c r="A5" s="110" t="s">
        <v>1</v>
      </c>
      <c r="B5" s="111"/>
      <c r="C5" s="112"/>
      <c r="D5" s="110" t="s">
        <v>2</v>
      </c>
      <c r="E5" s="111"/>
      <c r="F5" s="102"/>
    </row>
    <row r="6" spans="1:6" s="18" customFormat="1" ht="30" customHeight="1" thickBot="1">
      <c r="A6" s="61" t="s">
        <v>3</v>
      </c>
      <c r="B6" s="26" t="s">
        <v>102</v>
      </c>
      <c r="C6" s="26" t="s">
        <v>85</v>
      </c>
      <c r="D6" s="32" t="s">
        <v>3</v>
      </c>
      <c r="E6" s="26" t="s">
        <v>102</v>
      </c>
      <c r="F6" s="26" t="s">
        <v>85</v>
      </c>
    </row>
    <row r="7" spans="1:6" ht="60" customHeight="1" thickBot="1">
      <c r="A7" s="100" t="s">
        <v>4</v>
      </c>
      <c r="B7" s="101"/>
      <c r="C7" s="101"/>
      <c r="D7" s="101"/>
      <c r="E7" s="101"/>
      <c r="F7" s="102"/>
    </row>
    <row r="8" spans="1:6" s="4" customFormat="1" ht="21.75" customHeight="1" thickBot="1">
      <c r="A8" s="12" t="s">
        <v>5</v>
      </c>
      <c r="B8" s="63">
        <v>102</v>
      </c>
      <c r="C8" s="24">
        <v>102</v>
      </c>
      <c r="D8" s="81" t="s">
        <v>44</v>
      </c>
      <c r="E8" s="55"/>
      <c r="F8" s="55"/>
    </row>
    <row r="9" spans="1:6" s="4" customFormat="1" ht="18" customHeight="1">
      <c r="A9" s="6" t="s">
        <v>6</v>
      </c>
      <c r="B9" s="69"/>
      <c r="C9" s="25"/>
      <c r="D9" s="5" t="s">
        <v>45</v>
      </c>
      <c r="E9" s="36">
        <v>5886</v>
      </c>
      <c r="F9" s="48">
        <v>4653</v>
      </c>
    </row>
    <row r="10" spans="1:6" s="4" customFormat="1" ht="18" customHeight="1">
      <c r="A10" s="6" t="s">
        <v>7</v>
      </c>
      <c r="B10" s="69">
        <v>0</v>
      </c>
      <c r="C10" s="25"/>
      <c r="D10" s="7" t="s">
        <v>46</v>
      </c>
      <c r="E10" s="36">
        <v>1165</v>
      </c>
      <c r="F10" s="48">
        <v>1165</v>
      </c>
    </row>
    <row r="11" spans="1:6" s="4" customFormat="1" ht="18" customHeight="1">
      <c r="A11" s="6" t="s">
        <v>22</v>
      </c>
      <c r="B11" s="69">
        <v>0</v>
      </c>
      <c r="C11" s="25"/>
      <c r="D11" s="7" t="s">
        <v>47</v>
      </c>
      <c r="E11" s="36">
        <v>2193</v>
      </c>
      <c r="F11" s="48">
        <v>2085</v>
      </c>
    </row>
    <row r="12" spans="1:6" s="4" customFormat="1" ht="18" customHeight="1" thickBot="1">
      <c r="A12" s="6"/>
      <c r="B12" s="69"/>
      <c r="C12" s="25"/>
      <c r="D12" s="7" t="s">
        <v>48</v>
      </c>
      <c r="E12" s="36"/>
      <c r="F12" s="48"/>
    </row>
    <row r="13" spans="1:6" s="4" customFormat="1" ht="18" customHeight="1" thickBot="1">
      <c r="A13" s="13" t="s">
        <v>8</v>
      </c>
      <c r="B13" s="70">
        <f>SUM(B10:B12)</f>
        <v>0</v>
      </c>
      <c r="C13" s="24"/>
      <c r="D13" s="33" t="s">
        <v>33</v>
      </c>
      <c r="E13" s="38">
        <f>SUM(E9:E12)</f>
        <v>9244</v>
      </c>
      <c r="F13" s="20">
        <f>SUM(F9:F12)</f>
        <v>7903</v>
      </c>
    </row>
    <row r="14" spans="1:6" s="4" customFormat="1" ht="18" customHeight="1">
      <c r="A14" s="6" t="s">
        <v>9</v>
      </c>
      <c r="B14" s="71"/>
      <c r="C14" s="25"/>
      <c r="D14" s="8"/>
      <c r="E14" s="35"/>
      <c r="F14" s="48"/>
    </row>
    <row r="15" spans="1:6" s="4" customFormat="1" ht="18" customHeight="1">
      <c r="A15" s="6" t="s">
        <v>40</v>
      </c>
      <c r="B15" s="69">
        <v>0</v>
      </c>
      <c r="C15" s="25"/>
      <c r="D15" s="8" t="s">
        <v>32</v>
      </c>
      <c r="E15" s="36"/>
      <c r="F15" s="48"/>
    </row>
    <row r="16" spans="1:6" s="4" customFormat="1" ht="25.5">
      <c r="A16" s="6" t="s">
        <v>23</v>
      </c>
      <c r="B16" s="69">
        <v>0</v>
      </c>
      <c r="C16" s="25"/>
      <c r="D16" s="7" t="s">
        <v>57</v>
      </c>
      <c r="E16" s="36"/>
      <c r="F16" s="48"/>
    </row>
    <row r="17" spans="1:6" s="4" customFormat="1" ht="18" customHeight="1">
      <c r="A17" s="6"/>
      <c r="B17" s="69"/>
      <c r="C17" s="25"/>
      <c r="D17" s="7" t="s">
        <v>41</v>
      </c>
      <c r="E17" s="36"/>
      <c r="F17" s="48"/>
    </row>
    <row r="18" spans="1:6" s="4" customFormat="1" ht="18" customHeight="1">
      <c r="A18" s="6" t="s">
        <v>11</v>
      </c>
      <c r="B18" s="69">
        <v>0</v>
      </c>
      <c r="C18" s="25"/>
      <c r="D18" s="7" t="s">
        <v>42</v>
      </c>
      <c r="E18" s="36"/>
      <c r="F18" s="48"/>
    </row>
    <row r="19" spans="1:6" s="4" customFormat="1" ht="18" customHeight="1" thickBot="1">
      <c r="A19" s="6" t="s">
        <v>20</v>
      </c>
      <c r="B19" s="69">
        <v>0</v>
      </c>
      <c r="C19" s="25"/>
      <c r="D19" s="8" t="s">
        <v>43</v>
      </c>
      <c r="E19" s="36"/>
      <c r="F19" s="48"/>
    </row>
    <row r="20" spans="1:6" s="4" customFormat="1" ht="18" customHeight="1" thickBot="1">
      <c r="A20" s="12" t="s">
        <v>25</v>
      </c>
      <c r="B20" s="63">
        <f>SUM(B15:B19)</f>
        <v>0</v>
      </c>
      <c r="C20" s="24">
        <f>SUM(C15:C19)</f>
        <v>0</v>
      </c>
      <c r="D20" s="8"/>
      <c r="E20" s="37"/>
      <c r="F20" s="48"/>
    </row>
    <row r="21" spans="1:6" s="4" customFormat="1" ht="18" customHeight="1" thickBot="1">
      <c r="A21" s="15" t="s">
        <v>26</v>
      </c>
      <c r="B21" s="75"/>
      <c r="C21" s="29"/>
      <c r="D21" s="34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9">
        <v>0</v>
      </c>
      <c r="C22" s="25"/>
      <c r="D22" s="7"/>
      <c r="E22" s="35"/>
      <c r="F22" s="48"/>
    </row>
    <row r="23" spans="1:6" s="4" customFormat="1" ht="18" customHeight="1" thickBot="1">
      <c r="A23" s="6" t="s">
        <v>28</v>
      </c>
      <c r="B23" s="69">
        <v>0</v>
      </c>
      <c r="C23" s="25"/>
      <c r="D23" s="8" t="s">
        <v>10</v>
      </c>
      <c r="E23" s="36"/>
      <c r="F23" s="48"/>
    </row>
    <row r="24" spans="1:6" s="4" customFormat="1" ht="18" customHeight="1" thickBot="1">
      <c r="A24" s="12" t="s">
        <v>29</v>
      </c>
      <c r="B24" s="63">
        <f>SUM(B22:B23)</f>
        <v>0</v>
      </c>
      <c r="C24" s="24">
        <f>SUM(C22:C23)</f>
        <v>0</v>
      </c>
      <c r="D24" s="7" t="s">
        <v>31</v>
      </c>
      <c r="E24" s="36"/>
      <c r="F24" s="48"/>
    </row>
    <row r="25" spans="1:6" s="4" customFormat="1" ht="18" customHeight="1" thickBot="1">
      <c r="A25" s="16" t="s">
        <v>12</v>
      </c>
      <c r="B25" s="71">
        <v>0</v>
      </c>
      <c r="C25" s="25"/>
      <c r="D25" s="7"/>
      <c r="E25" s="37"/>
      <c r="F25" s="48"/>
    </row>
    <row r="26" spans="1:6" s="4" customFormat="1" ht="18" customHeight="1" thickBot="1">
      <c r="A26" s="6" t="s">
        <v>24</v>
      </c>
      <c r="B26" s="69">
        <v>0</v>
      </c>
      <c r="C26" s="25"/>
      <c r="D26" s="34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38</v>
      </c>
      <c r="B27" s="69"/>
      <c r="C27" s="25"/>
      <c r="D27" s="17"/>
      <c r="E27" s="35"/>
      <c r="F27" s="48"/>
    </row>
    <row r="28" spans="1:6" s="4" customFormat="1" ht="18" customHeight="1" thickBot="1">
      <c r="A28" s="6" t="s">
        <v>39</v>
      </c>
      <c r="B28" s="69"/>
      <c r="C28" s="25"/>
      <c r="D28" s="17"/>
      <c r="E28" s="36"/>
      <c r="F28" s="48"/>
    </row>
    <row r="29" spans="1:6" s="4" customFormat="1" ht="18" customHeight="1" thickBot="1">
      <c r="A29" s="12" t="s">
        <v>30</v>
      </c>
      <c r="B29" s="63">
        <f>SUM(B25:B28)</f>
        <v>0</v>
      </c>
      <c r="C29" s="24">
        <f>SUM(C25:C28)</f>
        <v>0</v>
      </c>
      <c r="D29" s="7"/>
      <c r="E29" s="36"/>
      <c r="F29" s="48"/>
    </row>
    <row r="30" spans="1:6" s="4" customFormat="1" ht="14.25">
      <c r="A30" s="6" t="s">
        <v>55</v>
      </c>
      <c r="B30" s="69">
        <v>0</v>
      </c>
      <c r="C30" s="25"/>
      <c r="D30" s="7" t="s">
        <v>36</v>
      </c>
      <c r="E30" s="36">
        <v>0</v>
      </c>
      <c r="F30" s="48"/>
    </row>
    <row r="31" spans="1:6" s="4" customFormat="1" ht="18" customHeight="1">
      <c r="A31" s="6" t="s">
        <v>64</v>
      </c>
      <c r="B31" s="73">
        <v>9144</v>
      </c>
      <c r="C31" s="30">
        <v>7686</v>
      </c>
      <c r="D31" s="9"/>
      <c r="E31" s="36"/>
      <c r="F31" s="48"/>
    </row>
    <row r="32" spans="1:6" s="4" customFormat="1" ht="18" customHeight="1" thickBot="1">
      <c r="A32" s="27" t="s">
        <v>37</v>
      </c>
      <c r="B32" s="73"/>
      <c r="C32" s="68"/>
      <c r="D32" s="9"/>
      <c r="E32" s="39"/>
      <c r="F32" s="48"/>
    </row>
    <row r="33" spans="1:6" s="4" customFormat="1" ht="21.95" customHeight="1" thickTop="1" thickBot="1">
      <c r="A33" s="46" t="s">
        <v>13</v>
      </c>
      <c r="B33" s="31">
        <f>B8+B13+B20+B24+B29+B30+B31+B32</f>
        <v>9246</v>
      </c>
      <c r="C33" s="21">
        <f>C8+C13+C20+C24+C29+C30+C31+C32</f>
        <v>7788</v>
      </c>
      <c r="D33" s="78" t="s">
        <v>14</v>
      </c>
      <c r="E33" s="77">
        <f>E13+E21+E26+E30</f>
        <v>9244</v>
      </c>
      <c r="F33" s="91">
        <f>F13+F21+F26+F30</f>
        <v>7903</v>
      </c>
    </row>
    <row r="34" spans="1:6" s="4" customFormat="1" ht="60" customHeight="1" thickTop="1" thickBot="1">
      <c r="A34" s="113" t="s">
        <v>15</v>
      </c>
      <c r="B34" s="114"/>
      <c r="C34" s="114"/>
      <c r="D34" s="114"/>
      <c r="E34" s="114"/>
      <c r="F34" s="115"/>
    </row>
    <row r="35" spans="1:6" s="9" customFormat="1" ht="27.75" customHeight="1" thickBot="1">
      <c r="A35" s="54" t="s">
        <v>54</v>
      </c>
      <c r="B35" s="55"/>
      <c r="C35" s="55"/>
      <c r="D35" s="56" t="s">
        <v>111</v>
      </c>
      <c r="E35" s="55"/>
      <c r="F35" s="79"/>
    </row>
    <row r="36" spans="1:6" s="9" customFormat="1" ht="18" customHeight="1">
      <c r="A36" s="48"/>
      <c r="B36" s="48"/>
      <c r="C36" s="47"/>
      <c r="E36" s="36"/>
      <c r="F36" s="47"/>
    </row>
    <row r="37" spans="1:6" s="10" customFormat="1" ht="18" customHeight="1">
      <c r="A37" s="48" t="s">
        <v>52</v>
      </c>
      <c r="B37" s="36">
        <v>0</v>
      </c>
      <c r="C37" s="36"/>
      <c r="D37" s="9" t="s">
        <v>56</v>
      </c>
      <c r="E37" s="36"/>
      <c r="F37" s="49"/>
    </row>
    <row r="38" spans="1:6" s="10" customFormat="1" ht="18" customHeight="1">
      <c r="A38" s="49" t="s">
        <v>53</v>
      </c>
      <c r="B38" s="41">
        <v>0</v>
      </c>
      <c r="C38" s="41"/>
      <c r="D38" s="7" t="s">
        <v>50</v>
      </c>
      <c r="E38" s="36"/>
      <c r="F38" s="49"/>
    </row>
    <row r="39" spans="1:6" s="10" customFormat="1" ht="18" customHeight="1" thickBot="1">
      <c r="A39" s="53" t="s">
        <v>49</v>
      </c>
      <c r="B39" s="41">
        <v>0</v>
      </c>
      <c r="C39" s="41"/>
      <c r="D39" s="10" t="s">
        <v>51</v>
      </c>
      <c r="E39" s="39"/>
      <c r="F39" s="80"/>
    </row>
    <row r="40" spans="1:6" s="4" customFormat="1" ht="27" thickTop="1" thickBot="1">
      <c r="A40" s="52" t="s">
        <v>16</v>
      </c>
      <c r="B40" s="42">
        <f>SUM(B35:B39)</f>
        <v>0</v>
      </c>
      <c r="C40" s="42"/>
      <c r="D40" s="14" t="s">
        <v>17</v>
      </c>
      <c r="E40" s="40">
        <f>SUM(E36:E39)</f>
        <v>0</v>
      </c>
      <c r="F40" s="40">
        <f>SUM(F36:F39)</f>
        <v>0</v>
      </c>
    </row>
    <row r="41" spans="1:6" ht="21.95" customHeight="1" thickTop="1" thickBot="1">
      <c r="A41" s="19" t="s">
        <v>18</v>
      </c>
      <c r="B41" s="43">
        <f>B33+B40</f>
        <v>9246</v>
      </c>
      <c r="C41" s="93">
        <f>C33+C40</f>
        <v>7788</v>
      </c>
      <c r="D41" s="44" t="s">
        <v>19</v>
      </c>
      <c r="E41" s="45">
        <f>E33+E40</f>
        <v>9244</v>
      </c>
      <c r="F41" s="45">
        <f>F33+F40</f>
        <v>7903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az 5/2015. (IV. 30.) Ör. rendelethez.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E1" zoomScaleSheetLayoutView="100" workbookViewId="0">
      <selection activeCell="D46" sqref="D46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06"/>
      <c r="B1" s="107"/>
      <c r="C1" s="107"/>
      <c r="D1" s="107"/>
      <c r="E1" s="107"/>
    </row>
    <row r="2" spans="1:6" s="3" customFormat="1" ht="30" customHeight="1">
      <c r="A2" s="117" t="s">
        <v>66</v>
      </c>
      <c r="B2" s="117"/>
      <c r="C2" s="117"/>
      <c r="D2" s="117"/>
      <c r="E2" s="117"/>
    </row>
    <row r="3" spans="1:6" s="3" customFormat="1" ht="30" customHeight="1">
      <c r="A3" s="108" t="s">
        <v>69</v>
      </c>
      <c r="B3" s="108"/>
      <c r="C3" s="108"/>
      <c r="D3" s="108"/>
      <c r="E3" s="108"/>
    </row>
    <row r="4" spans="1:6" ht="21.75" customHeight="1" thickBot="1">
      <c r="D4" s="109" t="s">
        <v>0</v>
      </c>
      <c r="E4" s="109"/>
      <c r="F4" s="11"/>
    </row>
    <row r="5" spans="1:6" s="22" customFormat="1" ht="45" customHeight="1" thickBot="1">
      <c r="A5" s="110" t="s">
        <v>1</v>
      </c>
      <c r="B5" s="111"/>
      <c r="C5" s="112"/>
      <c r="D5" s="110" t="s">
        <v>2</v>
      </c>
      <c r="E5" s="111"/>
      <c r="F5" s="102"/>
    </row>
    <row r="6" spans="1:6" s="18" customFormat="1" ht="30" customHeight="1" thickBot="1">
      <c r="A6" s="23" t="s">
        <v>3</v>
      </c>
      <c r="B6" s="26" t="s">
        <v>102</v>
      </c>
      <c r="C6" s="26" t="s">
        <v>85</v>
      </c>
      <c r="D6" s="32" t="s">
        <v>3</v>
      </c>
      <c r="E6" s="26" t="s">
        <v>102</v>
      </c>
      <c r="F6" s="26" t="s">
        <v>85</v>
      </c>
    </row>
    <row r="7" spans="1:6" ht="60" customHeight="1" thickBot="1">
      <c r="A7" s="100" t="s">
        <v>4</v>
      </c>
      <c r="B7" s="101"/>
      <c r="C7" s="101"/>
      <c r="D7" s="101"/>
      <c r="E7" s="101"/>
      <c r="F7" s="102"/>
    </row>
    <row r="8" spans="1:6" s="4" customFormat="1" ht="21.75" customHeight="1" thickBot="1">
      <c r="A8" s="12" t="s">
        <v>5</v>
      </c>
      <c r="B8" s="24">
        <v>0</v>
      </c>
      <c r="C8" s="63"/>
      <c r="D8" s="58" t="s">
        <v>44</v>
      </c>
      <c r="E8" s="55"/>
      <c r="F8" s="55"/>
    </row>
    <row r="9" spans="1:6" s="4" customFormat="1" ht="18" customHeight="1">
      <c r="A9" s="6" t="s">
        <v>6</v>
      </c>
      <c r="B9" s="69"/>
      <c r="C9" s="28"/>
      <c r="D9" s="5" t="s">
        <v>45</v>
      </c>
      <c r="E9" s="36">
        <v>10017</v>
      </c>
      <c r="F9" s="47">
        <v>10017</v>
      </c>
    </row>
    <row r="10" spans="1:6" s="4" customFormat="1" ht="18" customHeight="1">
      <c r="A10" s="6" t="s">
        <v>7</v>
      </c>
      <c r="B10" s="69">
        <v>0</v>
      </c>
      <c r="C10" s="25"/>
      <c r="D10" s="7" t="s">
        <v>46</v>
      </c>
      <c r="E10" s="36">
        <v>2665</v>
      </c>
      <c r="F10" s="48">
        <v>2665</v>
      </c>
    </row>
    <row r="11" spans="1:6" s="4" customFormat="1" ht="18" customHeight="1">
      <c r="A11" s="6" t="s">
        <v>22</v>
      </c>
      <c r="B11" s="69">
        <v>0</v>
      </c>
      <c r="C11" s="25"/>
      <c r="D11" s="7" t="s">
        <v>47</v>
      </c>
      <c r="E11" s="36">
        <v>11749</v>
      </c>
      <c r="F11" s="48">
        <v>11722</v>
      </c>
    </row>
    <row r="12" spans="1:6" s="4" customFormat="1" ht="18" customHeight="1" thickBot="1">
      <c r="A12" s="6"/>
      <c r="B12" s="69"/>
      <c r="C12" s="25"/>
      <c r="D12" s="7" t="s">
        <v>48</v>
      </c>
      <c r="E12" s="36">
        <v>21</v>
      </c>
      <c r="F12" s="53">
        <v>21</v>
      </c>
    </row>
    <row r="13" spans="1:6" s="4" customFormat="1" ht="18" customHeight="1" thickBot="1">
      <c r="A13" s="13" t="s">
        <v>8</v>
      </c>
      <c r="B13" s="70">
        <f>SUM(B10:B12)</f>
        <v>0</v>
      </c>
      <c r="C13" s="24"/>
      <c r="D13" s="33" t="s">
        <v>33</v>
      </c>
      <c r="E13" s="38">
        <f>SUM(E9:E12)</f>
        <v>24452</v>
      </c>
      <c r="F13" s="20">
        <f>SUM(F9:F12)</f>
        <v>24425</v>
      </c>
    </row>
    <row r="14" spans="1:6" s="4" customFormat="1" ht="18" customHeight="1">
      <c r="A14" s="6" t="s">
        <v>9</v>
      </c>
      <c r="B14" s="71"/>
      <c r="C14" s="25"/>
      <c r="D14" s="8"/>
      <c r="E14" s="35"/>
      <c r="F14" s="47"/>
    </row>
    <row r="15" spans="1:6" s="4" customFormat="1" ht="18" customHeight="1">
      <c r="A15" s="6" t="s">
        <v>40</v>
      </c>
      <c r="B15" s="69">
        <v>0</v>
      </c>
      <c r="C15" s="25"/>
      <c r="D15" s="8" t="s">
        <v>32</v>
      </c>
      <c r="E15" s="36"/>
      <c r="F15" s="48"/>
    </row>
    <row r="16" spans="1:6" s="4" customFormat="1" ht="25.5">
      <c r="A16" s="6" t="s">
        <v>23</v>
      </c>
      <c r="B16" s="69">
        <v>0</v>
      </c>
      <c r="C16" s="25"/>
      <c r="D16" s="7" t="s">
        <v>57</v>
      </c>
      <c r="E16" s="36">
        <v>0</v>
      </c>
      <c r="F16" s="48"/>
    </row>
    <row r="17" spans="1:6" s="4" customFormat="1" ht="18" customHeight="1">
      <c r="A17" s="6"/>
      <c r="B17" s="69"/>
      <c r="C17" s="25"/>
      <c r="D17" s="7" t="s">
        <v>41</v>
      </c>
      <c r="E17" s="36"/>
      <c r="F17" s="48"/>
    </row>
    <row r="18" spans="1:6" s="4" customFormat="1" ht="18" customHeight="1">
      <c r="A18" s="6" t="s">
        <v>11</v>
      </c>
      <c r="B18" s="69">
        <v>0</v>
      </c>
      <c r="C18" s="25"/>
      <c r="D18" s="7" t="s">
        <v>42</v>
      </c>
      <c r="E18" s="36"/>
      <c r="F18" s="48"/>
    </row>
    <row r="19" spans="1:6" s="4" customFormat="1" ht="18" customHeight="1" thickBot="1">
      <c r="A19" s="6" t="s">
        <v>20</v>
      </c>
      <c r="B19" s="69">
        <v>0</v>
      </c>
      <c r="C19" s="25"/>
      <c r="D19" s="8" t="s">
        <v>43</v>
      </c>
      <c r="E19" s="36"/>
      <c r="F19" s="48"/>
    </row>
    <row r="20" spans="1:6" s="4" customFormat="1" ht="18" customHeight="1" thickBot="1">
      <c r="A20" s="12" t="s">
        <v>25</v>
      </c>
      <c r="B20" s="63">
        <f>SUM(B15:B19)</f>
        <v>0</v>
      </c>
      <c r="C20" s="24">
        <f>SUM(C15:C19)</f>
        <v>0</v>
      </c>
      <c r="D20" s="8"/>
      <c r="E20" s="37"/>
      <c r="F20" s="53"/>
    </row>
    <row r="21" spans="1:6" s="4" customFormat="1" ht="18" customHeight="1" thickBot="1">
      <c r="A21" s="15" t="s">
        <v>26</v>
      </c>
      <c r="B21" s="75"/>
      <c r="C21" s="29"/>
      <c r="D21" s="34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9">
        <v>0</v>
      </c>
      <c r="C22" s="25"/>
      <c r="D22" s="7"/>
      <c r="E22" s="35"/>
      <c r="F22" s="48"/>
    </row>
    <row r="23" spans="1:6" s="4" customFormat="1" ht="18" customHeight="1" thickBot="1">
      <c r="A23" s="6" t="s">
        <v>28</v>
      </c>
      <c r="B23" s="69">
        <v>0</v>
      </c>
      <c r="C23" s="25"/>
      <c r="D23" s="8" t="s">
        <v>10</v>
      </c>
      <c r="E23" s="36"/>
      <c r="F23" s="48"/>
    </row>
    <row r="24" spans="1:6" s="4" customFormat="1" ht="18" customHeight="1" thickBot="1">
      <c r="A24" s="12" t="s">
        <v>29</v>
      </c>
      <c r="B24" s="63">
        <f>SUM(B22:B23)</f>
        <v>0</v>
      </c>
      <c r="C24" s="24">
        <f>SUM(C22:C23)</f>
        <v>0</v>
      </c>
      <c r="D24" s="7" t="s">
        <v>31</v>
      </c>
      <c r="E24" s="36">
        <v>0</v>
      </c>
      <c r="F24" s="48"/>
    </row>
    <row r="25" spans="1:6" s="4" customFormat="1" ht="18" customHeight="1" thickBot="1">
      <c r="A25" s="16" t="s">
        <v>12</v>
      </c>
      <c r="B25" s="71">
        <v>0</v>
      </c>
      <c r="C25" s="25"/>
      <c r="D25" s="7"/>
      <c r="E25" s="37"/>
      <c r="F25" s="48"/>
    </row>
    <row r="26" spans="1:6" s="4" customFormat="1" ht="18" customHeight="1" thickBot="1">
      <c r="A26" s="6" t="s">
        <v>24</v>
      </c>
      <c r="B26" s="69">
        <v>0</v>
      </c>
      <c r="C26" s="25"/>
      <c r="D26" s="34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38</v>
      </c>
      <c r="B27" s="69"/>
      <c r="C27" s="25"/>
      <c r="D27" s="17"/>
      <c r="E27" s="35"/>
      <c r="F27" s="48"/>
    </row>
    <row r="28" spans="1:6" s="4" customFormat="1" ht="18" customHeight="1" thickBot="1">
      <c r="A28" s="6" t="s">
        <v>39</v>
      </c>
      <c r="B28" s="69"/>
      <c r="C28" s="25"/>
      <c r="D28" s="17"/>
      <c r="E28" s="36"/>
      <c r="F28" s="48"/>
    </row>
    <row r="29" spans="1:6" s="4" customFormat="1" ht="18" customHeight="1" thickBot="1">
      <c r="A29" s="12" t="s">
        <v>30</v>
      </c>
      <c r="B29" s="63">
        <f>SUM(B25:B28)</f>
        <v>0</v>
      </c>
      <c r="C29" s="24">
        <f>SUM(C25:C28)</f>
        <v>0</v>
      </c>
      <c r="D29" s="7"/>
      <c r="E29" s="36"/>
      <c r="F29" s="48"/>
    </row>
    <row r="30" spans="1:6" s="4" customFormat="1" ht="14.25">
      <c r="A30" s="6" t="s">
        <v>55</v>
      </c>
      <c r="B30" s="69">
        <v>0</v>
      </c>
      <c r="C30" s="25"/>
      <c r="D30" s="7" t="s">
        <v>36</v>
      </c>
      <c r="E30" s="36">
        <v>0</v>
      </c>
      <c r="F30" s="48"/>
    </row>
    <row r="31" spans="1:6" s="4" customFormat="1" ht="18" customHeight="1">
      <c r="A31" s="6" t="s">
        <v>64</v>
      </c>
      <c r="B31" s="73">
        <v>24578</v>
      </c>
      <c r="C31" s="30">
        <v>24578</v>
      </c>
      <c r="D31" s="9"/>
      <c r="E31" s="36"/>
      <c r="F31" s="48"/>
    </row>
    <row r="32" spans="1:6" s="4" customFormat="1" ht="18" customHeight="1" thickBot="1">
      <c r="A32" s="27" t="s">
        <v>37</v>
      </c>
      <c r="B32" s="73"/>
      <c r="C32" s="30"/>
      <c r="D32" s="9"/>
      <c r="E32" s="39"/>
      <c r="F32" s="48"/>
    </row>
    <row r="33" spans="1:6" s="4" customFormat="1" ht="21.95" customHeight="1" thickTop="1" thickBot="1">
      <c r="A33" s="82" t="s">
        <v>13</v>
      </c>
      <c r="B33" s="83">
        <f>B8+B13+B20+B24+B29+B30+B31+B32</f>
        <v>24578</v>
      </c>
      <c r="C33" s="21">
        <f>C8+C13+C20+C24+C29+C30+C31+C32</f>
        <v>24578</v>
      </c>
      <c r="D33" s="84" t="s">
        <v>14</v>
      </c>
      <c r="E33" s="85">
        <f>E13+E21+E26+E30</f>
        <v>24452</v>
      </c>
      <c r="F33" s="85">
        <f>F13+F21+F26+F30</f>
        <v>24425</v>
      </c>
    </row>
    <row r="34" spans="1:6" s="4" customFormat="1" ht="60" customHeight="1" thickBot="1">
      <c r="A34" s="103" t="s">
        <v>15</v>
      </c>
      <c r="B34" s="104"/>
      <c r="C34" s="104"/>
      <c r="D34" s="104"/>
      <c r="E34" s="104"/>
      <c r="F34" s="105"/>
    </row>
    <row r="35" spans="1:6" s="9" customFormat="1" ht="27.75" customHeight="1" thickBot="1">
      <c r="A35" s="47" t="s">
        <v>54</v>
      </c>
      <c r="B35" s="35"/>
      <c r="C35" s="35"/>
      <c r="D35" s="56" t="s">
        <v>111</v>
      </c>
      <c r="E35" s="35"/>
      <c r="F35" s="47"/>
    </row>
    <row r="36" spans="1:6" s="9" customFormat="1" ht="18" customHeight="1">
      <c r="A36" s="48"/>
      <c r="B36" s="48"/>
      <c r="C36" s="48"/>
      <c r="E36" s="36"/>
      <c r="F36" s="48"/>
    </row>
    <row r="37" spans="1:6" s="10" customFormat="1" ht="18" customHeight="1">
      <c r="A37" s="48" t="s">
        <v>52</v>
      </c>
      <c r="B37" s="36">
        <v>0</v>
      </c>
      <c r="C37" s="36"/>
      <c r="D37" s="9" t="s">
        <v>56</v>
      </c>
      <c r="E37" s="36">
        <v>0</v>
      </c>
      <c r="F37" s="49"/>
    </row>
    <row r="38" spans="1:6" s="10" customFormat="1" ht="18" customHeight="1">
      <c r="A38" s="49" t="s">
        <v>53</v>
      </c>
      <c r="B38" s="41">
        <v>0</v>
      </c>
      <c r="C38" s="41"/>
      <c r="D38" s="7" t="s">
        <v>50</v>
      </c>
      <c r="E38" s="36">
        <v>0</v>
      </c>
      <c r="F38" s="49"/>
    </row>
    <row r="39" spans="1:6" s="10" customFormat="1" ht="18" customHeight="1" thickBot="1">
      <c r="A39" s="53" t="s">
        <v>49</v>
      </c>
      <c r="B39" s="41">
        <v>0</v>
      </c>
      <c r="C39" s="76"/>
      <c r="D39" s="66" t="s">
        <v>103</v>
      </c>
      <c r="E39" s="39">
        <v>126</v>
      </c>
      <c r="F39" s="80">
        <v>126</v>
      </c>
    </row>
    <row r="40" spans="1:6" s="4" customFormat="1" ht="27" thickTop="1" thickBot="1">
      <c r="A40" s="52" t="s">
        <v>16</v>
      </c>
      <c r="B40" s="42">
        <f>SUM(B35:B39)</f>
        <v>0</v>
      </c>
      <c r="C40" s="42">
        <f>SUM(C35:C39)</f>
        <v>0</v>
      </c>
      <c r="D40" s="14" t="s">
        <v>17</v>
      </c>
      <c r="E40" s="40">
        <f>SUM(E36:E39)</f>
        <v>126</v>
      </c>
      <c r="F40" s="40">
        <f>SUM(F36:F39)</f>
        <v>126</v>
      </c>
    </row>
    <row r="41" spans="1:6" ht="21.95" customHeight="1" thickTop="1" thickBot="1">
      <c r="A41" s="19" t="s">
        <v>18</v>
      </c>
      <c r="B41" s="43">
        <f>B33+B40</f>
        <v>24578</v>
      </c>
      <c r="C41" s="43">
        <f>C33+C40</f>
        <v>24578</v>
      </c>
      <c r="D41" s="44" t="s">
        <v>19</v>
      </c>
      <c r="E41" s="45">
        <f>E33+E40</f>
        <v>24578</v>
      </c>
      <c r="F41" s="45">
        <f>F33+F40</f>
        <v>24551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 xml:space="preserve">&amp;R3. melléklet az 5/2015. (IV. 30.) Ör. rendelethez.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7"/>
  <sheetViews>
    <sheetView tabSelected="1" view="pageLayout" topLeftCell="B1" zoomScaleSheetLayoutView="100" workbookViewId="0">
      <selection activeCell="D24" sqref="D24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06"/>
      <c r="B1" s="107"/>
      <c r="C1" s="107"/>
      <c r="D1" s="107"/>
      <c r="E1" s="107"/>
    </row>
    <row r="2" spans="1:6" s="3" customFormat="1" ht="30" customHeight="1">
      <c r="A2" s="108" t="s">
        <v>67</v>
      </c>
      <c r="B2" s="108"/>
      <c r="C2" s="108"/>
      <c r="D2" s="108"/>
      <c r="E2" s="108"/>
    </row>
    <row r="3" spans="1:6" s="3" customFormat="1" ht="30" customHeight="1">
      <c r="A3" s="108" t="s">
        <v>69</v>
      </c>
      <c r="B3" s="108"/>
      <c r="C3" s="108"/>
      <c r="D3" s="108"/>
      <c r="E3" s="108"/>
    </row>
    <row r="4" spans="1:6" ht="21.75" customHeight="1" thickBot="1">
      <c r="D4" s="109" t="s">
        <v>0</v>
      </c>
      <c r="E4" s="109"/>
      <c r="F4" s="11"/>
    </row>
    <row r="5" spans="1:6" s="22" customFormat="1" ht="45" customHeight="1" thickBot="1">
      <c r="A5" s="110" t="s">
        <v>1</v>
      </c>
      <c r="B5" s="111"/>
      <c r="C5" s="118"/>
      <c r="D5" s="110" t="s">
        <v>2</v>
      </c>
      <c r="E5" s="111"/>
      <c r="F5" s="102"/>
    </row>
    <row r="6" spans="1:6" s="18" customFormat="1" ht="30" customHeight="1" thickBot="1">
      <c r="A6" s="23" t="s">
        <v>3</v>
      </c>
      <c r="B6" s="26" t="s">
        <v>102</v>
      </c>
      <c r="C6" s="26" t="s">
        <v>85</v>
      </c>
      <c r="D6" s="32" t="s">
        <v>3</v>
      </c>
      <c r="E6" s="26" t="s">
        <v>102</v>
      </c>
      <c r="F6" s="26" t="s">
        <v>85</v>
      </c>
    </row>
    <row r="7" spans="1:6" ht="60" customHeight="1" thickBot="1">
      <c r="A7" s="100" t="s">
        <v>4</v>
      </c>
      <c r="B7" s="101"/>
      <c r="C7" s="101"/>
      <c r="D7" s="101"/>
      <c r="E7" s="101"/>
      <c r="F7" s="102"/>
    </row>
    <row r="8" spans="1:6" s="4" customFormat="1" ht="21.75" customHeight="1" thickBot="1">
      <c r="A8" s="12" t="s">
        <v>5</v>
      </c>
      <c r="B8" s="24">
        <v>266</v>
      </c>
      <c r="C8" s="63">
        <v>32</v>
      </c>
      <c r="D8" s="58" t="s">
        <v>44</v>
      </c>
      <c r="E8" s="55"/>
      <c r="F8" s="55"/>
    </row>
    <row r="9" spans="1:6" s="4" customFormat="1" ht="18" customHeight="1">
      <c r="A9" s="6" t="s">
        <v>6</v>
      </c>
      <c r="B9" s="69"/>
      <c r="C9" s="28"/>
      <c r="D9" s="5" t="s">
        <v>45</v>
      </c>
      <c r="E9" s="36">
        <v>44375</v>
      </c>
      <c r="F9" s="48">
        <v>44375</v>
      </c>
    </row>
    <row r="10" spans="1:6" s="4" customFormat="1" ht="18" customHeight="1">
      <c r="A10" s="6" t="s">
        <v>7</v>
      </c>
      <c r="B10" s="69">
        <v>0</v>
      </c>
      <c r="C10" s="25"/>
      <c r="D10" s="7" t="s">
        <v>46</v>
      </c>
      <c r="E10" s="36">
        <v>11914</v>
      </c>
      <c r="F10" s="48">
        <v>11914</v>
      </c>
    </row>
    <row r="11" spans="1:6" s="4" customFormat="1" ht="18" customHeight="1">
      <c r="A11" s="6" t="s">
        <v>22</v>
      </c>
      <c r="B11" s="69">
        <v>0</v>
      </c>
      <c r="C11" s="25"/>
      <c r="D11" s="7" t="s">
        <v>47</v>
      </c>
      <c r="E11" s="36">
        <v>18183</v>
      </c>
      <c r="F11" s="48">
        <v>10317</v>
      </c>
    </row>
    <row r="12" spans="1:6" s="4" customFormat="1" ht="18" customHeight="1" thickBot="1">
      <c r="A12" s="6"/>
      <c r="B12" s="69"/>
      <c r="C12" s="25"/>
      <c r="D12" s="7" t="s">
        <v>48</v>
      </c>
      <c r="E12" s="36">
        <v>63</v>
      </c>
      <c r="F12" s="48">
        <v>63</v>
      </c>
    </row>
    <row r="13" spans="1:6" s="4" customFormat="1" ht="18" customHeight="1" thickBot="1">
      <c r="A13" s="13" t="s">
        <v>8</v>
      </c>
      <c r="B13" s="70">
        <f>SUM(B10:B12)</f>
        <v>0</v>
      </c>
      <c r="C13" s="24">
        <f>SUM(C10:C12)</f>
        <v>0</v>
      </c>
      <c r="D13" s="33" t="s">
        <v>33</v>
      </c>
      <c r="E13" s="38">
        <f>SUM(E9:E12)</f>
        <v>74535</v>
      </c>
      <c r="F13" s="20">
        <f>SUM(F9:F12)</f>
        <v>66669</v>
      </c>
    </row>
    <row r="14" spans="1:6" s="4" customFormat="1" ht="18" customHeight="1">
      <c r="A14" s="6" t="s">
        <v>9</v>
      </c>
      <c r="B14" s="71"/>
      <c r="C14" s="25"/>
      <c r="D14" s="8"/>
      <c r="E14" s="35"/>
      <c r="F14" s="48"/>
    </row>
    <row r="15" spans="1:6" s="4" customFormat="1" ht="18" customHeight="1">
      <c r="A15" s="6" t="s">
        <v>40</v>
      </c>
      <c r="B15" s="69">
        <v>0</v>
      </c>
      <c r="C15" s="25"/>
      <c r="D15" s="8" t="s">
        <v>32</v>
      </c>
      <c r="E15" s="36"/>
      <c r="F15" s="48"/>
    </row>
    <row r="16" spans="1:6" s="4" customFormat="1" ht="25.5">
      <c r="A16" s="6" t="s">
        <v>23</v>
      </c>
      <c r="B16" s="69">
        <v>0</v>
      </c>
      <c r="C16" s="25"/>
      <c r="D16" s="7" t="s">
        <v>57</v>
      </c>
      <c r="E16" s="36">
        <v>0</v>
      </c>
      <c r="F16" s="48"/>
    </row>
    <row r="17" spans="1:6" s="4" customFormat="1" ht="18" customHeight="1">
      <c r="A17" s="6"/>
      <c r="B17" s="69"/>
      <c r="C17" s="25"/>
      <c r="D17" s="7" t="s">
        <v>41</v>
      </c>
      <c r="E17" s="36"/>
      <c r="F17" s="48"/>
    </row>
    <row r="18" spans="1:6" s="4" customFormat="1" ht="18" customHeight="1">
      <c r="A18" s="6" t="s">
        <v>11</v>
      </c>
      <c r="B18" s="69">
        <v>0</v>
      </c>
      <c r="C18" s="25"/>
      <c r="D18" s="7" t="s">
        <v>42</v>
      </c>
      <c r="E18" s="36"/>
      <c r="F18" s="48"/>
    </row>
    <row r="19" spans="1:6" s="4" customFormat="1" ht="18" customHeight="1" thickBot="1">
      <c r="A19" s="6" t="s">
        <v>20</v>
      </c>
      <c r="B19" s="69">
        <v>0</v>
      </c>
      <c r="C19" s="25"/>
      <c r="D19" s="8" t="s">
        <v>43</v>
      </c>
      <c r="E19" s="36"/>
      <c r="F19" s="48"/>
    </row>
    <row r="20" spans="1:6" s="4" customFormat="1" ht="18" customHeight="1" thickBot="1">
      <c r="A20" s="12" t="s">
        <v>25</v>
      </c>
      <c r="B20" s="63">
        <f>SUM(B15:B19)</f>
        <v>0</v>
      </c>
      <c r="C20" s="24">
        <f>SUM(C15:C19)</f>
        <v>0</v>
      </c>
      <c r="D20" s="8"/>
      <c r="E20" s="37"/>
      <c r="F20" s="48"/>
    </row>
    <row r="21" spans="1:6" s="4" customFormat="1" ht="18" customHeight="1" thickBot="1">
      <c r="A21" s="15" t="s">
        <v>26</v>
      </c>
      <c r="B21" s="75"/>
      <c r="C21" s="29"/>
      <c r="D21" s="34" t="s">
        <v>34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27</v>
      </c>
      <c r="B22" s="69">
        <v>0</v>
      </c>
      <c r="C22" s="25"/>
      <c r="D22" s="7"/>
      <c r="E22" s="35"/>
      <c r="F22" s="48"/>
    </row>
    <row r="23" spans="1:6" s="4" customFormat="1" ht="18" customHeight="1" thickBot="1">
      <c r="A23" s="6" t="s">
        <v>28</v>
      </c>
      <c r="B23" s="69">
        <v>0</v>
      </c>
      <c r="C23" s="25"/>
      <c r="D23" s="8" t="s">
        <v>10</v>
      </c>
      <c r="E23" s="36"/>
      <c r="F23" s="48"/>
    </row>
    <row r="24" spans="1:6" s="4" customFormat="1" ht="18" customHeight="1" thickBot="1">
      <c r="A24" s="12" t="s">
        <v>29</v>
      </c>
      <c r="B24" s="63">
        <f>SUM(B22:B23)</f>
        <v>0</v>
      </c>
      <c r="C24" s="24">
        <f>SUM(C22:C23)</f>
        <v>0</v>
      </c>
      <c r="D24" s="7" t="s">
        <v>31</v>
      </c>
      <c r="E24" s="36">
        <v>0</v>
      </c>
      <c r="F24" s="48"/>
    </row>
    <row r="25" spans="1:6" s="4" customFormat="1" ht="18" customHeight="1" thickBot="1">
      <c r="A25" s="16" t="s">
        <v>12</v>
      </c>
      <c r="B25" s="71">
        <v>0</v>
      </c>
      <c r="C25" s="25"/>
      <c r="D25" s="7"/>
      <c r="E25" s="37"/>
      <c r="F25" s="48"/>
    </row>
    <row r="26" spans="1:6" s="4" customFormat="1" ht="18" customHeight="1" thickBot="1">
      <c r="A26" s="6" t="s">
        <v>24</v>
      </c>
      <c r="B26" s="69">
        <v>0</v>
      </c>
      <c r="C26" s="25"/>
      <c r="D26" s="34" t="s">
        <v>35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38</v>
      </c>
      <c r="B27" s="69"/>
      <c r="C27" s="25"/>
      <c r="D27" s="17"/>
      <c r="E27" s="35"/>
      <c r="F27" s="48"/>
    </row>
    <row r="28" spans="1:6" s="4" customFormat="1" ht="18" customHeight="1" thickBot="1">
      <c r="A28" s="6" t="s">
        <v>39</v>
      </c>
      <c r="B28" s="69"/>
      <c r="C28" s="25"/>
      <c r="D28" s="17"/>
      <c r="E28" s="36"/>
      <c r="F28" s="48"/>
    </row>
    <row r="29" spans="1:6" s="4" customFormat="1" ht="18" customHeight="1" thickBot="1">
      <c r="A29" s="12" t="s">
        <v>30</v>
      </c>
      <c r="B29" s="63">
        <f>SUM(B25:B28)</f>
        <v>0</v>
      </c>
      <c r="C29" s="24">
        <f>SUM(C25:C28)</f>
        <v>0</v>
      </c>
      <c r="D29" s="7"/>
      <c r="E29" s="36"/>
      <c r="F29" s="48"/>
    </row>
    <row r="30" spans="1:6" s="4" customFormat="1" ht="14.25">
      <c r="A30" s="6" t="s">
        <v>63</v>
      </c>
      <c r="B30" s="86">
        <v>71723</v>
      </c>
      <c r="C30" s="25">
        <v>65331</v>
      </c>
      <c r="D30" s="7" t="s">
        <v>36</v>
      </c>
      <c r="E30" s="36">
        <v>0</v>
      </c>
      <c r="F30" s="48"/>
    </row>
    <row r="31" spans="1:6" s="4" customFormat="1" ht="28.5" customHeight="1">
      <c r="A31" s="6" t="s">
        <v>75</v>
      </c>
      <c r="B31" s="67">
        <v>4568</v>
      </c>
      <c r="C31" s="30">
        <v>4568</v>
      </c>
      <c r="D31" s="9"/>
      <c r="E31" s="36"/>
      <c r="F31" s="48"/>
    </row>
    <row r="32" spans="1:6" s="4" customFormat="1" ht="18" customHeight="1" thickBot="1">
      <c r="A32" s="27" t="s">
        <v>37</v>
      </c>
      <c r="B32" s="87"/>
      <c r="C32" s="30"/>
      <c r="D32" s="9"/>
      <c r="E32" s="39"/>
      <c r="F32" s="92"/>
    </row>
    <row r="33" spans="1:6" s="4" customFormat="1" ht="21.95" customHeight="1" thickTop="1" thickBot="1">
      <c r="A33" s="82" t="s">
        <v>13</v>
      </c>
      <c r="B33" s="83">
        <f>B8+B13+B20+B24+B29+B30+B31+B32</f>
        <v>76557</v>
      </c>
      <c r="C33" s="21">
        <f>C8+C13+C20+C24+C29+C30+C31+C32</f>
        <v>69931</v>
      </c>
      <c r="D33" s="84" t="s">
        <v>14</v>
      </c>
      <c r="E33" s="85">
        <f>E13+E21+E26+E30</f>
        <v>74535</v>
      </c>
      <c r="F33" s="85">
        <f>F13+F21+F26+F30</f>
        <v>66669</v>
      </c>
    </row>
    <row r="34" spans="1:6" s="4" customFormat="1" ht="60" customHeight="1" thickBot="1">
      <c r="A34" s="103" t="s">
        <v>15</v>
      </c>
      <c r="B34" s="104"/>
      <c r="C34" s="104"/>
      <c r="D34" s="104"/>
      <c r="E34" s="104"/>
      <c r="F34" s="105"/>
    </row>
    <row r="35" spans="1:6" s="9" customFormat="1" ht="27.75" customHeight="1" thickBot="1">
      <c r="A35" s="54" t="s">
        <v>54</v>
      </c>
      <c r="B35" s="55"/>
      <c r="C35" s="55"/>
      <c r="D35" s="56" t="s">
        <v>111</v>
      </c>
      <c r="E35" s="55"/>
      <c r="F35" s="54"/>
    </row>
    <row r="36" spans="1:6" s="9" customFormat="1" ht="18" customHeight="1">
      <c r="A36" s="48"/>
      <c r="B36" s="48"/>
      <c r="C36" s="48"/>
      <c r="E36" s="36"/>
      <c r="F36" s="48"/>
    </row>
    <row r="37" spans="1:6" s="10" customFormat="1" ht="18" customHeight="1">
      <c r="A37" s="48" t="s">
        <v>52</v>
      </c>
      <c r="B37" s="36">
        <v>0</v>
      </c>
      <c r="C37" s="36"/>
      <c r="D37" s="9" t="s">
        <v>56</v>
      </c>
      <c r="E37" s="36">
        <v>0</v>
      </c>
      <c r="F37" s="49"/>
    </row>
    <row r="38" spans="1:6" s="10" customFormat="1" ht="18" customHeight="1">
      <c r="A38" s="49" t="s">
        <v>53</v>
      </c>
      <c r="B38" s="41">
        <v>0</v>
      </c>
      <c r="C38" s="41"/>
      <c r="D38" s="7" t="s">
        <v>50</v>
      </c>
      <c r="E38" s="36">
        <v>0</v>
      </c>
      <c r="F38" s="49"/>
    </row>
    <row r="39" spans="1:6" s="10" customFormat="1" ht="18" customHeight="1" thickBot="1">
      <c r="A39" s="48" t="s">
        <v>49</v>
      </c>
      <c r="B39" s="41">
        <v>0</v>
      </c>
      <c r="C39" s="76"/>
      <c r="D39" s="66" t="s">
        <v>105</v>
      </c>
      <c r="E39" s="39">
        <v>2022</v>
      </c>
      <c r="F39" s="80">
        <v>714</v>
      </c>
    </row>
    <row r="40" spans="1:6" s="4" customFormat="1" ht="27" thickTop="1" thickBot="1">
      <c r="A40" s="51" t="s">
        <v>16</v>
      </c>
      <c r="B40" s="42">
        <f>SUM(B35:B39)</f>
        <v>0</v>
      </c>
      <c r="C40" s="42">
        <f>SUM(C35:C39)</f>
        <v>0</v>
      </c>
      <c r="D40" s="14" t="s">
        <v>17</v>
      </c>
      <c r="E40" s="40">
        <f>SUM(E36:E39)</f>
        <v>2022</v>
      </c>
      <c r="F40" s="40">
        <f>SUM(F36:F39)</f>
        <v>714</v>
      </c>
    </row>
    <row r="41" spans="1:6" ht="21.95" customHeight="1" thickTop="1" thickBot="1">
      <c r="A41" s="50" t="s">
        <v>18</v>
      </c>
      <c r="B41" s="43">
        <v>76557</v>
      </c>
      <c r="C41" s="43">
        <v>69931</v>
      </c>
      <c r="D41" s="44" t="s">
        <v>19</v>
      </c>
      <c r="E41" s="45">
        <f>E33+E40</f>
        <v>76557</v>
      </c>
      <c r="F41" s="89">
        <f>F33+F40</f>
        <v>67383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az 5/2015. (IV. 30.)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Önkormányzat összesített (2)</vt:lpstr>
      <vt:lpstr>Önkormányzat</vt:lpstr>
      <vt:lpstr>Könyvtár</vt:lpstr>
      <vt:lpstr>Humán</vt:lpstr>
      <vt:lpstr>Közös Hivatal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Giliczó Pálné</cp:lastModifiedBy>
  <cp:lastPrinted>2015-04-28T15:02:27Z</cp:lastPrinted>
  <dcterms:created xsi:type="dcterms:W3CDTF">2006-02-10T07:44:02Z</dcterms:created>
  <dcterms:modified xsi:type="dcterms:W3CDTF">2015-05-29T09:14:38Z</dcterms:modified>
</cp:coreProperties>
</file>