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2.melléklet működési" sheetId="1" r:id="rId1"/>
  </sheets>
  <calcPr calcId="145621"/>
</workbook>
</file>

<file path=xl/calcChain.xml><?xml version="1.0" encoding="utf-8"?>
<calcChain xmlns="http://schemas.openxmlformats.org/spreadsheetml/2006/main">
  <c r="I22" i="1" l="1"/>
  <c r="H22" i="1"/>
  <c r="G22" i="1"/>
  <c r="C19" i="1"/>
  <c r="I16" i="1"/>
  <c r="E15" i="1"/>
  <c r="E14" i="1" s="1"/>
  <c r="D14" i="1"/>
  <c r="D22" i="1" s="1"/>
  <c r="C14" i="1"/>
  <c r="C22" i="1" s="1"/>
  <c r="I13" i="1"/>
  <c r="I24" i="1" s="1"/>
  <c r="G13" i="1"/>
  <c r="G24" i="1" s="1"/>
  <c r="E13" i="1"/>
  <c r="D13" i="1"/>
  <c r="C13" i="1"/>
  <c r="H11" i="1"/>
  <c r="H10" i="1"/>
  <c r="H9" i="1"/>
  <c r="D9" i="1"/>
  <c r="H8" i="1"/>
  <c r="D8" i="1"/>
  <c r="H7" i="1"/>
  <c r="D7" i="1"/>
  <c r="H6" i="1"/>
  <c r="H13" i="1" s="1"/>
  <c r="H23" i="1" s="1"/>
  <c r="D6" i="1"/>
  <c r="E25" i="1" l="1"/>
  <c r="D25" i="1"/>
  <c r="E22" i="1"/>
  <c r="C23" i="1"/>
  <c r="E23" i="1"/>
  <c r="C24" i="1"/>
  <c r="E24" i="1"/>
  <c r="H24" i="1"/>
  <c r="H25" i="1"/>
  <c r="D23" i="1"/>
  <c r="G23" i="1"/>
  <c r="C25" i="1" s="1"/>
  <c r="I23" i="1"/>
  <c r="I25" i="1" s="1"/>
  <c r="D24" i="1"/>
  <c r="G25" i="1" l="1"/>
</calcChain>
</file>

<file path=xl/sharedStrings.xml><?xml version="1.0" encoding="utf-8"?>
<sst xmlns="http://schemas.openxmlformats.org/spreadsheetml/2006/main" count="67" uniqueCount="59">
  <si>
    <t>I. Működési célú bevételek és kiadások mérlege
(Önkormányzati szinten)</t>
  </si>
  <si>
    <t xml:space="preserve">1.2. melléklet az 5/2018. (V.28.) önkormányzati rendelethez    </t>
  </si>
  <si>
    <t xml:space="preserve"> Ezer forintban !</t>
  </si>
  <si>
    <t>Sor-
szám</t>
  </si>
  <si>
    <t>Bevételek</t>
  </si>
  <si>
    <t>Kiadások</t>
  </si>
  <si>
    <t>Megnevezés</t>
  </si>
  <si>
    <t>2017. évi mód.ei. 09. hó</t>
  </si>
  <si>
    <t>Jelenlegi módosítás</t>
  </si>
  <si>
    <t>2017. évi mód.ei.</t>
  </si>
  <si>
    <t>3.</t>
  </si>
  <si>
    <t>4.</t>
  </si>
  <si>
    <t>6.</t>
  </si>
  <si>
    <t>7.</t>
  </si>
  <si>
    <t>8.</t>
  </si>
  <si>
    <t>9.</t>
  </si>
  <si>
    <t>1.</t>
  </si>
  <si>
    <t>Működési célú támogatások államháztartáson belülről (B1)</t>
  </si>
  <si>
    <t>Személyi juttatások</t>
  </si>
  <si>
    <t>2.</t>
  </si>
  <si>
    <t>Közhatalmi bevételek (B3)</t>
  </si>
  <si>
    <t>Munkaadókat terhelő jár. és szoc. hozzájárulási adó</t>
  </si>
  <si>
    <t>Működési bevételek (B4) (tulajdonosi bevételek nélkül)</t>
  </si>
  <si>
    <t xml:space="preserve">Dologi kiadások </t>
  </si>
  <si>
    <t xml:space="preserve">   Működési célú pénzeszköz átvétel</t>
  </si>
  <si>
    <t>Ellátottak pénzbeli juttatásai</t>
  </si>
  <si>
    <t>5.</t>
  </si>
  <si>
    <t>Egyéb működési célú kiadások</t>
  </si>
  <si>
    <t>Tartalékok</t>
  </si>
  <si>
    <t>13.</t>
  </si>
  <si>
    <t xml:space="preserve">Költségvetési bevételek összesen </t>
  </si>
  <si>
    <t>Költségvetési kiadások összesen (1.+...+12.)</t>
  </si>
  <si>
    <t>14.</t>
  </si>
  <si>
    <t>Hiány belső finanszírozás bevételei</t>
  </si>
  <si>
    <t xml:space="preserve">Hitel-kölcsöntörlesztés ÁH-n kívülre </t>
  </si>
  <si>
    <t>15.</t>
  </si>
  <si>
    <t xml:space="preserve"> Előző évi pénzmaradvány igénybevétel</t>
  </si>
  <si>
    <t>Belföldi értékpapírok kiadásai</t>
  </si>
  <si>
    <t>16.</t>
  </si>
  <si>
    <t xml:space="preserve">Államháztartáson belüli megelőlegezések </t>
  </si>
  <si>
    <t>Államháztartáson belüli megelőlegezések visszafizetése</t>
  </si>
  <si>
    <t>17.</t>
  </si>
  <si>
    <t>Központi, irányítószervi támogatás folyósítása</t>
  </si>
  <si>
    <t>18.</t>
  </si>
  <si>
    <t>19.</t>
  </si>
  <si>
    <t>20.</t>
  </si>
  <si>
    <t>21.</t>
  </si>
  <si>
    <t>22.</t>
  </si>
  <si>
    <t xml:space="preserve">Működési célú finanszírozási bevételek összesen </t>
  </si>
  <si>
    <t>Működési célú finanszírozási kiadások összesen</t>
  </si>
  <si>
    <t>23.</t>
  </si>
  <si>
    <t>BEVÉTEL ÖSSZESEN</t>
  </si>
  <si>
    <t>KIADÁSOK ÖSSZESEN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</si>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</sst>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4"/>
      <color indexed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29" applyNumberFormat="0" applyAlignment="0" applyProtection="0"/>
    <xf numFmtId="0" fontId="20" fillId="21" borderId="30" applyNumberFormat="0" applyAlignment="0" applyProtection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7" borderId="29" applyNumberFormat="0" applyAlignment="0" applyProtection="0"/>
    <xf numFmtId="0" fontId="29" fillId="0" borderId="34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22" borderId="0" applyNumberFormat="0" applyBorder="0" applyAlignment="0" applyProtection="0"/>
    <xf numFmtId="0" fontId="22" fillId="0" borderId="0"/>
    <xf numFmtId="0" fontId="1" fillId="0" borderId="0"/>
    <xf numFmtId="0" fontId="32" fillId="0" borderId="0"/>
    <xf numFmtId="0" fontId="16" fillId="23" borderId="35" applyNumberFormat="0" applyFont="0" applyAlignment="0" applyProtection="0"/>
    <xf numFmtId="0" fontId="34" fillId="20" borderId="36" applyNumberFormat="0" applyAlignment="0" applyProtection="0"/>
    <xf numFmtId="0" fontId="35" fillId="0" borderId="0" applyNumberFormat="0" applyFill="0" applyBorder="0" applyAlignment="0" applyProtection="0"/>
    <xf numFmtId="0" fontId="36" fillId="0" borderId="37" applyNumberFormat="0" applyFill="0" applyAlignment="0" applyProtection="0"/>
    <xf numFmtId="0" fontId="37" fillId="0" borderId="0" applyNumberFormat="0" applyFill="0" applyBorder="0" applyAlignment="0" applyProtection="0"/>
  </cellStyleXfs>
  <cellXfs count="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Continuous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0" fillId="0" borderId="16" xfId="0" applyNumberFormat="1" applyFill="1" applyBorder="1" applyAlignment="1" applyProtection="1">
      <alignment horizontal="center"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0" applyNumberFormat="1" applyFont="1" applyFill="1" applyBorder="1" applyAlignment="1" applyProtection="1">
      <alignment horizontal="right" vertical="center" wrapText="1" indent="1"/>
    </xf>
    <xf numFmtId="164" fontId="14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left" vertical="center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5" xfId="0" applyNumberFormat="1" applyFont="1" applyFill="1" applyBorder="1" applyAlignment="1" applyProtection="1">
      <alignment horizontal="right" vertical="center" wrapText="1" indent="1"/>
    </xf>
    <xf numFmtId="164" fontId="15" fillId="0" borderId="7" xfId="0" applyNumberFormat="1" applyFont="1" applyFill="1" applyBorder="1" applyAlignment="1" applyProtection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tabSelected="1" zoomScaleNormal="100" zoomScaleSheetLayoutView="100" workbookViewId="0">
      <selection activeCell="J1" sqref="J1:J25"/>
    </sheetView>
  </sheetViews>
  <sheetFormatPr defaultRowHeight="12.75" x14ac:dyDescent="0.2"/>
  <cols>
    <col min="1" max="1" width="6.83203125" style="1" customWidth="1"/>
    <col min="2" max="2" width="40.1640625" style="5" customWidth="1"/>
    <col min="3" max="3" width="11.1640625" style="1" bestFit="1" customWidth="1"/>
    <col min="4" max="4" width="9.83203125" style="1" bestFit="1" customWidth="1"/>
    <col min="5" max="5" width="11.1640625" style="1" bestFit="1" customWidth="1"/>
    <col min="6" max="6" width="41" style="1" customWidth="1"/>
    <col min="7" max="7" width="11.83203125" style="1" customWidth="1"/>
    <col min="8" max="8" width="10" style="1" customWidth="1"/>
    <col min="9" max="9" width="12.16406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 t="s">
        <v>2</v>
      </c>
      <c r="H2" s="6"/>
      <c r="I2" s="6"/>
      <c r="J2" s="4"/>
    </row>
    <row r="3" spans="1:10" ht="18" customHeight="1" thickBot="1" x14ac:dyDescent="0.25">
      <c r="A3" s="7" t="s">
        <v>3</v>
      </c>
      <c r="B3" s="8" t="s">
        <v>4</v>
      </c>
      <c r="C3" s="9"/>
      <c r="D3" s="10"/>
      <c r="E3" s="11"/>
      <c r="F3" s="8" t="s">
        <v>5</v>
      </c>
      <c r="G3" s="12"/>
      <c r="H3" s="13"/>
      <c r="I3" s="14"/>
      <c r="J3" s="4"/>
    </row>
    <row r="4" spans="1:10" s="20" customFormat="1" ht="35.25" customHeight="1" thickBot="1" x14ac:dyDescent="0.25">
      <c r="A4" s="15"/>
      <c r="B4" s="16" t="s">
        <v>6</v>
      </c>
      <c r="C4" s="17" t="s">
        <v>7</v>
      </c>
      <c r="D4" s="18" t="s">
        <v>8</v>
      </c>
      <c r="E4" s="19" t="s">
        <v>9</v>
      </c>
      <c r="F4" s="16" t="s">
        <v>6</v>
      </c>
      <c r="G4" s="17" t="s">
        <v>7</v>
      </c>
      <c r="H4" s="18" t="s">
        <v>8</v>
      </c>
      <c r="I4" s="19" t="s">
        <v>9</v>
      </c>
      <c r="J4" s="4"/>
    </row>
    <row r="5" spans="1:10" s="25" customFormat="1" ht="12" customHeight="1" thickBot="1" x14ac:dyDescent="0.25">
      <c r="A5" s="21">
        <v>1</v>
      </c>
      <c r="B5" s="22">
        <v>2</v>
      </c>
      <c r="C5" s="23" t="s">
        <v>10</v>
      </c>
      <c r="D5" s="22" t="s">
        <v>11</v>
      </c>
      <c r="E5" s="23">
        <v>5</v>
      </c>
      <c r="F5" s="22" t="s">
        <v>12</v>
      </c>
      <c r="G5" s="24" t="s">
        <v>13</v>
      </c>
      <c r="H5" s="22" t="s">
        <v>14</v>
      </c>
      <c r="I5" s="24" t="s">
        <v>15</v>
      </c>
      <c r="J5" s="4"/>
    </row>
    <row r="6" spans="1:10" ht="22.5" x14ac:dyDescent="0.2">
      <c r="A6" s="26" t="s">
        <v>16</v>
      </c>
      <c r="B6" s="27" t="s">
        <v>17</v>
      </c>
      <c r="C6" s="28">
        <v>86261</v>
      </c>
      <c r="D6" s="28">
        <f>E6-C6</f>
        <v>13615</v>
      </c>
      <c r="E6" s="29">
        <v>99876</v>
      </c>
      <c r="F6" s="30" t="s">
        <v>18</v>
      </c>
      <c r="G6" s="31">
        <v>55949</v>
      </c>
      <c r="H6" s="31">
        <f t="shared" ref="H6:H11" si="0">I6-G6</f>
        <v>4918</v>
      </c>
      <c r="I6" s="32">
        <v>60867</v>
      </c>
      <c r="J6" s="4"/>
    </row>
    <row r="7" spans="1:10" ht="22.5" x14ac:dyDescent="0.2">
      <c r="A7" s="33" t="s">
        <v>19</v>
      </c>
      <c r="B7" s="34" t="s">
        <v>20</v>
      </c>
      <c r="C7" s="35">
        <v>39530</v>
      </c>
      <c r="D7" s="28">
        <f>E7-C7</f>
        <v>8130</v>
      </c>
      <c r="E7" s="36">
        <v>47660</v>
      </c>
      <c r="F7" s="37" t="s">
        <v>21</v>
      </c>
      <c r="G7" s="38">
        <v>12084</v>
      </c>
      <c r="H7" s="38">
        <f t="shared" si="0"/>
        <v>616</v>
      </c>
      <c r="I7" s="39">
        <v>12700</v>
      </c>
      <c r="J7" s="4"/>
    </row>
    <row r="8" spans="1:10" ht="22.5" x14ac:dyDescent="0.2">
      <c r="A8" s="33" t="s">
        <v>10</v>
      </c>
      <c r="B8" s="34" t="s">
        <v>22</v>
      </c>
      <c r="C8" s="35">
        <v>30754</v>
      </c>
      <c r="D8" s="28">
        <f>E8-C8</f>
        <v>748</v>
      </c>
      <c r="E8" s="36">
        <v>31502</v>
      </c>
      <c r="F8" s="37" t="s">
        <v>23</v>
      </c>
      <c r="G8" s="38">
        <v>71146</v>
      </c>
      <c r="H8" s="38">
        <f t="shared" si="0"/>
        <v>-1981</v>
      </c>
      <c r="I8" s="39">
        <v>69165</v>
      </c>
      <c r="J8" s="4"/>
    </row>
    <row r="9" spans="1:10" ht="12.95" customHeight="1" x14ac:dyDescent="0.2">
      <c r="A9" s="33" t="s">
        <v>11</v>
      </c>
      <c r="B9" s="40" t="s">
        <v>24</v>
      </c>
      <c r="C9" s="35">
        <v>1000</v>
      </c>
      <c r="D9" s="28">
        <f>E9-C9</f>
        <v>0</v>
      </c>
      <c r="E9" s="36">
        <v>1000</v>
      </c>
      <c r="F9" s="37" t="s">
        <v>25</v>
      </c>
      <c r="G9" s="38">
        <v>5000</v>
      </c>
      <c r="H9" s="38">
        <f t="shared" si="0"/>
        <v>-3308</v>
      </c>
      <c r="I9" s="39">
        <v>1692</v>
      </c>
      <c r="J9" s="4"/>
    </row>
    <row r="10" spans="1:10" ht="12.95" customHeight="1" x14ac:dyDescent="0.2">
      <c r="A10" s="33" t="s">
        <v>26</v>
      </c>
      <c r="B10" s="41"/>
      <c r="C10" s="42"/>
      <c r="D10" s="42"/>
      <c r="E10" s="43"/>
      <c r="F10" s="37" t="s">
        <v>27</v>
      </c>
      <c r="G10" s="38">
        <v>17700</v>
      </c>
      <c r="H10" s="38">
        <f t="shared" si="0"/>
        <v>-400</v>
      </c>
      <c r="I10" s="39">
        <v>17300</v>
      </c>
      <c r="J10" s="4"/>
    </row>
    <row r="11" spans="1:10" ht="12.95" customHeight="1" x14ac:dyDescent="0.2">
      <c r="A11" s="33" t="s">
        <v>12</v>
      </c>
      <c r="B11" s="34"/>
      <c r="C11" s="38"/>
      <c r="D11" s="38"/>
      <c r="E11" s="39"/>
      <c r="F11" s="37" t="s">
        <v>28</v>
      </c>
      <c r="G11" s="38">
        <v>0</v>
      </c>
      <c r="H11" s="38">
        <f t="shared" si="0"/>
        <v>21673</v>
      </c>
      <c r="I11" s="39">
        <v>21673</v>
      </c>
      <c r="J11" s="4"/>
    </row>
    <row r="12" spans="1:10" ht="12.95" customHeight="1" thickBot="1" x14ac:dyDescent="0.25">
      <c r="A12" s="44" t="s">
        <v>13</v>
      </c>
      <c r="B12" s="45"/>
      <c r="C12" s="46"/>
      <c r="D12" s="46"/>
      <c r="E12" s="47"/>
      <c r="F12" s="48"/>
      <c r="G12" s="46"/>
      <c r="H12" s="46"/>
      <c r="I12" s="47"/>
      <c r="J12" s="4"/>
    </row>
    <row r="13" spans="1:10" ht="15.95" customHeight="1" thickBot="1" x14ac:dyDescent="0.25">
      <c r="A13" s="49" t="s">
        <v>29</v>
      </c>
      <c r="B13" s="50" t="s">
        <v>30</v>
      </c>
      <c r="C13" s="51">
        <f>SUM(C6:C12)</f>
        <v>157545</v>
      </c>
      <c r="D13" s="51">
        <f>SUM(D6:D12)</f>
        <v>22493</v>
      </c>
      <c r="E13" s="51">
        <f>SUM(E6:E12)</f>
        <v>180038</v>
      </c>
      <c r="F13" s="52" t="s">
        <v>31</v>
      </c>
      <c r="G13" s="51">
        <f>SUM(G6:G12)</f>
        <v>161879</v>
      </c>
      <c r="H13" s="51">
        <f>SUM(H6:H12)</f>
        <v>21518</v>
      </c>
      <c r="I13" s="53">
        <f>SUM(I6:I12)</f>
        <v>183397</v>
      </c>
      <c r="J13" s="4"/>
    </row>
    <row r="14" spans="1:10" ht="12.95" customHeight="1" x14ac:dyDescent="0.2">
      <c r="A14" s="54" t="s">
        <v>32</v>
      </c>
      <c r="B14" s="55" t="s">
        <v>33</v>
      </c>
      <c r="C14" s="56">
        <f>+C15+C16+C17+C18</f>
        <v>2568</v>
      </c>
      <c r="D14" s="56">
        <f>+D15+D16+D17+D18</f>
        <v>4026</v>
      </c>
      <c r="E14" s="56">
        <f>+E15+E16+E17+E18</f>
        <v>6594</v>
      </c>
      <c r="F14" s="57" t="s">
        <v>34</v>
      </c>
      <c r="G14" s="58"/>
      <c r="H14" s="58"/>
      <c r="I14" s="59"/>
      <c r="J14" s="4"/>
    </row>
    <row r="15" spans="1:10" ht="12.95" customHeight="1" x14ac:dyDescent="0.2">
      <c r="A15" s="60" t="s">
        <v>35</v>
      </c>
      <c r="B15" s="61" t="s">
        <v>36</v>
      </c>
      <c r="C15" s="38">
        <v>2568</v>
      </c>
      <c r="D15" s="38"/>
      <c r="E15" s="39">
        <f>SUM(C15:D15)</f>
        <v>2568</v>
      </c>
      <c r="F15" s="62" t="s">
        <v>37</v>
      </c>
      <c r="G15" s="63"/>
      <c r="H15" s="63"/>
      <c r="I15" s="64"/>
      <c r="J15" s="4"/>
    </row>
    <row r="16" spans="1:10" ht="22.5" x14ac:dyDescent="0.2">
      <c r="A16" s="60" t="s">
        <v>38</v>
      </c>
      <c r="B16" s="62" t="s">
        <v>39</v>
      </c>
      <c r="C16" s="38"/>
      <c r="D16" s="38">
        <v>4026</v>
      </c>
      <c r="E16" s="39">
        <v>4026</v>
      </c>
      <c r="F16" s="62" t="s">
        <v>40</v>
      </c>
      <c r="G16" s="63">
        <v>2235</v>
      </c>
      <c r="H16" s="63"/>
      <c r="I16" s="64">
        <f>SUM(G16:H16)</f>
        <v>2235</v>
      </c>
      <c r="J16" s="4"/>
    </row>
    <row r="17" spans="1:10" ht="12.95" customHeight="1" x14ac:dyDescent="0.2">
      <c r="A17" s="60" t="s">
        <v>41</v>
      </c>
      <c r="B17" s="61"/>
      <c r="C17" s="38"/>
      <c r="D17" s="38"/>
      <c r="E17" s="39"/>
      <c r="F17" s="62" t="s">
        <v>42</v>
      </c>
      <c r="G17" s="63"/>
      <c r="H17" s="63"/>
      <c r="I17" s="64"/>
      <c r="J17" s="4"/>
    </row>
    <row r="18" spans="1:10" ht="12.95" customHeight="1" x14ac:dyDescent="0.2">
      <c r="A18" s="60" t="s">
        <v>43</v>
      </c>
      <c r="B18" s="61"/>
      <c r="C18" s="38"/>
      <c r="D18" s="38"/>
      <c r="E18" s="39"/>
      <c r="F18" s="62"/>
      <c r="G18" s="63"/>
      <c r="H18" s="63"/>
      <c r="I18" s="64"/>
      <c r="J18" s="4"/>
    </row>
    <row r="19" spans="1:10" ht="12.95" customHeight="1" x14ac:dyDescent="0.2">
      <c r="A19" s="60" t="s">
        <v>44</v>
      </c>
      <c r="B19" s="61"/>
      <c r="C19" s="65">
        <f>+C20+C21</f>
        <v>0</v>
      </c>
      <c r="D19" s="65"/>
      <c r="E19" s="66"/>
      <c r="F19" s="62"/>
      <c r="G19" s="63"/>
      <c r="H19" s="63"/>
      <c r="I19" s="64"/>
      <c r="J19" s="4"/>
    </row>
    <row r="20" spans="1:10" ht="12.95" customHeight="1" x14ac:dyDescent="0.2">
      <c r="A20" s="54" t="s">
        <v>45</v>
      </c>
      <c r="B20" s="61"/>
      <c r="C20" s="38"/>
      <c r="D20" s="38"/>
      <c r="E20" s="39"/>
      <c r="F20" s="37"/>
      <c r="G20" s="63"/>
      <c r="H20" s="63"/>
      <c r="I20" s="64"/>
      <c r="J20" s="4"/>
    </row>
    <row r="21" spans="1:10" ht="12.95" customHeight="1" thickBot="1" x14ac:dyDescent="0.25">
      <c r="A21" s="67" t="s">
        <v>46</v>
      </c>
      <c r="B21" s="68"/>
      <c r="C21" s="46"/>
      <c r="D21" s="46"/>
      <c r="E21" s="47"/>
      <c r="F21" s="48"/>
      <c r="G21" s="69"/>
      <c r="H21" s="69"/>
      <c r="I21" s="70"/>
      <c r="J21" s="4"/>
    </row>
    <row r="22" spans="1:10" ht="21.75" thickBot="1" x14ac:dyDescent="0.25">
      <c r="A22" s="71" t="s">
        <v>47</v>
      </c>
      <c r="B22" s="52" t="s">
        <v>48</v>
      </c>
      <c r="C22" s="72">
        <f>C14</f>
        <v>2568</v>
      </c>
      <c r="D22" s="72">
        <f>D14</f>
        <v>4026</v>
      </c>
      <c r="E22" s="73">
        <f>E14</f>
        <v>6594</v>
      </c>
      <c r="F22" s="74" t="s">
        <v>49</v>
      </c>
      <c r="G22" s="75">
        <f>SUM(G14:G21)</f>
        <v>2235</v>
      </c>
      <c r="H22" s="75">
        <f>SUM(H14:H21)</f>
        <v>0</v>
      </c>
      <c r="I22" s="75">
        <f>SUM(I14:I21)</f>
        <v>2235</v>
      </c>
      <c r="J22" s="4"/>
    </row>
    <row r="23" spans="1:10" ht="13.5" thickBot="1" x14ac:dyDescent="0.25">
      <c r="A23" s="71" t="s">
        <v>50</v>
      </c>
      <c r="B23" s="76" t="s">
        <v>51</v>
      </c>
      <c r="C23" s="77">
        <f>+C13+C22</f>
        <v>160113</v>
      </c>
      <c r="D23" s="77">
        <f>+D13+D22</f>
        <v>26519</v>
      </c>
      <c r="E23" s="77">
        <f>+E13+E22</f>
        <v>186632</v>
      </c>
      <c r="F23" s="78" t="s">
        <v>52</v>
      </c>
      <c r="G23" s="79">
        <f>+G13+G22</f>
        <v>164114</v>
      </c>
      <c r="H23" s="79">
        <f>+H13+H22</f>
        <v>21518</v>
      </c>
      <c r="I23" s="79">
        <f>+I13+I22</f>
        <v>185632</v>
      </c>
      <c r="J23" s="4"/>
    </row>
    <row r="24" spans="1:10" ht="13.5" thickBot="1" x14ac:dyDescent="0.25">
      <c r="A24" s="71" t="s">
        <v>53</v>
      </c>
      <c r="B24" s="78" t="s">
        <v>54</v>
      </c>
      <c r="C24" s="79">
        <f>IF(C13-G13&lt;0,G13-C13,"-")</f>
        <v>4334</v>
      </c>
      <c r="D24" s="79" t="str">
        <f>IF(D13-H13&lt;0,H13-D13,"-")</f>
        <v>-</v>
      </c>
      <c r="E24" s="79">
        <f>IF(E13-I13&lt;0,I13-E13,"-")</f>
        <v>3359</v>
      </c>
      <c r="F24" s="78" t="s">
        <v>55</v>
      </c>
      <c r="G24" s="79" t="str">
        <f>IF(C13-G13&gt;0,C13-G13,"-")</f>
        <v>-</v>
      </c>
      <c r="H24" s="79">
        <f>IF(D13-H13&gt;0,D13-H13,"-")</f>
        <v>975</v>
      </c>
      <c r="I24" s="79" t="str">
        <f>IF(E13-I13&gt;0,E13-I13,"-")</f>
        <v>-</v>
      </c>
      <c r="J24" s="4"/>
    </row>
    <row r="25" spans="1:10" ht="13.5" thickBot="1" x14ac:dyDescent="0.25">
      <c r="A25" s="71" t="s">
        <v>56</v>
      </c>
      <c r="B25" s="78" t="s">
        <v>57</v>
      </c>
      <c r="C25" s="79">
        <f>IF(C13+C22-G23&lt;0,G23-(C13+C22),"-")</f>
        <v>4001</v>
      </c>
      <c r="D25" s="79" t="str">
        <f>IF(D13+D14-H23&lt;0,H23-(D13+D14),"-")</f>
        <v>-</v>
      </c>
      <c r="E25" s="79" t="str">
        <f>IF(E13+E14-I23&lt;0,I23-(E13+E14),"-")</f>
        <v>-</v>
      </c>
      <c r="F25" s="78" t="s">
        <v>58</v>
      </c>
      <c r="G25" s="79" t="str">
        <f>IF(C13+C22-G23&gt;0,C13+C22-G23,"-")</f>
        <v>-</v>
      </c>
      <c r="H25" s="79">
        <f>IF(D13+D22-H23&gt;0,D13+D22-H23,"-")</f>
        <v>5001</v>
      </c>
      <c r="I25" s="79">
        <f>IF(E13+E14-I23&gt;0,E13+E14-I23,"-")</f>
        <v>1000</v>
      </c>
      <c r="J25" s="4"/>
    </row>
    <row r="26" spans="1:10" ht="18.75" x14ac:dyDescent="0.2">
      <c r="B26" s="80"/>
      <c r="C26" s="80"/>
      <c r="D26" s="80"/>
      <c r="E26" s="80"/>
      <c r="F26" s="80"/>
    </row>
  </sheetData>
  <mergeCells count="3">
    <mergeCell ref="J1:J25"/>
    <mergeCell ref="A3:A4"/>
    <mergeCell ref="B26:F26"/>
  </mergeCells>
  <printOptions horizontalCentered="1"/>
  <pageMargins left="0.25" right="0.25" top="0.75" bottom="0.75" header="0.3" footer="0.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1.2.melléklet működési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2018-05-30T08:43:18Z</dcterms:created>
  <dcterms:modified xsi:type="dcterms:W3CDTF">2018-05-30T08:43:24Z</dcterms:modified>
</cp:coreProperties>
</file>