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7320" tabRatio="63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</sheets>
  <definedNames>
    <definedName name="_xlnm.Print_Titles" localSheetId="6">'7'!$1:$8</definedName>
    <definedName name="_xlnm.Print_Titles" localSheetId="7">'8'!$1:$6</definedName>
    <definedName name="_xlnm.Print_Titles" localSheetId="8">'9'!$1:$7</definedName>
    <definedName name="_xlnm.Print_Area" localSheetId="0">'1'!$A$1:$L$97</definedName>
    <definedName name="_xlnm.Print_Area" localSheetId="1">'2'!$A$1:$G$88</definedName>
    <definedName name="_xlnm.Print_Area" localSheetId="3">'4'!$A$1:$AJ$35</definedName>
    <definedName name="_xlnm.Print_Area" localSheetId="6">'7'!$B$1:$AP$21</definedName>
    <definedName name="_xlnm.Print_Area" localSheetId="7">'8'!$A$1:$AL$31</definedName>
    <definedName name="_xlnm.Print_Area" localSheetId="8">'9'!$A$1:$AO$36</definedName>
  </definedNames>
  <calcPr fullCalcOnLoad="1"/>
</workbook>
</file>

<file path=xl/sharedStrings.xml><?xml version="1.0" encoding="utf-8"?>
<sst xmlns="http://schemas.openxmlformats.org/spreadsheetml/2006/main" count="2120" uniqueCount="1261">
  <si>
    <t>Működési célú pénzeszköz átadás ÁHT-n belül összesen</t>
  </si>
  <si>
    <t>Működési célú pénzeszköz átadás ÁHT-n kívül összesen</t>
  </si>
  <si>
    <t>Működési célú pénzeszköz átadás  összesen</t>
  </si>
  <si>
    <t>Finanszírozási kiadások</t>
  </si>
  <si>
    <t>1.</t>
  </si>
  <si>
    <t>10.</t>
  </si>
  <si>
    <t xml:space="preserve">Egyéb forrás </t>
  </si>
  <si>
    <t>Önkormányzatok által folyósított ellátások összesen (33+34+35)</t>
  </si>
  <si>
    <t>Önkormányzat összesen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</si>
  <si>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</si>
  <si>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</si>
  <si>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</si>
  <si>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</si>
  <si>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</si>
  <si>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</si>
  <si>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2.</t>
  </si>
  <si>
    <t>3.</t>
  </si>
  <si>
    <t>4.</t>
  </si>
  <si>
    <t>Felhalmozási célú hiteltörlesztés (tőke+kamat)</t>
  </si>
  <si>
    <t>5.</t>
  </si>
  <si>
    <t>6.</t>
  </si>
  <si>
    <t>7.</t>
  </si>
  <si>
    <t>Beruházás feladatonként</t>
  </si>
  <si>
    <t>8.</t>
  </si>
  <si>
    <t>9.</t>
  </si>
  <si>
    <t>Felújítás célonként</t>
  </si>
  <si>
    <t>11.</t>
  </si>
  <si>
    <t xml:space="preserve">Egyéb </t>
  </si>
  <si>
    <t>12.</t>
  </si>
  <si>
    <t>Összesen (1+4+7+9+11)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</si>
  <si>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</si>
  <si>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</si>
  <si>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</si>
  <si>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</si>
  <si>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</si>
  <si>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</si>
  <si>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</si>
  <si>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</si>
  <si>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</si>
  <si>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</si>
  <si>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</si>
  <si>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</si>
  <si>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</si>
  <si>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</si>
  <si>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>2.1.</t>
  </si>
  <si>
    <t>2.2.</t>
  </si>
  <si>
    <t>2.3.</t>
  </si>
  <si>
    <t>3.1.</t>
  </si>
  <si>
    <t>3.2.</t>
  </si>
  <si>
    <t>3.3.</t>
  </si>
  <si>
    <t>Központosított előirányzatokból a működési célúak</t>
  </si>
  <si>
    <t>4.1.</t>
  </si>
  <si>
    <t>4.2.</t>
  </si>
  <si>
    <t>4.3.</t>
  </si>
  <si>
    <t>4.4.</t>
  </si>
  <si>
    <t>Működési célú pénzeszköz átvétel államháztartáson kívülről</t>
  </si>
  <si>
    <t>Előző évi működési célú előirányzat-maradvány, pénzmaradvány átvétel</t>
  </si>
  <si>
    <t>Előző évi költségvetési kiegészítések, visszatérülések</t>
  </si>
  <si>
    <t>5.1.</t>
  </si>
  <si>
    <t>5.2.</t>
  </si>
  <si>
    <t>Tárgyi eszközök, immateriális javak értékesítése</t>
  </si>
  <si>
    <t>7.1.</t>
  </si>
  <si>
    <t>7.2.</t>
  </si>
  <si>
    <t>Működési célra</t>
  </si>
  <si>
    <t>Felhalmozási célra</t>
  </si>
  <si>
    <t xml:space="preserve">Működési bevételek és működési kiadások különbözete: 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</si>
  <si>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</si>
  <si>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</si>
  <si>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</si>
  <si>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</si>
  <si>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</si>
  <si>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</si>
  <si>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</si>
  <si>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</si>
  <si>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</si>
  <si>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</si>
  <si>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</si>
  <si>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</si>
  <si>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</si>
  <si>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</si>
  <si>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Európai Uniós támogatással megvalósuló projektek bevételei, kiadásai, hozzájárulások</t>
  </si>
  <si>
    <t>EU-s projekt azonosítója:</t>
  </si>
  <si>
    <t>Források</t>
  </si>
  <si>
    <t>Saját erő</t>
  </si>
  <si>
    <t>saját erőből központi támogatás</t>
  </si>
  <si>
    <t>EU-s forrás</t>
  </si>
  <si>
    <t>Társfinanszírozás</t>
  </si>
  <si>
    <t>Hitel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</si>
  <si>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</si>
  <si>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</si>
  <si>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</si>
  <si>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</si>
  <si>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</si>
  <si>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Felhalmozási kiadás  megnevezése</t>
  </si>
  <si>
    <t>Teljes költség</t>
  </si>
  <si>
    <t>Kivitelezés kezdési és befejezési éve</t>
  </si>
  <si>
    <t>ÖSSZESEN:</t>
  </si>
  <si>
    <t>Tárgyévi kiadások és bevételek egyenlege</t>
  </si>
  <si>
    <t>Működési támogatások</t>
  </si>
  <si>
    <t>Egyéb működési bevételek</t>
  </si>
  <si>
    <t>Működési bevételek</t>
  </si>
  <si>
    <t>Felhalmozási támogatások</t>
  </si>
  <si>
    <t>Egyéb felhalmozási bevételek</t>
  </si>
  <si>
    <t>Támogatási kölcsönök visszatérülése</t>
  </si>
  <si>
    <t>B.</t>
  </si>
  <si>
    <t>A.Költségvetési kiadások és B.költségvetési bevételek egyenlege (A-B)</t>
  </si>
  <si>
    <t>Pénzmaradvány igénybevétele</t>
  </si>
  <si>
    <t>C.</t>
  </si>
  <si>
    <t>Értékpapír értékesítésének bevétele</t>
  </si>
  <si>
    <t>Hitelek felvétele</t>
  </si>
  <si>
    <t>D.</t>
  </si>
  <si>
    <t>E.</t>
  </si>
  <si>
    <t>F.</t>
  </si>
  <si>
    <t>Működési kiadások (1+….+5)</t>
  </si>
  <si>
    <t>a.</t>
  </si>
  <si>
    <t>b.</t>
  </si>
  <si>
    <t>c.</t>
  </si>
  <si>
    <t>Támogatásértékű működési kiadások</t>
  </si>
  <si>
    <t>Társadalom-, szociálpolitikai és egyéb juttatás, Önormányzat által folyósított ellátások</t>
  </si>
  <si>
    <t>Egyéb felhalmozási kiadások</t>
  </si>
  <si>
    <t>A.</t>
  </si>
  <si>
    <r>
      <t xml:space="preserve">Költségvetési kiadások összesen </t>
    </r>
    <r>
      <rPr>
        <sz val="12"/>
        <rFont val="Times New Roman"/>
        <family val="1"/>
      </rPr>
      <t>(I+II+III+IV+V)</t>
    </r>
  </si>
  <si>
    <t>Egyéb működési kiadások (a+b+c+d)</t>
  </si>
  <si>
    <t>Irányítószerv alá tartozó költségvetési szervnek folyósított támogatás</t>
  </si>
  <si>
    <t>Helyi adók</t>
  </si>
  <si>
    <t>Átengedett központi adók</t>
  </si>
  <si>
    <t>V.</t>
  </si>
  <si>
    <t>VI.</t>
  </si>
  <si>
    <t>Megnevezés</t>
  </si>
  <si>
    <t>Személyi juttatások</t>
  </si>
  <si>
    <t>Felújítás</t>
  </si>
  <si>
    <t>Felhalmozási és tőkejellegű bevételek</t>
  </si>
  <si>
    <t>Felhalmozási kiadások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</si>
  <si>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</si>
  <si>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</si>
  <si>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</si>
  <si>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</si>
  <si>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</si>
  <si>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</si>
  <si>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</si>
  <si>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</si>
  <si>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</si>
  <si>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</si>
  <si>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01</t>
  </si>
  <si>
    <t>Tárgyévi kiadások  össsesen (A+F)</t>
  </si>
  <si>
    <t>Tárgyévi bevételek összesen (B+E)</t>
  </si>
  <si>
    <t>Módosított</t>
  </si>
  <si>
    <t>Teljesítés</t>
  </si>
  <si>
    <t>Eredeti előirányzat</t>
  </si>
  <si>
    <t>Működési célú pénzeszköz-átadások részletezése</t>
  </si>
  <si>
    <t>Bursa Hungarica ösztöndíj-támogatás</t>
  </si>
  <si>
    <t>Zalavár Község Önkormányzata</t>
  </si>
  <si>
    <t>Beruházási kiadások</t>
  </si>
  <si>
    <t>Működési bevételek (1+2+3+49)</t>
  </si>
  <si>
    <t>Felhalmozási bevételek (5+6+7)</t>
  </si>
  <si>
    <t>Finanszírozási bevételek (8+9+10+11)</t>
  </si>
  <si>
    <t>Költségvetési Bevételek Összesen (A+B+C)</t>
  </si>
  <si>
    <t>Felhalmozási kiadások (6+….+8)</t>
  </si>
  <si>
    <r>
      <t xml:space="preserve">Költségvetési kiadások összesen </t>
    </r>
    <r>
      <rPr>
        <sz val="12"/>
        <rFont val="Times New Roman"/>
        <family val="1"/>
      </rPr>
      <t>(A+B+C+D)</t>
    </r>
  </si>
  <si>
    <t>Felhalmozási bevételek és kiadások különbözete:</t>
  </si>
  <si>
    <t>Felhalmozási kiadások feladatonként</t>
  </si>
  <si>
    <t>2014.</t>
  </si>
  <si>
    <t>Többéves kihatással járó kötelezettségvállalások listája</t>
  </si>
  <si>
    <t>Önkormányzat által saját hatáskörben (nem szociális és gyermekvédelmi előírások alapján) adott természetbeni ellátás (szociális tüzifa)</t>
  </si>
  <si>
    <t>Tartalék</t>
  </si>
  <si>
    <t>Működési célú hiteltörlesztés tőke</t>
  </si>
  <si>
    <t>Főkönyvi-szám</t>
  </si>
  <si>
    <t>Főkönyvi szám</t>
  </si>
  <si>
    <t>szakfeladat-szám</t>
  </si>
  <si>
    <t>Általános és céltartalék</t>
  </si>
  <si>
    <t>Helyi Önkormányzatok általános működésének támogatása</t>
  </si>
  <si>
    <t>Helyi önkormányzatok kiegészítő támogatása</t>
  </si>
  <si>
    <t>Működési célú pénzeszközátadás AHT-n kívülre és belül</t>
  </si>
  <si>
    <t>Belső ellenőr</t>
  </si>
  <si>
    <t>Kistérség támogatása</t>
  </si>
  <si>
    <t>TÖOSZ tagdíj</t>
  </si>
  <si>
    <t>Balatoni Szövetség</t>
  </si>
  <si>
    <t>Zalavári Sport Egyesület</t>
  </si>
  <si>
    <t>Telefon hozzájárulás</t>
  </si>
  <si>
    <t>Öregek napja (étkezési utalvány)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</si>
  <si>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</si>
  <si>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</si>
  <si>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</si>
  <si>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</si>
  <si>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</si>
  <si>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</si>
  <si>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</si>
  <si>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</si>
  <si>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</si>
  <si>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</si>
  <si>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Készenléti, ügyeleti, helyettesítési díj, túlóra, túlszolgálat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</si>
  <si>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</si>
  <si>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</si>
  <si>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</si>
  <si>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</si>
  <si>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</si>
  <si>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</si>
  <si>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</si>
  <si>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</si>
  <si>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Szakmai anyagok beszerzése</t>
  </si>
  <si>
    <t>17</t>
  </si>
  <si>
    <t>Egyéb kommunikációs szolgáltatások</t>
  </si>
  <si>
    <t>18</t>
  </si>
  <si>
    <t>19</t>
  </si>
  <si>
    <t>Vásárolt élelmezés</t>
  </si>
  <si>
    <t>20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</si>
  <si>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</si>
  <si>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</si>
  <si>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</si>
  <si>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</si>
  <si>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</si>
  <si>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</si>
  <si>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</si>
  <si>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</si>
  <si>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</si>
  <si>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</si>
  <si>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</si>
  <si>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</si>
  <si>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</si>
  <si>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</si>
  <si>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</si>
  <si>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</si>
  <si>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Egyéb dologi kiadások</t>
  </si>
  <si>
    <t>Rovat megnevezése</t>
  </si>
  <si>
    <t>Rovat-szám</t>
  </si>
  <si>
    <t>Törvény szerinti illetmények, munkabérek</t>
  </si>
  <si>
    <t>K1101</t>
  </si>
  <si>
    <t>Elemi költségve-tés alapján</t>
  </si>
  <si>
    <t>Normatív jutalmak</t>
  </si>
  <si>
    <t>K1102</t>
  </si>
  <si>
    <t>Céljuttatás, projektprémium</t>
  </si>
  <si>
    <t>K1103</t>
  </si>
  <si>
    <t>K1104</t>
  </si>
  <si>
    <t>K1105</t>
  </si>
  <si>
    <t>K1106</t>
  </si>
  <si>
    <t>Béren kívüli juttatások</t>
  </si>
  <si>
    <t>K1107</t>
  </si>
  <si>
    <t>Ruházati költségtérítés</t>
  </si>
  <si>
    <t>K1108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</si>
  <si>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</si>
  <si>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</si>
  <si>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</si>
  <si>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</si>
  <si>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</si>
  <si>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</si>
  <si>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</si>
  <si>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juttatásai(&gt;=14)</t>
  </si>
  <si>
    <t>K1113</t>
  </si>
  <si>
    <t>ebből:biztosítási díjak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</si>
  <si>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</si>
  <si>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</si>
  <si>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</si>
  <si>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</si>
  <si>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</si>
  <si>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</si>
  <si>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</si>
  <si>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</si>
  <si>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(=16+17+18)</t>
  </si>
  <si>
    <t>K12</t>
  </si>
  <si>
    <t>Személyi juttatások összesen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</si>
  <si>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</si>
  <si>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</si>
  <si>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</si>
  <si>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</si>
  <si>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ebből: rehabilitációs hozzájárulás</t>
  </si>
  <si>
    <t>ebből: korkedvezmény-biztosítási járulék</t>
  </si>
  <si>
    <t>ebből: egészségügyi hozzájárulás</t>
  </si>
  <si>
    <t>ebből: táppénz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</si>
  <si>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</si>
  <si>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</si>
  <si>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Személyi juttatásainak és munkaadókat terhelő járulékainak kimutatása</t>
  </si>
  <si>
    <t>K311</t>
  </si>
  <si>
    <t>E. 053111</t>
  </si>
  <si>
    <t>Üzemeltetési anyagok beszerzése</t>
  </si>
  <si>
    <t>K312</t>
  </si>
  <si>
    <t>E. 053121</t>
  </si>
  <si>
    <t>Árubeszerzés</t>
  </si>
  <si>
    <t>K313</t>
  </si>
  <si>
    <t>E. 053131</t>
  </si>
  <si>
    <t>Készletbeszerzés (=29+30+31)</t>
  </si>
  <si>
    <t>K31</t>
  </si>
  <si>
    <t>Informatikai szolgáltatások igénybevétele</t>
  </si>
  <si>
    <t>K321</t>
  </si>
  <si>
    <t>E. 053211</t>
  </si>
  <si>
    <t>K322</t>
  </si>
  <si>
    <t>E. 053221</t>
  </si>
  <si>
    <t>Kommunikációs szolgáltatások (=33+34)</t>
  </si>
  <si>
    <t>K32</t>
  </si>
  <si>
    <t>Közüzemi díjak</t>
  </si>
  <si>
    <t>K331</t>
  </si>
  <si>
    <t>E. 053311</t>
  </si>
  <si>
    <t>K332</t>
  </si>
  <si>
    <t>E. 053321</t>
  </si>
  <si>
    <t>Bérleti és lízing díjak (&gt;=39)</t>
  </si>
  <si>
    <t>K333</t>
  </si>
  <si>
    <t>E. 053331</t>
  </si>
  <si>
    <t>ebből: a közszféra és a magánszféra együttműködésén (PPP) alapuló szerződéses konstrukció</t>
  </si>
  <si>
    <t>Karbantartási, kisjavítási szolgáltatások</t>
  </si>
  <si>
    <t>K334</t>
  </si>
  <si>
    <t>E. 053341</t>
  </si>
  <si>
    <t>Közvetített szolgáltatások  (&gt;=42)</t>
  </si>
  <si>
    <t>K335</t>
  </si>
  <si>
    <t>E. 053351</t>
  </si>
  <si>
    <t>ebből: államháztartáson belül</t>
  </si>
  <si>
    <t xml:space="preserve">Szakmai tevékenységet segítő szolgáltatások </t>
  </si>
  <si>
    <t>K336</t>
  </si>
  <si>
    <t>E. 053361</t>
  </si>
  <si>
    <t xml:space="preserve">Egyéb szolgáltatások </t>
  </si>
  <si>
    <t>K337</t>
  </si>
  <si>
    <t>E. 053371</t>
  </si>
  <si>
    <t>Szolgáltatási kiadások (=36+37+38+40+41+43+44)</t>
  </si>
  <si>
    <t>K33</t>
  </si>
  <si>
    <t>Kiküldetések kiadásai</t>
  </si>
  <si>
    <t>K341</t>
  </si>
  <si>
    <t>E. 053411</t>
  </si>
  <si>
    <t>Reklám- és propagandakiadások</t>
  </si>
  <si>
    <t>K342</t>
  </si>
  <si>
    <t>E. 053421</t>
  </si>
  <si>
    <t>Kiküldetések, reklám- és propagandakiadások (=46+47)</t>
  </si>
  <si>
    <t>K34</t>
  </si>
  <si>
    <t>Működési célú előzetesen felszámított általános forgalmi adó</t>
  </si>
  <si>
    <t>K351</t>
  </si>
  <si>
    <t>E. 053511</t>
  </si>
  <si>
    <t xml:space="preserve">Fizetendő általános forgalmi adó </t>
  </si>
  <si>
    <t>K352</t>
  </si>
  <si>
    <t>E. 053521</t>
  </si>
  <si>
    <t>Kamatkiadások   (&gt;=52+53)</t>
  </si>
  <si>
    <t>K353</t>
  </si>
  <si>
    <t>E. 053531</t>
  </si>
  <si>
    <t>ebből: fedezeti ügyletek kamatkiadásai</t>
  </si>
  <si>
    <t>Egyéb pénzügyi műveletek kiadásai  (&gt;=55+…+57)</t>
  </si>
  <si>
    <t>K354</t>
  </si>
  <si>
    <t>E. 053541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</si>
  <si>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</si>
  <si>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</si>
  <si>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</si>
  <si>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K355</t>
  </si>
  <si>
    <t>E. 053551</t>
  </si>
  <si>
    <t>Különféle befizetések és egyéb dologi kiadások (=49+50+51+54+58)</t>
  </si>
  <si>
    <t>K35</t>
  </si>
  <si>
    <t>Dologi kiadások (=32+35+45+48+59)</t>
  </si>
  <si>
    <t>K3</t>
  </si>
  <si>
    <t>Rovat-</t>
  </si>
  <si>
    <t>szám</t>
  </si>
  <si>
    <t>Jelzőrendszeres házi segítségnyújtás</t>
  </si>
  <si>
    <t>Házi segítségnyújtás hozzájárulás</t>
  </si>
  <si>
    <t>Családsegítő hozzájárulás</t>
  </si>
  <si>
    <t>Gyermekjóléti szolgáltatás támogatása</t>
  </si>
  <si>
    <t>Működési célú pénzeszközátadás AHT-n kívülre és belülre</t>
  </si>
  <si>
    <t>Lakossági víz- és csatorna szolgáltatás támogatás</t>
  </si>
  <si>
    <t>2015.</t>
  </si>
  <si>
    <t>3.sz.melléklet</t>
  </si>
  <si>
    <t>5.sz.melléklet</t>
  </si>
  <si>
    <t>8.sz.melléklet</t>
  </si>
  <si>
    <t>Zalavár Község Önkormányzata és költségvetési szervei</t>
  </si>
  <si>
    <t xml:space="preserve">Adott, közvetített támogatások  </t>
  </si>
  <si>
    <t>Sármellék-Zalavár Kármentesítési Társulás</t>
  </si>
  <si>
    <t>Működési célú pénzeszköz átadás ÁHT-n belül (K506)</t>
  </si>
  <si>
    <t>Működési célú pénzeszköz átadás ÁHT-n kívül (K512)</t>
  </si>
  <si>
    <t>Lakossági közműfejlesztési támogatás</t>
  </si>
  <si>
    <t>Önkormányzatok által folyósított szociális támogatások, ellátások részletezése</t>
  </si>
  <si>
    <t>107060 Egyéb szociális pénzbeli és természetbeni támogatások</t>
  </si>
  <si>
    <t>Települési támogatás - Újszülött támogatás</t>
  </si>
  <si>
    <t>Települési támogatás - Gyógyszer- , gyógyászati segédeszköz támogatás</t>
  </si>
  <si>
    <t>106020 Lakásfenntartással, lakhatással összefüggő ellátások</t>
  </si>
  <si>
    <t>Települési támogatás - Lakhatáshoz kapcsolódó</t>
  </si>
  <si>
    <t>103010 Elhunyt személy hátramaradottainak pénzbeli ellátása</t>
  </si>
  <si>
    <t>Rendkívüli települési támogatás - Halálesethez kapcsolódó</t>
  </si>
  <si>
    <t>Rendkívüli települési támogatás - Köztemetés</t>
  </si>
  <si>
    <t xml:space="preserve">Rendkívüli települési támogatás - Eseti jelleggel nyújtott </t>
  </si>
  <si>
    <t>Normatív lakásfenntartási támogatás</t>
  </si>
  <si>
    <t xml:space="preserve">Rendszeres gyermekvédelmi támogatás </t>
  </si>
  <si>
    <t>Rovat</t>
  </si>
  <si>
    <t>K42-11</t>
  </si>
  <si>
    <t>K46</t>
  </si>
  <si>
    <t>K48</t>
  </si>
  <si>
    <t>Illetékek</t>
  </si>
  <si>
    <t>Bírságok, díjak, pótlékok</t>
  </si>
  <si>
    <t>Kezességvállalással kapcsolatos megtérülés</t>
  </si>
  <si>
    <t>Egyéb fizetési kötlezettségből származó bevétel</t>
  </si>
  <si>
    <t>I. Önkormányzatok működési bevételei</t>
  </si>
  <si>
    <t>2.4.</t>
  </si>
  <si>
    <t>2.5.</t>
  </si>
  <si>
    <t>3.4.</t>
  </si>
  <si>
    <t>Egyéb támogatás, kiegészítés</t>
  </si>
  <si>
    <t>Helyi, nemzetiségi önkormányzattól átvett pénzeszköz</t>
  </si>
  <si>
    <t>Többcélú kist. társulástól, jogi szem. társulástól átvett pénzeszköz</t>
  </si>
  <si>
    <t>EU támogatás</t>
  </si>
  <si>
    <t>Egyéb működési célú támogatásértékű bevétel</t>
  </si>
  <si>
    <t>Önkormányzatot megillető vagyoni értékű jog értékesítése, hasznosítása</t>
  </si>
  <si>
    <t>Függő, átfutó bevételek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</si>
  <si>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</si>
  <si>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</si>
  <si>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</si>
  <si>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</si>
  <si>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</si>
  <si>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Egyéb felhalmozási célú kiadások</t>
  </si>
  <si>
    <t>Általános tartalék</t>
  </si>
  <si>
    <t>Céltartalék</t>
  </si>
  <si>
    <t>Működési célú pénzügyi műveletek kiadásai</t>
  </si>
  <si>
    <t>Felhalmozási célú pénzügyi műveletek kiadásai</t>
  </si>
  <si>
    <t>Működési célú támogatásértékű bevétel</t>
  </si>
  <si>
    <t>Társadalombiztosítás pénzügyi alapjából átvett összeg</t>
  </si>
  <si>
    <t>4.1.3.</t>
  </si>
  <si>
    <t>4.1.1.</t>
  </si>
  <si>
    <t>4.1.2.</t>
  </si>
  <si>
    <t>4.1.4.</t>
  </si>
  <si>
    <t>4.1.5.</t>
  </si>
  <si>
    <t>Felhalmozási célú támogatásértékű bevétel</t>
  </si>
  <si>
    <t>4.2.1.</t>
  </si>
  <si>
    <t>4.2.2.</t>
  </si>
  <si>
    <t>4.2.3.</t>
  </si>
  <si>
    <t>4.2.4.</t>
  </si>
  <si>
    <t>4.2.5.</t>
  </si>
  <si>
    <t>5.3</t>
  </si>
  <si>
    <t>Pénzügyi befeketetésből származó bevételek</t>
  </si>
  <si>
    <t xml:space="preserve">7. </t>
  </si>
  <si>
    <t>Falhalmozási célú pénzeszköz átvétel államháztartáson kívülről</t>
  </si>
  <si>
    <t>9.1.</t>
  </si>
  <si>
    <t>9.2.</t>
  </si>
  <si>
    <t>10.1.</t>
  </si>
  <si>
    <t>Működési célú pénzügyi műveletek eredménye</t>
  </si>
  <si>
    <t>Felhalmozási célú pénzügyi műveletek eredménye</t>
  </si>
  <si>
    <t>10.2.</t>
  </si>
  <si>
    <t>10.3.</t>
  </si>
  <si>
    <t>Finanszírozási bevételek (9+10)</t>
  </si>
  <si>
    <t>Társadalom-, szociálpolitikai juttatás</t>
  </si>
  <si>
    <t xml:space="preserve">Felhalmozási költségvetés kiadásai </t>
  </si>
  <si>
    <t>EU-s forrásból finansz.támogatással megv.pr., projektek önk. hozzájárulásának kiadásai</t>
  </si>
  <si>
    <t>Támogatási kölcsönök</t>
  </si>
  <si>
    <t xml:space="preserve">IV. </t>
  </si>
  <si>
    <t>Tartalékok</t>
  </si>
  <si>
    <t>Költségvetési szervek finanszírozása</t>
  </si>
  <si>
    <t>Finanszírozási célú pénzügyi műveletek kiadásai</t>
  </si>
  <si>
    <t>Finanszírozási kiadások (VI.)</t>
  </si>
  <si>
    <t>Költségvetési bevételek összesen (I+II+III+IV+V+VI+VII)</t>
  </si>
  <si>
    <t xml:space="preserve">Zalavár Község Önkormányzata </t>
  </si>
  <si>
    <t xml:space="preserve">Dologi és egyéb folyó kiadásai kimutatása </t>
  </si>
  <si>
    <t xml:space="preserve"> működési és felhalmozási célú bevételi és kiadási előirányzatainak bemutatása tájékoztató jelleggel</t>
  </si>
  <si>
    <t>II. Önkormányzatok sajátos működési bevételei</t>
  </si>
  <si>
    <t>III Közhatalmi bevételek</t>
  </si>
  <si>
    <t>IV. Működési támogatások, kiegészítések</t>
  </si>
  <si>
    <t>V. Támogatásértékű bevételek</t>
  </si>
  <si>
    <t>VI. Felhalmozási és tőkejellegű bevételek</t>
  </si>
  <si>
    <t>VII. Átvett pénzeszközök</t>
  </si>
  <si>
    <t>VIII. Támogatási kölcsönök visszatérülése</t>
  </si>
  <si>
    <t>IX. Pénzmaradvány igénybevétele</t>
  </si>
  <si>
    <t>X. Finanszírozási célú pénzügyi műveletek bevételei</t>
  </si>
  <si>
    <t>Függő, átfutó kiadások</t>
  </si>
  <si>
    <t>2014. előtti kifizetés</t>
  </si>
  <si>
    <t>2016.</t>
  </si>
  <si>
    <t>2016. 
után</t>
  </si>
  <si>
    <t>Felhasználás
2016. XII.31-ig</t>
  </si>
  <si>
    <t>2016. évi előirányzat</t>
  </si>
  <si>
    <t>2016. év utáni szükséglet
(6=2 - 4 - 5)</t>
  </si>
  <si>
    <t>Központi, irányító szervi támogatások folyósítása</t>
  </si>
  <si>
    <t>ÁHT-n belüli megelőlegezések visszafizetése</t>
  </si>
  <si>
    <t>Közvilágítás bővítés</t>
  </si>
  <si>
    <t>Kazán vásárlás - konyha</t>
  </si>
  <si>
    <t>Tetőszerkezeti felújítás - műv.ház</t>
  </si>
  <si>
    <t xml:space="preserve">Járda felújítás önerő - József A. u. </t>
  </si>
  <si>
    <t>66.</t>
  </si>
  <si>
    <t>Felújítási kiadások célonként K7</t>
  </si>
  <si>
    <t>Beruházási kiadások feladatonként K6</t>
  </si>
  <si>
    <t>eredeti ei.</t>
  </si>
  <si>
    <t>Önkormányzat   eredeti ei.</t>
  </si>
  <si>
    <t>Ingatlanok felújítása - K71</t>
  </si>
  <si>
    <t>Felújítási célú előzetesen felszámított általános forgalmi adó K74</t>
  </si>
  <si>
    <t>0</t>
  </si>
  <si>
    <t>Egyéb tárgyi eszköz beszerzése, létesítése K64</t>
  </si>
  <si>
    <t>Beruházási célú előzetesen felszámított általános forgalmi adó K67</t>
  </si>
  <si>
    <t>Egyéb felújítási kiadásokra</t>
  </si>
  <si>
    <t>Egyéb beruházási kiadásokra</t>
  </si>
  <si>
    <t>Fűnyíró traktor vásárlás</t>
  </si>
  <si>
    <t xml:space="preserve">Önkormányzat </t>
  </si>
  <si>
    <t>d.</t>
  </si>
  <si>
    <t>Elvonások és befizetések</t>
  </si>
  <si>
    <t>Elvonások, befizetések</t>
  </si>
  <si>
    <t>Zalavári Római Katolikus Egyházközség</t>
  </si>
  <si>
    <t>Magyar Légimentők</t>
  </si>
  <si>
    <t>Keszthelyi Mentőállomás</t>
  </si>
  <si>
    <t>Mód.ei. 2016.12.31.</t>
  </si>
  <si>
    <t>4.sz.melléklet</t>
  </si>
  <si>
    <t>Hévíz-Balaton Zalai Dombhátak LEADER Egyesület</t>
  </si>
  <si>
    <t>mód ei. 2016.12.31</t>
  </si>
  <si>
    <t>mód ei. 2016.12.31.</t>
  </si>
  <si>
    <t>ÁHT-n belüli megelőlegezések</t>
  </si>
  <si>
    <t>Zalavári Óvoda</t>
  </si>
  <si>
    <t xml:space="preserve"> működési és felhalmozási célú bevételi és kiadási előirányzatok bemutatása tájékoztató jelleggel</t>
  </si>
  <si>
    <t>Módosított előirányzat 2016.12.31.</t>
  </si>
  <si>
    <t>Működési célú pénzeszközátadás AHT-n kívülre</t>
  </si>
  <si>
    <t>Ellátottak pénzbeli juttatásai</t>
  </si>
  <si>
    <t>H.</t>
  </si>
  <si>
    <t>G.</t>
  </si>
  <si>
    <t>Finanszírozási kiadások összesen (VIII+IX)</t>
  </si>
  <si>
    <t>Felhalmozási célú hitel törlesztése</t>
  </si>
  <si>
    <t>Működési célú hitel törlesztése</t>
  </si>
  <si>
    <t>Hitelek törlesztése</t>
  </si>
  <si>
    <t>IX.</t>
  </si>
  <si>
    <t>Értékpapír vásárlásainak kiadása</t>
  </si>
  <si>
    <t>VIII.</t>
  </si>
  <si>
    <t>Finanszírozási bevételek (C+D)</t>
  </si>
  <si>
    <t>Költségvetési hiány belső finanszírozását meghaladó összegének külső finanszírozására szolgáló bevételek  (VI+VII)</t>
  </si>
  <si>
    <t>Felhalmozási célú hitel felvétele</t>
  </si>
  <si>
    <t xml:space="preserve">Működési célú hitel felvétele </t>
  </si>
  <si>
    <t>VII.</t>
  </si>
  <si>
    <t>Költségvetési hiány belső finanszírozására szolgáló pénzforgalom nélküli bevételek (V)</t>
  </si>
  <si>
    <t>Költségvetési bevételek összesen (I+II+III+IV)</t>
  </si>
  <si>
    <t>Pénzforgalom nélküli bevételek</t>
  </si>
  <si>
    <t>IV.</t>
  </si>
  <si>
    <t>előző évi felhalmozási célú előirányzat-maradvány</t>
  </si>
  <si>
    <t>7.3.</t>
  </si>
  <si>
    <t>Felhalmozási célú pénzeszközátvétel államháztartáson kívülről</t>
  </si>
  <si>
    <t>Támogatásértékű felhalmozási bevételek összesen</t>
  </si>
  <si>
    <t>Fejlesztési célú támogatások</t>
  </si>
  <si>
    <t>6.2.</t>
  </si>
  <si>
    <t>Köpontosított előirányzatokból fejlesztési célúak</t>
  </si>
  <si>
    <t>6.1.</t>
  </si>
  <si>
    <t>Pénzügyi befektetések bevételei</t>
  </si>
  <si>
    <t>5.3.</t>
  </si>
  <si>
    <t>Önkormányzatok sajátos felhalmozási és tőke bevételei</t>
  </si>
  <si>
    <t>Működési bevételek (1+2+3+4)</t>
  </si>
  <si>
    <t>Támogatásértékű működési bevételek összesen</t>
  </si>
  <si>
    <t>Normatív kötött felhasználású támogatások</t>
  </si>
  <si>
    <t>3.5.</t>
  </si>
  <si>
    <t>Helyi önkormányzatok által fenntartott, ill.támogatott előadó-műv.szerv. Támogatása</t>
  </si>
  <si>
    <t>Normatív hozzájárulások</t>
  </si>
  <si>
    <t>Bírságok, egyéb bevételek</t>
  </si>
  <si>
    <t>Pénzforgalom nélküli kiadások</t>
  </si>
  <si>
    <t>Támogatási kölcsön nyújtása, hitelek visszafizetése</t>
  </si>
  <si>
    <t>Beruházás</t>
  </si>
  <si>
    <t>Előző évi működési célú előirányzat-maradvány, pénzmaradvány átadás</t>
  </si>
  <si>
    <t>Teljesítés %-ban</t>
  </si>
  <si>
    <t>2.sz.melléklet</t>
  </si>
  <si>
    <t>65</t>
  </si>
  <si>
    <t>Dologi kiadások és egyéb folyó kiadások (46+64)</t>
  </si>
  <si>
    <t>64</t>
  </si>
  <si>
    <t>Egyéb folyó kiadások (54+58+61+62+63)</t>
  </si>
  <si>
    <t>63</t>
  </si>
  <si>
    <t>Követelés elengedés, tartozásátvállalás kiadásai</t>
  </si>
  <si>
    <t>62</t>
  </si>
  <si>
    <t>Realizált árfolyamveszteségek</t>
  </si>
  <si>
    <t>61</t>
  </si>
  <si>
    <t>Kamatkiadások (59+60)</t>
  </si>
  <si>
    <t>60</t>
  </si>
  <si>
    <t>Kamatkiadások államháztartáson belülre</t>
  </si>
  <si>
    <t>59</t>
  </si>
  <si>
    <t>Kamatkiadások államháztartáson kívülre</t>
  </si>
  <si>
    <t>58</t>
  </si>
  <si>
    <t>Adók, díjak, befizetések (55+56+57)</t>
  </si>
  <si>
    <t>57</t>
  </si>
  <si>
    <t>Adók, díjak, egyéb  befizetések</t>
  </si>
  <si>
    <t>56</t>
  </si>
  <si>
    <t>Nemzetközi tagsági díjak</t>
  </si>
  <si>
    <t>55</t>
  </si>
  <si>
    <t>Munkáltató által fizetett személyi jövedelemadó</t>
  </si>
  <si>
    <t>54</t>
  </si>
  <si>
    <t>Különféle költségvetési befizetések (47+…+53)</t>
  </si>
  <si>
    <t>53</t>
  </si>
  <si>
    <t>Egyéb befizetési kötelezettség</t>
  </si>
  <si>
    <t>52</t>
  </si>
  <si>
    <t>Befektetett eszközökkel kapcsolatos befizetési kötelezettség</t>
  </si>
  <si>
    <t>51</t>
  </si>
  <si>
    <t>Bevételek meghatározott köre utáni befizetés</t>
  </si>
  <si>
    <t>50</t>
  </si>
  <si>
    <t>Eredeti előirányzatot meghaladó bevétel utáni befizetés</t>
  </si>
  <si>
    <t>49</t>
  </si>
  <si>
    <t>Felügyeleti szerv javára teljesített egyéb befizetés</t>
  </si>
  <si>
    <t>48</t>
  </si>
  <si>
    <t>Vállalkozási tevékenység eredménye utáni befizetés</t>
  </si>
  <si>
    <t>47</t>
  </si>
  <si>
    <t>Előző évi maradvány visszafizetése (felügyeleti nélkül)</t>
  </si>
  <si>
    <t>46</t>
  </si>
  <si>
    <t>Dologi kiadások (14+18+33+34+38+43+44+45)</t>
  </si>
  <si>
    <t>45</t>
  </si>
  <si>
    <t>Szellemi tevékenység végzésére kifizetés</t>
  </si>
  <si>
    <t>Kiküldetés, reprezentáció, reklámkiadások (39+…+42)</t>
  </si>
  <si>
    <t>Reklám és propagandakiadások</t>
  </si>
  <si>
    <t>Reprezentáció</t>
  </si>
  <si>
    <t>Külföldi kiküldetés</t>
  </si>
  <si>
    <t>Belföldi kiküldetés</t>
  </si>
  <si>
    <t>Általános forgalmi adó összesen (35+36+37)</t>
  </si>
  <si>
    <t>Értékesített tárgyi eszközök, immateriális javak általános forgalmi adó befizetése (05. űrlapon szereplők nélkül)</t>
  </si>
  <si>
    <t>Kiszámlázott termékek és szolgáltatások általános forgalmi adó befizetése</t>
  </si>
  <si>
    <t>Vásárolt termékek és szolgáltatások általános forgalmi adója</t>
  </si>
  <si>
    <t>Vásárolt közszolgáltatások</t>
  </si>
  <si>
    <t>Szolgáltatási kiadások (19+20+23+…+32)</t>
  </si>
  <si>
    <t>Pénzügyi szolgáltatások kiadásai</t>
  </si>
  <si>
    <t>Továbbszámlázott (közvetített) szolgáltatások kiadásai államháztartáson kívülre</t>
  </si>
  <si>
    <t>Továbbszámlázott (közvetített) szolgáltatások kiadásai államháztartáson belülre</t>
  </si>
  <si>
    <t xml:space="preserve">Egyéb üzemeltetési, fenntartási szolgáltatási kiadások </t>
  </si>
  <si>
    <t>28</t>
  </si>
  <si>
    <t>Karbantartási, kisjavítási szolgáltatások kiadásai</t>
  </si>
  <si>
    <t>27</t>
  </si>
  <si>
    <t>Víz- és csatornadíjak</t>
  </si>
  <si>
    <t>26</t>
  </si>
  <si>
    <t>Távhő- és melegvíz-szolgáltatás díja</t>
  </si>
  <si>
    <t>25</t>
  </si>
  <si>
    <t>Villamosenergia-szolgáltatás díja</t>
  </si>
  <si>
    <t>24</t>
  </si>
  <si>
    <t>Gázenergia-szolgáltatás díja</t>
  </si>
  <si>
    <t>23</t>
  </si>
  <si>
    <t>Szállítási szolgáltatás</t>
  </si>
  <si>
    <t xml:space="preserve">                  bérleti díja</t>
  </si>
  <si>
    <t>22</t>
  </si>
  <si>
    <t xml:space="preserve">                - központi költségvetési szervek kincstári ingatlanhoz kapcsolódó</t>
  </si>
  <si>
    <t>21</t>
  </si>
  <si>
    <t xml:space="preserve">      ebből: - PPP konstrukcióhoz kapcsolódó szolgáltatási díj fizetés</t>
  </si>
  <si>
    <t>Bérleti és lízing díjak</t>
  </si>
  <si>
    <t>Kommunikációs szolgáltatások (15+16+17)</t>
  </si>
  <si>
    <t>Adatátviteli célú távközlési díjak</t>
  </si>
  <si>
    <t>Nem adatátviteli célú távközlési díjak</t>
  </si>
  <si>
    <t>Készletbeszerzés (01+…+13)</t>
  </si>
  <si>
    <t>Egyéb anyagbeszerzés</t>
  </si>
  <si>
    <t>Munkaruha, védőruha, formaruha, egyenruha</t>
  </si>
  <si>
    <t>Kisértékű tárgyi eszköz, szellemi termékek beszerzése</t>
  </si>
  <si>
    <t>Hajtó- és kenőanyagok beszerzése</t>
  </si>
  <si>
    <t>Tüzelőanyagok beszerzése</t>
  </si>
  <si>
    <t>Egyéb információhordozó beszerzése</t>
  </si>
  <si>
    <t>Folyóirat beszerzése</t>
  </si>
  <si>
    <t xml:space="preserve">Könyv beszerzése </t>
  </si>
  <si>
    <t>Irodaszer, nyomtatvány beszerzése</t>
  </si>
  <si>
    <t>Vegyszerbeszerzés</t>
  </si>
  <si>
    <t>Gyógyszerbeszerzés</t>
  </si>
  <si>
    <t>Élelmiszer beszerzés</t>
  </si>
  <si>
    <t xml:space="preserve">Dologi és egyéb folyó kiadásai összesített kimutatása </t>
  </si>
  <si>
    <t>Támogatások, támogatásértékű bevételek, kiegészítések összesen (05+06+24+28)</t>
  </si>
  <si>
    <t>Kiegészítések, visszatérülések (25+26+27)</t>
  </si>
  <si>
    <t>Előző évi előirányzat-maradvány, pénzmaradvány átvétel</t>
  </si>
  <si>
    <t>Előző évi egyéb költségvetési kiegészítések, visszatérülések</t>
  </si>
  <si>
    <t>Előző évi központi költségvetési kiegészítések, visszatérülések</t>
  </si>
  <si>
    <t>Támogatásértékű bevételek összesen (15+23)</t>
  </si>
  <si>
    <t>Támogatásértékű felhalmozási bevétel összesen (16+…+22)</t>
  </si>
  <si>
    <t>Támogatásértékű felhalmozási bevétel országos kisebbségi önkormányzatoktól</t>
  </si>
  <si>
    <t>Támogatásértékű felhalmozási bevétel többcélú kistérségi társulástól</t>
  </si>
  <si>
    <t>Támogatásértékű felhalmozási bevétel helyi önkormányzatoktól és költségvetési szerveitől</t>
  </si>
  <si>
    <t>Támogatásértékű felhalmozási bevétel elkülönített állami pénzalaptól</t>
  </si>
  <si>
    <t>Támogatásértékű felhalmozási bevétel társadalombiztosítási alapból</t>
  </si>
  <si>
    <t>Támogatásértékű felhalmozási bevétel fejezeti kezelésű előirányzattól</t>
  </si>
  <si>
    <t>Támogatásértékű felhalmozási bevétel központi költségvetési szervtől</t>
  </si>
  <si>
    <t>Támogatásértékű működési bevétel összesen (07+…+14)</t>
  </si>
  <si>
    <t>Garancia- és kezességvállalásból származó visszatérülések bevételek</t>
  </si>
  <si>
    <t>Támogatásértékű működési bevétel országos kisebbségi önkormányzatoktól</t>
  </si>
  <si>
    <t>Támogatásértékű működési bevétel többcélú kistérségi társulástól</t>
  </si>
  <si>
    <t>Támogatásértékű működési bevétel helyi önkormányzatoktól és költségvetési szerveitől</t>
  </si>
  <si>
    <t>Támogatásértékű működési bevétel elkülönített állami pénzalaptól</t>
  </si>
  <si>
    <t>Támogatásértékű működési bevétel társadalombiztosítási alapból</t>
  </si>
  <si>
    <t>Támogatásértékű működési bevétel fejezeti kezelésű előirányzattól</t>
  </si>
  <si>
    <t>Támogatásértékű működési bevétel központi költségvetési szervtől</t>
  </si>
  <si>
    <t>Önkormányzatok költségvetési támogatása</t>
  </si>
  <si>
    <t>Felügyeleti szervtől kapott támogatás (01+02+03+04)</t>
  </si>
  <si>
    <t>Fejezeti kezelésű előirányzatok támogatása</t>
  </si>
  <si>
    <t>Kormányzati felhalmozási kiadások támogatása</t>
  </si>
  <si>
    <t>Intézményi felhalmozási kiadások támogatása</t>
  </si>
  <si>
    <t>Működési költségvetés támogatása</t>
  </si>
  <si>
    <t>Finanszírozási bevételek és kiadások különbsége</t>
  </si>
  <si>
    <t>Önkormányzat mód.ei.2016.12.31.</t>
  </si>
  <si>
    <t>Egyéb működési támogatások</t>
  </si>
  <si>
    <t>2016.ÉVI KÖLTSÉGVETÉS ZÁRSZÁMADÁS</t>
  </si>
  <si>
    <t>2016.ÉVI KÖLTSÉGVETÉS  ZÁRSZÁMADÁS</t>
  </si>
  <si>
    <t>2016. ÉVI KÖLTSÉGVETÉS ZÁRSZÁMADÁS</t>
  </si>
  <si>
    <t>Támogatások, támogatásértékű bevételek, kiegészítések előirányzata</t>
  </si>
  <si>
    <t>#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</si>
  <si>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</si>
  <si>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</si>
  <si>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</si>
  <si>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016080 Kiemelt állami és önkormányzati rendezvények</t>
  </si>
  <si>
    <t>018010 Önkormányzatok elszámolásai a központi költségvetéssel</t>
  </si>
  <si>
    <t>018020 Központi költségvetési befizetések</t>
  </si>
  <si>
    <t>018030 Támogatási célú finanszírozási műveletek</t>
  </si>
  <si>
    <t>041233 Hosszabb időtartamú közfoglalkoztatás</t>
  </si>
  <si>
    <t>045160 Közutak, hidak, alagutak üzemeltetése, fenntartása</t>
  </si>
  <si>
    <t>063020 Víztermelés, -kezelés, -ellátás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</si>
  <si>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</si>
  <si>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</si>
  <si>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</si>
  <si>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</si>
  <si>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072112 Háziorvosi ügyeleti ellátás</t>
  </si>
  <si>
    <t>074031 Család és nővédelmi egészségügyi gondozás</t>
  </si>
  <si>
    <t>074032 Ifjúság-egészségügyi gondozás</t>
  </si>
  <si>
    <t>081041 Versenysport- és utánpótlás-nevelési tevékenység és támogatása</t>
  </si>
  <si>
    <t>081071 Üdülői szálláshely-szolgáltatás és étkeztetés</t>
  </si>
  <si>
    <t>082044 Könyvtári szolgáltatások</t>
  </si>
  <si>
    <t>082092 Közművelődés - hagyományos közösségi kulturális értékek gondozása</t>
  </si>
  <si>
    <t>086090 Egyéb szabadidős szolgáltatás</t>
  </si>
  <si>
    <t>091140 Óvodai nevelés, ellátás működtetési feladatai</t>
  </si>
  <si>
    <t>092120 Köznevelési intézmény 5-8. évfolyamán tanulók nevelésével, oktatásával összefüggő működtetési feladatok</t>
  </si>
  <si>
    <t>096015 Gyermekétkeztetés köznevelési intézményben</t>
  </si>
  <si>
    <t>096025 Munkahelyi étkeztetés köznevelési intézményben</t>
  </si>
  <si>
    <t>104051 Gyermekvédelmi pénzbeli és természetbeni ellátások</t>
  </si>
  <si>
    <t>107051 Szociális étkeztetés</t>
  </si>
  <si>
    <t>107060 Egyéb szociális pénzbeli és természetbeni ellátások, támogatások</t>
  </si>
  <si>
    <t>73</t>
  </si>
  <si>
    <t>93</t>
  </si>
  <si>
    <t>96</t>
  </si>
  <si>
    <t>ebből: lakásfenntartási támogatás [Szoctv. 38. § (1) bek. a) és b) pontok]  (K46)</t>
  </si>
  <si>
    <t>101</t>
  </si>
  <si>
    <t>Egyéb nem intézményi ellátások (&gt;=102+…+120)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</si>
  <si>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</si>
  <si>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</si>
  <si>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</si>
  <si>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</si>
  <si>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</si>
  <si>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</si>
  <si>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</si>
  <si>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</si>
  <si>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</si>
  <si>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</si>
  <si>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</si>
  <si>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</si>
  <si>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152</t>
  </si>
  <si>
    <t>ebből: központi költségvetési szervek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</si>
  <si>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</si>
  <si>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</si>
  <si>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</si>
  <si>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</si>
  <si>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</si>
  <si>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</si>
  <si>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</si>
  <si>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</si>
  <si>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</si>
  <si>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</si>
  <si>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</si>
  <si>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</si>
  <si>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185</t>
  </si>
  <si>
    <t>ebből: állami többségi tulajdonú nem pénzügyi vállalkozások (K512)</t>
  </si>
  <si>
    <t>191</t>
  </si>
  <si>
    <t>Egyéb működési célú kiadások (=122+127+128+129+140+151+162+164+176+177+178+179+190) (K5)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</si>
  <si>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</si>
  <si>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</si>
  <si>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</si>
  <si>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</si>
  <si>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</si>
  <si>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</si>
  <si>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</si>
  <si>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</si>
  <si>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289</t>
  </si>
  <si>
    <t>Államháztartáson belüli megelőlegezések visszafizetése (K914)</t>
  </si>
  <si>
    <t>290</t>
  </si>
  <si>
    <t>Központi, irányító szervi támogatások folyósítása (K915)</t>
  </si>
  <si>
    <t>297</t>
  </si>
  <si>
    <t>Belföldi finanszírozás kiadásai (=274+287+…+293+296) (K91)</t>
  </si>
  <si>
    <t>308</t>
  </si>
  <si>
    <t>Finanszírozási kiadások (=297+305+306+307) (K9)</t>
  </si>
  <si>
    <t>309</t>
  </si>
  <si>
    <t>Kiadások összesen (=268+308) (K1-K9)</t>
  </si>
  <si>
    <t>311</t>
  </si>
  <si>
    <t>Kapacitásmutató 2. [68/2013. (XII.29.)NGM r. 6. § (2) bek.]</t>
  </si>
  <si>
    <t>312</t>
  </si>
  <si>
    <t>Feladatmutató [68/2013. (XII.29.)NGM r. 6. § (1) bek.]</t>
  </si>
  <si>
    <t>900010 Központi költségvetés funkcióra nem sorolható bevételei államháztartáson kívülről</t>
  </si>
  <si>
    <t>900020 Önkormányzatok funkcióra nem sorolható bevételei államháztartáson kívülről</t>
  </si>
  <si>
    <t>79</t>
  </si>
  <si>
    <t>109</t>
  </si>
  <si>
    <t>110</t>
  </si>
  <si>
    <t>112</t>
  </si>
  <si>
    <t>117</t>
  </si>
  <si>
    <t>145</t>
  </si>
  <si>
    <t>147</t>
  </si>
  <si>
    <t>150</t>
  </si>
  <si>
    <t>158</t>
  </si>
  <si>
    <t>168</t>
  </si>
  <si>
    <t>169</t>
  </si>
  <si>
    <t>172</t>
  </si>
  <si>
    <t>184</t>
  </si>
  <si>
    <t>186</t>
  </si>
  <si>
    <t>187</t>
  </si>
  <si>
    <t>190</t>
  </si>
  <si>
    <t>192</t>
  </si>
  <si>
    <t>194</t>
  </si>
  <si>
    <t>197</t>
  </si>
  <si>
    <t>205</t>
  </si>
  <si>
    <t>208</t>
  </si>
  <si>
    <t>218</t>
  </si>
  <si>
    <t>221</t>
  </si>
  <si>
    <t>224</t>
  </si>
  <si>
    <t>226</t>
  </si>
  <si>
    <t>230</t>
  </si>
  <si>
    <t>283</t>
  </si>
  <si>
    <t>295</t>
  </si>
  <si>
    <t>298</t>
  </si>
  <si>
    <t>306</t>
  </si>
  <si>
    <t>315</t>
  </si>
  <si>
    <t>316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</si>
  <si>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</si>
  <si>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</si>
  <si>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</si>
  <si>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</si>
  <si>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</si>
  <si>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</si>
  <si>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</si>
  <si>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</si>
  <si>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</si>
  <si>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</si>
  <si>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</si>
  <si>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Előző időszak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</si>
  <si>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</si>
  <si>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</si>
  <si>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</si>
  <si>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</si>
  <si>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</si>
  <si>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</si>
  <si>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</si>
  <si>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</si>
  <si>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</si>
  <si>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</si>
  <si>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</si>
  <si>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</si>
  <si>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</si>
  <si>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</si>
  <si>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</si>
  <si>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</si>
  <si>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</si>
  <si>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</si>
  <si>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</si>
  <si>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</si>
  <si>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</si>
  <si>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</si>
  <si>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</si>
  <si>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</si>
  <si>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</si>
  <si>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</si>
  <si>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</si>
  <si>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</si>
  <si>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</si>
  <si>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</si>
  <si>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</si>
  <si>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72</t>
  </si>
  <si>
    <t>D/I/4c - ebből: költségvetési évben esedékes követelések ellátási díjakra</t>
  </si>
  <si>
    <t>D/I/4d - ebből: költségvetési évben esedékes követelések kiszámlázott általános forgalmi adóra</t>
  </si>
  <si>
    <t>78</t>
  </si>
  <si>
    <t>D/I/4i - ebből: költségvetési évben esedékes követelések egyéb működési bevételekre</t>
  </si>
  <si>
    <t>D/I/5 Költségvetési évben esedékes követelések felhalmozási bevételre (=D/I/5a+…+D/I/5e)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</si>
  <si>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</si>
  <si>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</si>
  <si>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</si>
  <si>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</si>
  <si>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D/I Költségvetési évben esedékes követelések (=D/I/1+…+D/I/8)</t>
  </si>
  <si>
    <t>143</t>
  </si>
  <si>
    <t>D/III/1 Adott előlegek (=D/III/1a+…+D/III/1f)</t>
  </si>
  <si>
    <t>146</t>
  </si>
  <si>
    <t>D/III/1c - ebből: készletekre adott előlegek</t>
  </si>
  <si>
    <t>148</t>
  </si>
  <si>
    <t>D/III/1e - ebből: foglalkoztatottaknak adott előlegek</t>
  </si>
  <si>
    <t>149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</si>
  <si>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</si>
  <si>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</si>
  <si>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</si>
  <si>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</si>
  <si>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</si>
  <si>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</si>
  <si>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</si>
  <si>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</si>
  <si>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</si>
  <si>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</si>
  <si>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</si>
  <si>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</si>
  <si>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</si>
  <si>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</si>
  <si>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</si>
  <si>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</si>
  <si>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</si>
  <si>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</si>
  <si>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</si>
  <si>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</si>
  <si>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189</t>
  </si>
  <si>
    <t>H/I/3 Költségvetési évben esedékes kötelezettségek dologi kiadásokra</t>
  </si>
  <si>
    <t>212</t>
  </si>
  <si>
    <t>H/I Költségvetési évben esedékes kötelezettségek (=H/I/1+…+H/I/9)</t>
  </si>
  <si>
    <t>225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</si>
  <si>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</si>
  <si>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</si>
  <si>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</si>
  <si>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</si>
  <si>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</si>
  <si>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</si>
  <si>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</si>
  <si>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</si>
  <si>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</si>
  <si>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</si>
  <si>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</si>
  <si>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</si>
  <si>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</si>
  <si>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</si>
  <si>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</si>
  <si>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</si>
  <si>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</si>
  <si>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</si>
  <si>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>C)  MÉRLEG SZERINTI EREDMÉNY (=±A±B)</t>
  </si>
  <si>
    <t>B)  PÉNZÜGYI MŰVELETEK EREDMÉNYE (=VIII-IX)</t>
  </si>
  <si>
    <t>IX Pénzügyi műveletek ráfordításai (=22+23+24+25+26)</t>
  </si>
  <si>
    <t>26 Pénzügyi műveletek egyéb ráfordításai (&gt;=26a+26b)</t>
  </si>
  <si>
    <t>24 Fizetendő kamatok és kamatjellegű ráfordítások</t>
  </si>
  <si>
    <t>VIII Pénzügyi műveletek eredményszemléletű bevételei (=17+18+19+20+21)</t>
  </si>
  <si>
    <t>21 Pénzügyi műveletek egyéb eredményszemléletű bevételei (&gt;=21a+21b)</t>
  </si>
  <si>
    <t>20 Egyéb kapott (járó) kamatok és kamatjellegű eredményszemléletű bevételek</t>
  </si>
  <si>
    <t>17 Kapott (járó) osztalék és részesedés</t>
  </si>
  <si>
    <t>A)  TEVÉKENYSÉGEK EREDMÉNYE (=I±II+III-IV-V-VI-VII)</t>
  </si>
  <si>
    <t>VII Egyéb ráfordítások</t>
  </si>
  <si>
    <t>VI Értékcsökkenési leírás</t>
  </si>
  <si>
    <t>V Személyi jellegű ráfordítások (=14+15+16)</t>
  </si>
  <si>
    <t>16 Bérjárulékok</t>
  </si>
  <si>
    <t>15 Személyi jellegű egyéb kifizetések</t>
  </si>
  <si>
    <t>14 Bérköltség</t>
  </si>
  <si>
    <t>IV Anyagjellegű ráfordítások (=10+11+12+13)</t>
  </si>
  <si>
    <t>13 Eladott (közvetített) szolgáltatások értéke</t>
  </si>
  <si>
    <t>11 Igénybe vett szolgáltatások értéke</t>
  </si>
  <si>
    <t>10 Anyagköltség</t>
  </si>
  <si>
    <t>III Egyéb eredményszemléletű bevételek (=06+07+08+09)</t>
  </si>
  <si>
    <t>09 Különféle egyéb eredményszemléletű bevételek</t>
  </si>
  <si>
    <t>07 Egyéb működési célú támogatások eredményszemléletű bevételei</t>
  </si>
  <si>
    <t>06 Központi működési célú támogatások eredményszemléletű bevételei</t>
  </si>
  <si>
    <t>I Tevékenység nettó eredményszemléletű bevétele (=01+02+03)</t>
  </si>
  <si>
    <t>03 Tevékenység egyéb nettó eredményszemléletű bevételei</t>
  </si>
  <si>
    <t>02 Eszközök és szolgáltatások értékesítése nettó eredményszemléletű bevételei</t>
  </si>
  <si>
    <t>01 Közhatalmi eredményszemléletű bevételek</t>
  </si>
  <si>
    <t>Nyitó adatok, bekerülési érték</t>
  </si>
  <si>
    <t>Nyitó adatok, értékvesztés</t>
  </si>
  <si>
    <t>Tárgyidőszakban elszámolt értékvesztés</t>
  </si>
  <si>
    <t>Tárgyidőszakban visszaírt értékvesztés</t>
  </si>
  <si>
    <t>Záró adatok, bekerülési érték</t>
  </si>
  <si>
    <t>Záró adatok, értékvesztés</t>
  </si>
  <si>
    <t>Adott előlegek</t>
  </si>
  <si>
    <t>Tartós részesedések</t>
  </si>
  <si>
    <t>Készletek</t>
  </si>
  <si>
    <t>Kincstáron kívüli forintszámlák</t>
  </si>
  <si>
    <t>Követelések a követelés jellegű sajátos elszámolások kivételével</t>
  </si>
  <si>
    <t>Összesen (=01+…+10)</t>
  </si>
  <si>
    <t>2015. évi tény</t>
  </si>
  <si>
    <t>2016. évi tény</t>
  </si>
  <si>
    <t>A) BEFEKTETETT ESZKÖZÖK</t>
  </si>
  <si>
    <t>I. Immateriális javak</t>
  </si>
  <si>
    <t>1 Alapítás-átszervezés aktívált értéke</t>
  </si>
  <si>
    <t>2. Kísérleti fejlesztés aktívált értéke</t>
  </si>
  <si>
    <t>3. Vagyoni értékű jogok</t>
  </si>
  <si>
    <t>4. Szellemi termékek</t>
  </si>
  <si>
    <t>5. Üzleti vagy cégérték</t>
  </si>
  <si>
    <t>6. Immateriális javakra adott előlegek</t>
  </si>
  <si>
    <t>7. Immateriális javak értékhelyesbítése</t>
  </si>
  <si>
    <t>I. Immateriális javak összesen:</t>
  </si>
  <si>
    <t>II. Tárgyi eszközök</t>
  </si>
  <si>
    <t>1. Ingatlanok és a kapcsolódó vagyoni értékű jogok</t>
  </si>
  <si>
    <t>2. Gépek, berendezések és felszerelések</t>
  </si>
  <si>
    <t>3. Járművek</t>
  </si>
  <si>
    <t>4. Tenyészállatok</t>
  </si>
  <si>
    <t>5. Beruházások, felújítások</t>
  </si>
  <si>
    <t>6. Beruházásokra adott előlegek</t>
  </si>
  <si>
    <t>7. Állami készletek, tartalékok</t>
  </si>
  <si>
    <t>8. Tárgyi eszközök értékhelyesbítése</t>
  </si>
  <si>
    <t>II. Tárgyi eszközök összesen:</t>
  </si>
  <si>
    <t>III. Befektetett pénzügyi eszközök</t>
  </si>
  <si>
    <t>1. Tartós részesedés</t>
  </si>
  <si>
    <t>2. Tartós hitelviszonyt megtestesítő értékpapír</t>
  </si>
  <si>
    <t>3. Tartósan adott kölcsön</t>
  </si>
  <si>
    <t>4. Hosszú lejáratú betétek</t>
  </si>
  <si>
    <t>5. Egyéb hosszúlejáratú követelések</t>
  </si>
  <si>
    <t>6. Befektetett pénzügyi eszközök értékhelyesbítése</t>
  </si>
  <si>
    <t>III. Befektetett pénzügyi eszközök összesen:</t>
  </si>
  <si>
    <t>IV. Üzemeltetésre, kezelésre átadott, koncesszióba, vagyonkeze-lésbe adott, illetve vagyonkezelésbe vett eszközök</t>
  </si>
  <si>
    <t>1. Üzemeltetésre, kezelésre átadott eszkzök</t>
  </si>
  <si>
    <t>2. Koncesszióba adott szközök</t>
  </si>
  <si>
    <t>3. Vagyonkezelésbe adott eszközök</t>
  </si>
  <si>
    <t>4. Vagyonkezelésbe vett eszközök</t>
  </si>
  <si>
    <t>5. Üzemeltetésre, kezelésre átadott, koncesszióba, vagyonkezelésbe adott, illetve vagyonkezelésbe vett eszközök értékhelyesbítése</t>
  </si>
  <si>
    <t>IV. Üzemeltetésre, kezelésre átadott, koncesszióba, vagyonkeze-lésbe adott, illetve vagyonkezelésbe vett eszközök összesen:</t>
  </si>
  <si>
    <t>A) BEFEKTETETT ESZKÖZÖK ÖSSZESEN:</t>
  </si>
  <si>
    <t>B) FORGÓESZKÖZÖK</t>
  </si>
  <si>
    <t>I. Készletek</t>
  </si>
  <si>
    <t>1. Anyagok</t>
  </si>
  <si>
    <t>2. Befejezetlen termelés és félkész termékek</t>
  </si>
  <si>
    <t>3. Növendék-, hízó és egyéb állatok</t>
  </si>
  <si>
    <t>4. Késztermékek</t>
  </si>
  <si>
    <t>5. Áruk</t>
  </si>
  <si>
    <t>6. Készletekre adott előlegek</t>
  </si>
  <si>
    <t>I. Készletek összesen:</t>
  </si>
  <si>
    <t>II. Követelések</t>
  </si>
  <si>
    <t>1. Követelések áruszállításból és szolgáltatásból (vevők)</t>
  </si>
  <si>
    <t>2. Adósok</t>
  </si>
  <si>
    <t>3. Rövid lejáratú kölcsönök</t>
  </si>
  <si>
    <t>4. Váltókövetelések</t>
  </si>
  <si>
    <t>5. Egyéb követelések</t>
  </si>
  <si>
    <t>II. Követelések összesen:</t>
  </si>
  <si>
    <t>III. Értékpapírok</t>
  </si>
  <si>
    <t>1. Forgatási célú részesedés</t>
  </si>
  <si>
    <t>2. Forgatási célú hitelviszonyt megtestesítő értékpapírok</t>
  </si>
  <si>
    <t>III. Értékpapírok összesen:</t>
  </si>
  <si>
    <t>IV. Pénzeszközök</t>
  </si>
  <si>
    <t>1. Pénztárak, csekkek, betétkönyvek</t>
  </si>
  <si>
    <t>2. Költségvetési pénzforgalmi számlák</t>
  </si>
  <si>
    <t>3. Elszámolási számlák</t>
  </si>
  <si>
    <t>4. Idegen pénzeszközök számlái</t>
  </si>
  <si>
    <t>IV. Pénzeszközök összesen:</t>
  </si>
  <si>
    <t>B) FORGÓESZKÖZÖK ÖSSZESEN:</t>
  </si>
  <si>
    <t>C) AKTÍV IDŐBELI ELHATÁROLÁSOK</t>
  </si>
  <si>
    <t>1. Bevételek aktív időbeli elhtárolása</t>
  </si>
  <si>
    <t>2. Költségek, ráfordítások aktív időbeli elhatárolása</t>
  </si>
  <si>
    <t>3. Halasztott ráfordítások</t>
  </si>
  <si>
    <t>C) AKTÍV IDŐBELI ELHATÁROLÁSOK ÖSSZESEN:</t>
  </si>
  <si>
    <t>ESZKÖZÖK (aktívák) ÖSSZESEN:</t>
  </si>
  <si>
    <t>D) SAJÁT TŐKE</t>
  </si>
  <si>
    <t>I. Tartós tőke</t>
  </si>
  <si>
    <t>II. Felhalmozott eredmény</t>
  </si>
  <si>
    <t>3. Értékelési tartalék</t>
  </si>
  <si>
    <t>III. Egyéb eszköz változásai</t>
  </si>
  <si>
    <t>1. Induló tőke</t>
  </si>
  <si>
    <t>IV. Értékhelyesbítés értékelési tartaléka</t>
  </si>
  <si>
    <t>2. Tőkeváltozások</t>
  </si>
  <si>
    <t>V. Mérleg szerinti eredmény</t>
  </si>
  <si>
    <t>D) SAJÁT TŐKE ÖSSZESEN:</t>
  </si>
  <si>
    <t>E) CÉLTARTALÉKOK</t>
  </si>
  <si>
    <t>1. Céltartalék a várható kötelezettségekre</t>
  </si>
  <si>
    <t>2. Céltartalék a jövőbeni költségekre</t>
  </si>
  <si>
    <t>3. Egyéb céltartalék</t>
  </si>
  <si>
    <t>E) CÉLTARTALÉKOK ÖSSZESEN:</t>
  </si>
  <si>
    <t>F) KÖTELEZETTSÉGEK</t>
  </si>
  <si>
    <t>I. Hosszú lejáratú kötelezettségek</t>
  </si>
  <si>
    <t>1. Hosszú lejáratra kapott kölcsönök</t>
  </si>
  <si>
    <t>2. Tartozások kötvénykibocsátásból</t>
  </si>
  <si>
    <t>3. Beruházási és fejlesztési hitelek</t>
  </si>
  <si>
    <t>4. Működési célú hosszú lejáratú hitelek</t>
  </si>
  <si>
    <t>5. Egyéb hosszú lejáratú kötelezettségek</t>
  </si>
  <si>
    <t>I. Hosszú lejáratú kötelezettségek összesen:</t>
  </si>
  <si>
    <t>II. Rövid lejáratú kötelezettségek</t>
  </si>
  <si>
    <t>1. Rövid lejáratú kölcsönök</t>
  </si>
  <si>
    <t>2. Rövid lejáratú hitelek</t>
  </si>
  <si>
    <t>3. Vevőktől kapott előlegek</t>
  </si>
  <si>
    <t>4. Kötelezettségek áruszállításból és szolgáltatásból (szállítók)</t>
  </si>
  <si>
    <t>6. Váltótartozások</t>
  </si>
  <si>
    <t>7. Idegen pénz miatti kötelezettsgek</t>
  </si>
  <si>
    <t>8. Egyéb rövid lejáratú lkötelezettségek</t>
  </si>
  <si>
    <t>II. Rövid lejáratú kötelezettségek összesen:</t>
  </si>
  <si>
    <t>F) KÖTELEZETTSÉGEK ÖSSZESEN:</t>
  </si>
  <si>
    <t>G)PASSZÍV IDŐBELI ELHATÁROLÁSOK</t>
  </si>
  <si>
    <t>1. Bevételek passzív időbeli elhatárolása</t>
  </si>
  <si>
    <t>2. Költségek, ráfordítások passzív időbeli elhatárolása</t>
  </si>
  <si>
    <t>3. Halasztott bevételek</t>
  </si>
  <si>
    <t>G) PASSZÍV IDŐBELI ELHATÁROLÁSOK ÖSSZESEN:</t>
  </si>
  <si>
    <t>FORRÁSOK (passzívák)  ÖSSZESEN:</t>
  </si>
  <si>
    <t>E S Z K Ö Z Ö K</t>
  </si>
  <si>
    <t>Bruttó érték 2016.12.31.</t>
  </si>
  <si>
    <t>Nettó érték 2016.12.31.</t>
  </si>
  <si>
    <t>I. Immateriális javak (vagyoni értékű jogok, szellemi termékek)</t>
  </si>
  <si>
    <t>1. Korlátozottan forgalomképes törzsvagyon</t>
  </si>
  <si>
    <t>2. Üzleti vagyon</t>
  </si>
  <si>
    <t>1. Ingatlanok és kapcsolódó vagyoni értékű jogok</t>
  </si>
  <si>
    <t>1.1 Forgalomkételen törzsvagyon</t>
  </si>
  <si>
    <t>1.2 Korlátozottan forgalomképes törzsvagyon</t>
  </si>
  <si>
    <t>1.3 Üzleti vagyon</t>
  </si>
  <si>
    <t>2.1 Forgalomkételen törzsvagyon</t>
  </si>
  <si>
    <t>2.2 Korlátozottan forgalomképes törzsvagyon</t>
  </si>
  <si>
    <t>2.3 Üzleti vagyon</t>
  </si>
  <si>
    <t>3.1 Forgalomkételen törzsvagyon</t>
  </si>
  <si>
    <t>3.2 Korlátozottan forgalomképes törzsvagyon</t>
  </si>
  <si>
    <t>3.3 Üzleti vagyon</t>
  </si>
  <si>
    <t>4. Beruházások, felújítások</t>
  </si>
  <si>
    <t>4.1 Forgalomkételen törzsvagyon</t>
  </si>
  <si>
    <t>4.2 Korlátozottan forgalomképes törzsvagyon</t>
  </si>
  <si>
    <t>4.3 Üzleti vagyon</t>
  </si>
  <si>
    <t>5. Beruházásra adott előlegek</t>
  </si>
  <si>
    <t>5.1 Forgalomkételen törzsvagyon</t>
  </si>
  <si>
    <t>5.2 Korlátozottan forgalomképes törzsvagyon</t>
  </si>
  <si>
    <t>5.3 Üzleti vagyon</t>
  </si>
  <si>
    <t>1. Egyéb tartós részesedés</t>
  </si>
  <si>
    <t>1.1 Korlátozottan forgalomképes törzsvagyon</t>
  </si>
  <si>
    <t>1.2 Üzleti vagyon</t>
  </si>
  <si>
    <t>2. Tartós hitelviszonyt megtestesítő értékpapír         (törzsvagyonon kívüli egyéb vagyon)</t>
  </si>
  <si>
    <t>3. Egyéb tartósan adott kölcsön (törzsvagyonon kívüli egyéb vagyon)</t>
  </si>
  <si>
    <t>4. Hosszú lejáratú bankbetétek (törzsvagyonon kívüli egyéb vagyon)</t>
  </si>
  <si>
    <t>IV. Üzemeltetésre, kezelésre átadott, koncesszióba adott (vagyonkezelésbe vett) eszközök</t>
  </si>
  <si>
    <t>IV. Üzemeltetésre, kezelésre átadott, koncesszióba adott (vagyonkezelésbe vett) eszközök összesen:</t>
  </si>
  <si>
    <t>1. Egyéb részesedés</t>
  </si>
  <si>
    <t>V. Egyéb aktív pénzügyi elszámolások</t>
  </si>
  <si>
    <t>ESZKÖZÖK ÖSSZESEN:</t>
  </si>
  <si>
    <t>F O R R Á S O K</t>
  </si>
  <si>
    <t>2. Tartozások (fejlesztési célú) kötvénykibocsátásból</t>
  </si>
  <si>
    <t>4. Egyéb hosszú lejáratú kötelezettségek</t>
  </si>
  <si>
    <t>3. Kötelezettségek áruszállításból és szolgáltatásból (szállítók)</t>
  </si>
  <si>
    <t xml:space="preserve">    Ebből:</t>
  </si>
  <si>
    <t xml:space="preserve">      - tárgyévi költségvetést terhelő szállítói kötelezettségek</t>
  </si>
  <si>
    <t xml:space="preserve">      - tárgyévet követő évet terhelő szállítói kötelezettségek</t>
  </si>
  <si>
    <t>4. Egyéb rövid lejáratú kötelezettségek</t>
  </si>
  <si>
    <t xml:space="preserve">      Ebből:</t>
  </si>
  <si>
    <t xml:space="preserve">      - hosszú lejáratú kötelezettség következő évet terhelő törlesztőrészletei</t>
  </si>
  <si>
    <t xml:space="preserve">      - tárgyévi költségvetést terhelő egyéb rövid lejáratú kötelezettségek</t>
  </si>
  <si>
    <t xml:space="preserve">      - különféle egyéb rövid lejáratú kötelezettségek</t>
  </si>
  <si>
    <t>III. Egyéb passzív pénzügyi elszámolások</t>
  </si>
  <si>
    <t>1. Passzív függő elszámolások</t>
  </si>
  <si>
    <t>2. Passzív átfutó elszámolások</t>
  </si>
  <si>
    <t>3. Passzív kiegyenlítő elszámolások</t>
  </si>
  <si>
    <t>4. Passzív letéti elszámolások</t>
  </si>
  <si>
    <t>5. Nemzetközi támogatási programok devizaelszámolása</t>
  </si>
  <si>
    <t>III. Egyéb passzív pénzügyi elszámolások összesen:</t>
  </si>
  <si>
    <t>Vagyon csoportosítása</t>
  </si>
  <si>
    <t>1. Forgalomképtelen törzsvagyon összesen:</t>
  </si>
  <si>
    <t>2. Korlátozottan forgalomképes törzsvagyon összesen:</t>
  </si>
  <si>
    <t>3. Üzleti vagyon</t>
  </si>
  <si>
    <t>4. Eszközök mindösszesen:</t>
  </si>
  <si>
    <t xml:space="preserve"> Sorszám</t>
  </si>
  <si>
    <t xml:space="preserve"> Megnevezés</t>
  </si>
  <si>
    <t xml:space="preserve"> </t>
  </si>
  <si>
    <t>Ingatlanok és kapcsolódó vagyoni értékű jogok</t>
  </si>
  <si>
    <t>Tenyészállatok</t>
  </si>
  <si>
    <t>Pénzforgalom egyeztetése</t>
  </si>
  <si>
    <t xml:space="preserve"> Összeg</t>
  </si>
  <si>
    <t xml:space="preserve"> Pénzkészlet a tárgyidőszak elején</t>
  </si>
  <si>
    <t xml:space="preserve"> - Forintban vezetett költségvetési bankszámlák egyenlege</t>
  </si>
  <si>
    <t xml:space="preserve">   (Előirányzat-felhasználási keretszámla egyenlege)</t>
  </si>
  <si>
    <t xml:space="preserve"> - Devizabetét számlák egyenlege</t>
  </si>
  <si>
    <t xml:space="preserve"> - Forintpénztárak és betétkönyvek egyenlege</t>
  </si>
  <si>
    <t xml:space="preserve"> - Valutapénztárak egyenlege</t>
  </si>
  <si>
    <t xml:space="preserve"> - Pénzkészlet összesen (01+02+03+04))</t>
  </si>
  <si>
    <t xml:space="preserve"> Bevételek (+)</t>
  </si>
  <si>
    <t xml:space="preserve"> Kiadások (-)</t>
  </si>
  <si>
    <t xml:space="preserve"> Pénzkészlet a tárgyidőszak végén</t>
  </si>
  <si>
    <t xml:space="preserve"> - Dvizavetét számlák egyenlege</t>
  </si>
  <si>
    <t xml:space="preserve"> - Pénzkészlet összesen (08+09+10+11)</t>
  </si>
  <si>
    <t>(12=05+06-07)</t>
  </si>
  <si>
    <t>Önkormányzat</t>
  </si>
  <si>
    <t>2015. év záró</t>
  </si>
  <si>
    <t>2016. év záró</t>
  </si>
  <si>
    <t xml:space="preserve">E S Z K Ö Z Ö K </t>
  </si>
  <si>
    <t xml:space="preserve">F O R R Á S O K </t>
  </si>
  <si>
    <t xml:space="preserve">Helyi önkormányzatok működésének általános támogatása </t>
  </si>
  <si>
    <t xml:space="preserve">Települési önkormányzatok egyes köznevelési feladatainak támogatása </t>
  </si>
  <si>
    <t xml:space="preserve">Települési önkormányzatok szociális, gyermekjóléti  és gyermekétkeztetési feladatainak támogatása </t>
  </si>
  <si>
    <t xml:space="preserve">Települési önkormányzatok kulturális feladatainak támogatása </t>
  </si>
  <si>
    <t xml:space="preserve">Működési célú költségvetési támogatások és kiegészítő támogatások </t>
  </si>
  <si>
    <t xml:space="preserve">Önkormányzatok működési támogatásai (=01+…+06) </t>
  </si>
  <si>
    <t xml:space="preserve">Egyéb működési célú támogatások bevételei államháztartáson belülről (=33+…+42) </t>
  </si>
  <si>
    <t xml:space="preserve">ebből: központi kezelésű előirányzatok </t>
  </si>
  <si>
    <t xml:space="preserve">ebből: társadalombiztosítás pénzügyi alapjai </t>
  </si>
  <si>
    <t xml:space="preserve">ebből: elkülönített állami pénzalapok </t>
  </si>
  <si>
    <t xml:space="preserve">ebből: helyi önkormányzatok és költségvetési szerveik </t>
  </si>
  <si>
    <t xml:space="preserve">Működési célú támogatások államháztartáson belülről (=07+...+10+21+32) </t>
  </si>
  <si>
    <t xml:space="preserve">Felhalmozási célú önkormányzati támogatások </t>
  </si>
  <si>
    <t xml:space="preserve">Felhalmozási célú támogatások államháztartáson belülről (=44+45+46+57+68) </t>
  </si>
  <si>
    <t xml:space="preserve">Vagyoni tipusú adók (=110+…+116) </t>
  </si>
  <si>
    <t xml:space="preserve">ebből: építményadó  </t>
  </si>
  <si>
    <t xml:space="preserve">ebből: magánszemélyek kommunális adója </t>
  </si>
  <si>
    <t xml:space="preserve">Értékesítési és forgalmi adók (=118+…+139) </t>
  </si>
  <si>
    <t>ebből: állandó jeleggel végzett iparűzési tevékenység után fizetett helyi iparűzési adó</t>
  </si>
  <si>
    <t xml:space="preserve">Gépjárműadók (=146+…+149) </t>
  </si>
  <si>
    <t xml:space="preserve">ebből: belföldi gépjárművek adójának a helyi önkormányzatot megillető része </t>
  </si>
  <si>
    <t xml:space="preserve">Egyéb áruhasználati és szolgáltatási adók  (=151+…+167) </t>
  </si>
  <si>
    <t xml:space="preserve">ebből: tartózkodás után fizetett idegenforgalmi adó  </t>
  </si>
  <si>
    <t xml:space="preserve">Termékek és szolgáltatások adói (=117+140+144+145+150)  </t>
  </si>
  <si>
    <t>Egyéb közhatalmi bevételek (&gt;=170+…+184)</t>
  </si>
  <si>
    <t xml:space="preserve">ebből: igazgatási szolgáltatási díjak </t>
  </si>
  <si>
    <t xml:space="preserve">ebből: egyéb bírság </t>
  </si>
  <si>
    <t xml:space="preserve">ebből: egyéb települési adók </t>
  </si>
  <si>
    <t xml:space="preserve">Közhatalmi bevételek (=93+94+104+109+168+169) </t>
  </si>
  <si>
    <t xml:space="preserve">Készletértékesítés ellenértéke </t>
  </si>
  <si>
    <t xml:space="preserve">Szolgáltatások ellenértéke (&gt;=188+189) </t>
  </si>
  <si>
    <t xml:space="preserve">Közvetített szolgáltatások ellenértéke  (&gt;=191) </t>
  </si>
  <si>
    <t xml:space="preserve">Tulajdonosi bevételek (&gt;=193+…+198) </t>
  </si>
  <si>
    <t xml:space="preserve">ebből: önkormányzati vagyon üzemeltetéséből, koncesszióból származó bevétel </t>
  </si>
  <si>
    <t xml:space="preserve">ebből:  önkormányzati többségi tulajdonú vállalkozástól kapott osztalék </t>
  </si>
  <si>
    <t xml:space="preserve">Ellátási díjak </t>
  </si>
  <si>
    <t xml:space="preserve">Kiszámlázott általános forgalmi adó </t>
  </si>
  <si>
    <t xml:space="preserve">Egyéb kapott (járó) kamatok és kamatjellegű bevételek (&gt;=206+207) </t>
  </si>
  <si>
    <t xml:space="preserve">Kamatbevételek és más nyereségjellegű bevételek (=202+205) </t>
  </si>
  <si>
    <t xml:space="preserve">Egyéb működési bevételek (&gt;=219+220) </t>
  </si>
  <si>
    <t xml:space="preserve">Működési bevételek (=186+187+190+192+199+…+201+208+216+217+218) </t>
  </si>
  <si>
    <t xml:space="preserve">Ingatlanok értékesítése (&gt;=225) </t>
  </si>
  <si>
    <t xml:space="preserve">Egyéb tárgyi eszközök értékesítése </t>
  </si>
  <si>
    <t xml:space="preserve">Felhalmozási bevételek (=222+224+226+227+229) </t>
  </si>
  <si>
    <t xml:space="preserve">Költségvetési bevételek (=43+79+185+221+230+256+282) </t>
  </si>
  <si>
    <t xml:space="preserve">Előző év költségvetési maradványának igénybevétele </t>
  </si>
  <si>
    <t xml:space="preserve">Maradvány igénybevétele (=295+296) </t>
  </si>
  <si>
    <t xml:space="preserve">Államháztartáson belüli megelőlegezések </t>
  </si>
  <si>
    <t xml:space="preserve">Belföldi finanszírozás bevételei (=287+294+297+…+302+305) </t>
  </si>
  <si>
    <t xml:space="preserve">Finanszírozási bevételek (=306+312+313+314) </t>
  </si>
  <si>
    <t xml:space="preserve">Bevételek összesen (283+315) </t>
  </si>
  <si>
    <t xml:space="preserve">Törvény szerinti illetmények, munkabérek </t>
  </si>
  <si>
    <t xml:space="preserve">Közlekedési költségtérítés </t>
  </si>
  <si>
    <t xml:space="preserve">Egyéb költségtérítések </t>
  </si>
  <si>
    <t xml:space="preserve">Foglalkoztatottak személyi juttatásai (=01+…+13) </t>
  </si>
  <si>
    <t xml:space="preserve">Választott tisztségviselők juttatásai </t>
  </si>
  <si>
    <t xml:space="preserve">Egyéb külső személyi juttatások </t>
  </si>
  <si>
    <t xml:space="preserve">Külső személyi juttatások (=16+17+18) </t>
  </si>
  <si>
    <t xml:space="preserve">Személyi juttatások (=15+19) </t>
  </si>
  <si>
    <t xml:space="preserve">Munkaadókat terhelő járulékok és szociális hozzájárulási adó (=22+…+28) </t>
  </si>
  <si>
    <t xml:space="preserve">ebből: szociális hozzájárulási adó </t>
  </si>
  <si>
    <t xml:space="preserve">ebből: egészségügyi hozzájárulás </t>
  </si>
  <si>
    <t xml:space="preserve">ebből: táppénz hozzájárulás </t>
  </si>
  <si>
    <t xml:space="preserve">ebből: munkaadót a foglalkoztatottak részére történő kifizetésekkel kapcsolatban terhelő más járulék jellegű kötelezettségek </t>
  </si>
  <si>
    <t xml:space="preserve">ebből: munkáltatót terhelő személyi jövedelemadó </t>
  </si>
  <si>
    <t xml:space="preserve">Szakmai anyagok beszerzése </t>
  </si>
  <si>
    <t xml:space="preserve">Üzemeltetési anyagok beszerzése </t>
  </si>
  <si>
    <t xml:space="preserve">Készletbeszerzés (=29+30+31) </t>
  </si>
  <si>
    <t xml:space="preserve">Egyéb kommunikációs szolgáltatások </t>
  </si>
  <si>
    <t xml:space="preserve">Kommunikációs szolgáltatások (=33+34) </t>
  </si>
  <si>
    <t xml:space="preserve">Közüzemi díjak </t>
  </si>
  <si>
    <t xml:space="preserve">Vásárolt élelmezés </t>
  </si>
  <si>
    <t xml:space="preserve">Bérleti és lízing díjak (&gt;=39) </t>
  </si>
  <si>
    <t xml:space="preserve">Karbantartási, kisjavítási szolgáltatások </t>
  </si>
  <si>
    <t xml:space="preserve">Közvetített szolgáltatások  (&gt;=42) </t>
  </si>
  <si>
    <t xml:space="preserve">Egyéb szolgáltatások  </t>
  </si>
  <si>
    <t xml:space="preserve">Szolgáltatási kiadások (=36+37+38+40+41+43+44) </t>
  </si>
  <si>
    <t xml:space="preserve">Kiküldetések kiadásai </t>
  </si>
  <si>
    <t>Kiküldetések, reklám- és propagandakiadások (=47+48)</t>
  </si>
  <si>
    <t xml:space="preserve">Működési célú előzetesen felszámított általános forgalmi adó </t>
  </si>
  <si>
    <t xml:space="preserve">Fizetendő általános forgalmi adó  </t>
  </si>
  <si>
    <t xml:space="preserve">Kamatkiadások (&gt;=53+54) </t>
  </si>
  <si>
    <t xml:space="preserve">Egyéb dologi kiadások </t>
  </si>
  <si>
    <t xml:space="preserve">Különféle befizetések és egyéb dologi kiadások (=50+51+52+55+59) </t>
  </si>
  <si>
    <t xml:space="preserve">Dologi kiadások (=32+35+46+49+60) </t>
  </si>
  <si>
    <t xml:space="preserve">Családi támogatások (=64+…+73) </t>
  </si>
  <si>
    <t xml:space="preserve">Lakhatással kapcsolatos ellátások (=94+…+97) </t>
  </si>
  <si>
    <t xml:space="preserve">ebből:  az egyéb pénzbeli és természetbeni gyermekvédelmi támogatások  </t>
  </si>
  <si>
    <t>Immateriális javak</t>
  </si>
  <si>
    <t>Gépek, berendezések, felszerelések, járművek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</si>
  <si>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</si>
  <si>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</si>
  <si>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</si>
  <si>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</si>
  <si>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Egyéb növekedés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</si>
  <si>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</si>
  <si>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</si>
  <si>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</si>
  <si>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</si>
  <si>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</si>
  <si>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</si>
  <si>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</si>
  <si>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</si>
  <si>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2016. ÉVI KÖLTSÉGVETÉS  ZÁRSZÁMADÁS</t>
  </si>
  <si>
    <t>2016. ÉVI KÖLTÉSGVETÉS ZÁRSZÁMADÁS</t>
  </si>
  <si>
    <t xml:space="preserve"> forintban</t>
  </si>
  <si>
    <t>Óvoda</t>
  </si>
  <si>
    <t>MÉRLEG ÓVODA</t>
  </si>
  <si>
    <t>MÉRLEG ÖNKORMÁNYZAT</t>
  </si>
  <si>
    <t>1.sz.melléklet</t>
  </si>
  <si>
    <t>6.sz.melléklet</t>
  </si>
  <si>
    <t xml:space="preserve">         7. sz.melléklet</t>
  </si>
  <si>
    <t>9.sz.melléklet</t>
  </si>
  <si>
    <t>10.sz.melléklet</t>
  </si>
  <si>
    <t xml:space="preserve">              11. sz.melléklet</t>
  </si>
  <si>
    <t>12.sz.melléklet</t>
  </si>
  <si>
    <t xml:space="preserve">  13.sz.melléklet</t>
  </si>
  <si>
    <t>14.sz.melléklet</t>
  </si>
  <si>
    <t>Teljesített kiadások kormányzati funkciónként</t>
  </si>
  <si>
    <t xml:space="preserve"> Teljesített bevételek kormányzati funkciónként</t>
  </si>
  <si>
    <t>15.sz.melléklet</t>
  </si>
  <si>
    <t xml:space="preserve"> Maradványkimutatás</t>
  </si>
  <si>
    <t>16.sz.melléklet</t>
  </si>
  <si>
    <t>17.sz.melléklet</t>
  </si>
  <si>
    <t>18.sz.melléklet</t>
  </si>
  <si>
    <t>EREDMÉNYKIMUTATÁS ÖNKORMÁNYZAT</t>
  </si>
  <si>
    <t>19.sz.melléklet</t>
  </si>
  <si>
    <t>Kimutatás az immateriális javak, tárgyi eszközök koncesszióba, vagyonkezelésbe adott eszközök állományának alakulásáról</t>
  </si>
  <si>
    <t>EREDMÉNYKIMUTATÁS ÓVODA</t>
  </si>
  <si>
    <t>20.sz.melléklet</t>
  </si>
  <si>
    <t>21.sz.melléklet</t>
  </si>
  <si>
    <t xml:space="preserve"> Az eszközök értékvesztésének alakulása</t>
  </si>
  <si>
    <t>22.sz.melléklet</t>
  </si>
  <si>
    <t>23.sz.melléklet</t>
  </si>
  <si>
    <t>24.sz.melléklet</t>
  </si>
  <si>
    <t>Vagyonkimutatás</t>
  </si>
  <si>
    <t>25.sz.melléklet</t>
  </si>
  <si>
    <t>Tűzcsap csere</t>
  </si>
  <si>
    <t xml:space="preserve"> 2016. ÉVI KÖLTSÉGVETÉS ZÁRSZÁMADÁS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</si>
</sst>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#"/>
    <numFmt numFmtId="168" formatCode="#"/>
    <numFmt numFmtId="169" formatCode="_-* #,##0\ _F_t_-;\-* #,##0\ _F_t_-;_-* &quot;-&quot;??\ _F_t_-;_-@_-"/>
    <numFmt numFmtId="170" formatCode="00"/>
    <numFmt numFmtId="171" formatCode="#,##0_ ;[Red]\-#,##0\ "/>
    <numFmt numFmtId="172" formatCode="#,##0.00\ _F_t"/>
  </numFmts>
  <fonts count="9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i/>
      <sz val="12"/>
      <name val="Times New Roman"/>
      <family val="1"/>
    </font>
    <font>
      <b/>
      <sz val="12"/>
      <name val="Times New Roman CE"/>
      <family val="0"/>
    </font>
    <font>
      <sz val="12"/>
      <name val="Times New Roman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b/>
      <sz val="14"/>
      <name val="Times New Roman CE"/>
      <family val="0"/>
    </font>
    <font>
      <sz val="14"/>
      <name val="Times New Roman CE"/>
      <family val="0"/>
    </font>
    <font>
      <b/>
      <sz val="13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 CE"/>
      <family val="0"/>
    </font>
    <font>
      <b/>
      <i/>
      <sz val="10"/>
      <color indexed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0"/>
      <name val="Arial CE"/>
      <family val="0"/>
    </font>
    <font>
      <i/>
      <sz val="12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9"/>
      <name val="Arial CE"/>
      <family val="0"/>
    </font>
    <font>
      <b/>
      <sz val="12"/>
      <name val="Kersz Times"/>
      <family val="0"/>
    </font>
    <font>
      <sz val="12"/>
      <name val="Kersz Times"/>
      <family val="0"/>
    </font>
    <font>
      <sz val="11"/>
      <name val="Arial CE"/>
      <family val="2"/>
    </font>
    <font>
      <b/>
      <i/>
      <sz val="10"/>
      <name val="KerszTimes"/>
      <family val="0"/>
    </font>
    <font>
      <b/>
      <sz val="9"/>
      <name val="KerszTimes"/>
      <family val="0"/>
    </font>
    <font>
      <sz val="8"/>
      <name val="KerszTimes"/>
      <family val="0"/>
    </font>
    <font>
      <b/>
      <i/>
      <sz val="9"/>
      <name val="KerszTimes"/>
      <family val="0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b/>
      <i/>
      <sz val="11"/>
      <name val="KerszTimes"/>
      <family val="0"/>
    </font>
    <font>
      <b/>
      <i/>
      <sz val="11"/>
      <name val="Arial"/>
      <family val="2"/>
    </font>
    <font>
      <b/>
      <sz val="8"/>
      <name val="Arial CE"/>
      <family val="2"/>
    </font>
    <font>
      <b/>
      <sz val="8"/>
      <name val="KerszTimes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KerszTimes"/>
      <family val="0"/>
    </font>
    <font>
      <b/>
      <sz val="12"/>
      <name val="Arial CE"/>
      <family val="0"/>
    </font>
    <font>
      <b/>
      <sz val="10"/>
      <name val="KerszTimes"/>
      <family val="0"/>
    </font>
    <font>
      <b/>
      <sz val="12"/>
      <name val="KerszTimes"/>
      <family val="0"/>
    </font>
    <font>
      <b/>
      <sz val="11"/>
      <name val="Arial"/>
      <family val="2"/>
    </font>
    <font>
      <i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lightHorizontal">
        <bgColor theme="0"/>
      </patternFill>
    </fill>
    <fill>
      <patternFill patternType="solid">
        <fgColor indexed="65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 style="thin"/>
      <bottom style="thin"/>
    </border>
    <border>
      <left/>
      <right style="double"/>
      <top/>
      <bottom style="double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/>
      <right/>
      <top/>
      <bottom style="double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4" borderId="7" applyNumberFormat="0" applyFont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2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1263">
    <xf numFmtId="0" fontId="0" fillId="0" borderId="0" xfId="0" applyAlignment="1">
      <alignment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5" fillId="0" borderId="0" xfId="57" applyFont="1" applyAlignment="1">
      <alignment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1" xfId="0" applyFont="1" applyBorder="1" applyAlignment="1">
      <alignment/>
    </xf>
    <xf numFmtId="167" fontId="24" fillId="0" borderId="0" xfId="58" applyNumberFormat="1" applyFill="1" applyAlignment="1">
      <alignment horizontal="center" vertical="center" wrapText="1"/>
      <protection/>
    </xf>
    <xf numFmtId="167" fontId="24" fillId="0" borderId="0" xfId="58" applyNumberFormat="1" applyFill="1" applyAlignment="1">
      <alignment vertical="center" wrapText="1"/>
      <protection/>
    </xf>
    <xf numFmtId="167" fontId="33" fillId="0" borderId="12" xfId="58" applyNumberFormat="1" applyFont="1" applyFill="1" applyBorder="1" applyAlignment="1" applyProtection="1">
      <alignment horizontal="left" vertical="center" wrapText="1" indent="1"/>
      <protection locked="0"/>
    </xf>
    <xf numFmtId="167" fontId="35" fillId="0" borderId="0" xfId="58" applyNumberFormat="1" applyFont="1" applyFill="1" applyAlignment="1">
      <alignment horizontal="center" vertical="center" wrapText="1"/>
      <protection/>
    </xf>
    <xf numFmtId="167" fontId="35" fillId="0" borderId="0" xfId="58" applyNumberFormat="1" applyFont="1" applyFill="1" applyAlignment="1">
      <alignment vertical="center" wrapText="1"/>
      <protection/>
    </xf>
    <xf numFmtId="0" fontId="32" fillId="0" borderId="13" xfId="58" applyFont="1" applyFill="1" applyBorder="1" applyAlignment="1">
      <alignment horizontal="center" vertical="center" wrapText="1"/>
      <protection/>
    </xf>
    <xf numFmtId="0" fontId="32" fillId="0" borderId="14" xfId="58" applyFont="1" applyFill="1" applyBorder="1" applyAlignment="1">
      <alignment horizontal="center" vertical="center" wrapText="1"/>
      <protection/>
    </xf>
    <xf numFmtId="0" fontId="32" fillId="0" borderId="15" xfId="58" applyFont="1" applyFill="1" applyBorder="1" applyAlignment="1">
      <alignment horizontal="center" vertical="center" wrapText="1"/>
      <protection/>
    </xf>
    <xf numFmtId="0" fontId="36" fillId="0" borderId="0" xfId="58" applyFont="1" applyFill="1" applyAlignment="1">
      <alignment horizontal="center" vertical="center" wrapText="1"/>
      <protection/>
    </xf>
    <xf numFmtId="0" fontId="33" fillId="0" borderId="13" xfId="58" applyFont="1" applyFill="1" applyBorder="1" applyAlignment="1">
      <alignment horizontal="center" vertical="center" wrapText="1"/>
      <protection/>
    </xf>
    <xf numFmtId="0" fontId="33" fillId="0" borderId="14" xfId="58" applyFont="1" applyFill="1" applyBorder="1" applyAlignment="1">
      <alignment horizontal="center" vertical="center" wrapText="1"/>
      <protection/>
    </xf>
    <xf numFmtId="0" fontId="33" fillId="0" borderId="15" xfId="58" applyFont="1" applyFill="1" applyBorder="1" applyAlignment="1">
      <alignment horizontal="center" vertical="center" wrapText="1"/>
      <protection/>
    </xf>
    <xf numFmtId="0" fontId="37" fillId="0" borderId="16" xfId="58" applyFont="1" applyFill="1" applyBorder="1" applyAlignment="1">
      <alignment horizontal="center" vertical="center" wrapText="1"/>
      <protection/>
    </xf>
    <xf numFmtId="0" fontId="34" fillId="0" borderId="17" xfId="58" applyFont="1" applyFill="1" applyBorder="1" applyAlignment="1" applyProtection="1">
      <alignment horizontal="left" vertical="center" wrapText="1" indent="1"/>
      <protection locked="0"/>
    </xf>
    <xf numFmtId="167" fontId="37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58" applyFill="1" applyAlignment="1">
      <alignment vertical="center" wrapText="1"/>
      <protection/>
    </xf>
    <xf numFmtId="0" fontId="37" fillId="0" borderId="10" xfId="58" applyFont="1" applyFill="1" applyBorder="1" applyAlignment="1">
      <alignment horizontal="center" vertical="center" wrapText="1"/>
      <protection/>
    </xf>
    <xf numFmtId="0" fontId="34" fillId="0" borderId="19" xfId="58" applyFont="1" applyFill="1" applyBorder="1" applyAlignment="1" applyProtection="1">
      <alignment horizontal="left" vertical="center" wrapText="1" indent="1"/>
      <protection locked="0"/>
    </xf>
    <xf numFmtId="167" fontId="37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9" xfId="58" applyFont="1" applyFill="1" applyBorder="1" applyAlignment="1" applyProtection="1">
      <alignment horizontal="left" vertical="center" wrapText="1" indent="8"/>
      <protection locked="0"/>
    </xf>
    <xf numFmtId="0" fontId="37" fillId="0" borderId="21" xfId="58" applyFont="1" applyFill="1" applyBorder="1" applyAlignment="1" applyProtection="1">
      <alignment vertical="center" wrapText="1"/>
      <protection locked="0"/>
    </xf>
    <xf numFmtId="167" fontId="3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3" xfId="58" applyFont="1" applyFill="1" applyBorder="1" applyAlignment="1">
      <alignment horizontal="center" vertical="center" wrapText="1"/>
      <protection/>
    </xf>
    <xf numFmtId="0" fontId="32" fillId="0" borderId="22" xfId="58" applyFont="1" applyFill="1" applyBorder="1" applyAlignment="1">
      <alignment vertical="center" wrapText="1"/>
      <protection/>
    </xf>
    <xf numFmtId="167" fontId="33" fillId="0" borderId="22" xfId="58" applyNumberFormat="1" applyFont="1" applyFill="1" applyBorder="1" applyAlignment="1">
      <alignment vertical="center" wrapText="1"/>
      <protection/>
    </xf>
    <xf numFmtId="167" fontId="33" fillId="0" borderId="23" xfId="58" applyNumberFormat="1" applyFont="1" applyFill="1" applyBorder="1" applyAlignment="1">
      <alignment vertical="center" wrapText="1"/>
      <protection/>
    </xf>
    <xf numFmtId="0" fontId="24" fillId="0" borderId="0" xfId="58" applyFill="1" applyAlignment="1">
      <alignment horizontal="right" vertical="center" wrapText="1"/>
      <protection/>
    </xf>
    <xf numFmtId="0" fontId="24" fillId="0" borderId="0" xfId="58" applyFill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5" xfId="0" applyFont="1" applyBorder="1" applyAlignment="1">
      <alignment/>
    </xf>
    <xf numFmtId="167" fontId="39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0" xfId="57" applyFont="1" applyAlignment="1">
      <alignment vertical="center"/>
      <protection/>
    </xf>
    <xf numFmtId="165" fontId="6" fillId="0" borderId="0" xfId="57" applyNumberFormat="1" applyFont="1" applyAlignment="1">
      <alignment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65" fontId="12" fillId="0" borderId="0" xfId="0" applyNumberFormat="1" applyFont="1" applyAlignment="1">
      <alignment/>
    </xf>
    <xf numFmtId="165" fontId="5" fillId="0" borderId="0" xfId="57" applyNumberFormat="1" applyFont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/>
      <protection/>
    </xf>
    <xf numFmtId="165" fontId="5" fillId="0" borderId="0" xfId="42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18" borderId="10" xfId="0" applyFill="1" applyBorder="1" applyAlignment="1">
      <alignment/>
    </xf>
    <xf numFmtId="0" fontId="43" fillId="0" borderId="13" xfId="0" applyFont="1" applyBorder="1" applyAlignment="1">
      <alignment/>
    </xf>
    <xf numFmtId="0" fontId="11" fillId="0" borderId="14" xfId="57" applyFont="1" applyBorder="1" applyAlignment="1">
      <alignment horizontal="left" vertical="center"/>
      <protection/>
    </xf>
    <xf numFmtId="0" fontId="0" fillId="18" borderId="27" xfId="0" applyFill="1" applyBorder="1" applyAlignment="1">
      <alignment/>
    </xf>
    <xf numFmtId="0" fontId="5" fillId="18" borderId="28" xfId="57" applyFont="1" applyFill="1" applyBorder="1" applyAlignment="1">
      <alignment horizontal="left"/>
      <protection/>
    </xf>
    <xf numFmtId="49" fontId="5" fillId="0" borderId="11" xfId="57" applyNumberFormat="1" applyFont="1" applyBorder="1" applyAlignment="1">
      <alignment horizontal="left"/>
      <protection/>
    </xf>
    <xf numFmtId="0" fontId="11" fillId="0" borderId="27" xfId="0" applyFont="1" applyBorder="1" applyAlignment="1">
      <alignment/>
    </xf>
    <xf numFmtId="0" fontId="11" fillId="0" borderId="28" xfId="57" applyFont="1" applyBorder="1" applyAlignment="1">
      <alignment horizontal="left" vertical="center" wrapText="1"/>
      <protection/>
    </xf>
    <xf numFmtId="167" fontId="46" fillId="0" borderId="0" xfId="58" applyNumberFormat="1" applyFont="1" applyFill="1" applyAlignment="1">
      <alignment horizontal="center" vertical="center" wrapText="1"/>
      <protection/>
    </xf>
    <xf numFmtId="167" fontId="46" fillId="0" borderId="0" xfId="58" applyNumberFormat="1" applyFont="1" applyFill="1" applyAlignment="1">
      <alignment vertical="center" wrapText="1"/>
      <protection/>
    </xf>
    <xf numFmtId="167" fontId="24" fillId="0" borderId="0" xfId="58" applyNumberFormat="1" applyFont="1" applyFill="1" applyAlignment="1">
      <alignment horizontal="right" vertical="center" wrapText="1"/>
      <protection/>
    </xf>
    <xf numFmtId="167" fontId="24" fillId="0" borderId="0" xfId="58" applyNumberFormat="1" applyFont="1" applyFill="1" applyAlignment="1">
      <alignment vertical="center" wrapText="1"/>
      <protection/>
    </xf>
    <xf numFmtId="169" fontId="9" fillId="0" borderId="0" xfId="40" applyNumberFormat="1" applyFont="1" applyAlignment="1">
      <alignment/>
    </xf>
    <xf numFmtId="169" fontId="5" fillId="0" borderId="14" xfId="40" applyNumberFormat="1" applyFont="1" applyBorder="1" applyAlignment="1">
      <alignment horizontal="center"/>
    </xf>
    <xf numFmtId="169" fontId="5" fillId="0" borderId="15" xfId="40" applyNumberFormat="1" applyFont="1" applyBorder="1" applyAlignment="1">
      <alignment horizontal="center"/>
    </xf>
    <xf numFmtId="169" fontId="5" fillId="0" borderId="21" xfId="40" applyNumberFormat="1" applyFont="1" applyBorder="1" applyAlignment="1">
      <alignment/>
    </xf>
    <xf numFmtId="169" fontId="5" fillId="0" borderId="18" xfId="40" applyNumberFormat="1" applyFont="1" applyBorder="1" applyAlignment="1">
      <alignment/>
    </xf>
    <xf numFmtId="169" fontId="5" fillId="0" borderId="11" xfId="40" applyNumberFormat="1" applyFont="1" applyBorder="1" applyAlignment="1">
      <alignment/>
    </xf>
    <xf numFmtId="169" fontId="5" fillId="0" borderId="29" xfId="40" applyNumberFormat="1" applyFont="1" applyBorder="1" applyAlignment="1">
      <alignment/>
    </xf>
    <xf numFmtId="169" fontId="5" fillId="0" borderId="30" xfId="40" applyNumberFormat="1" applyFont="1" applyBorder="1" applyAlignment="1">
      <alignment/>
    </xf>
    <xf numFmtId="169" fontId="5" fillId="0" borderId="14" xfId="40" applyNumberFormat="1" applyFont="1" applyBorder="1" applyAlignment="1">
      <alignment/>
    </xf>
    <xf numFmtId="169" fontId="5" fillId="0" borderId="15" xfId="40" applyNumberFormat="1" applyFont="1" applyBorder="1" applyAlignment="1">
      <alignment/>
    </xf>
    <xf numFmtId="169" fontId="5" fillId="0" borderId="0" xfId="40" applyNumberFormat="1" applyFont="1" applyAlignment="1">
      <alignment/>
    </xf>
    <xf numFmtId="167" fontId="24" fillId="0" borderId="0" xfId="58" applyNumberFormat="1" applyFont="1" applyFill="1" applyBorder="1" applyAlignment="1">
      <alignment vertical="center" wrapText="1"/>
      <protection/>
    </xf>
    <xf numFmtId="167" fontId="40" fillId="0" borderId="0" xfId="58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0" xfId="58" applyNumberFormat="1" applyFill="1" applyBorder="1" applyAlignment="1">
      <alignment vertical="center" wrapText="1"/>
      <protection/>
    </xf>
    <xf numFmtId="0" fontId="24" fillId="0" borderId="0" xfId="58" applyNumberFormat="1" applyFill="1" applyBorder="1" applyAlignment="1">
      <alignment horizontal="center" vertical="center" wrapText="1"/>
      <protection/>
    </xf>
    <xf numFmtId="167" fontId="24" fillId="0" borderId="0" xfId="58" applyNumberFormat="1" applyFill="1" applyBorder="1" applyAlignment="1">
      <alignment horizontal="center" vertical="center" wrapText="1"/>
      <protection/>
    </xf>
    <xf numFmtId="0" fontId="24" fillId="0" borderId="0" xfId="58" applyNumberFormat="1" applyFill="1" applyBorder="1" applyAlignment="1">
      <alignment vertical="center" wrapText="1"/>
      <protection/>
    </xf>
    <xf numFmtId="0" fontId="24" fillId="0" borderId="0" xfId="58" applyNumberFormat="1" applyFont="1" applyFill="1" applyBorder="1" applyAlignment="1">
      <alignment horizontal="center" vertical="center" wrapText="1"/>
      <protection/>
    </xf>
    <xf numFmtId="0" fontId="24" fillId="0" borderId="0" xfId="58" applyNumberFormat="1" applyFill="1" applyAlignment="1">
      <alignment horizontal="center" vertical="center" wrapText="1"/>
      <protection/>
    </xf>
    <xf numFmtId="0" fontId="5" fillId="0" borderId="0" xfId="57" applyFont="1" applyBorder="1" applyAlignment="1">
      <alignment horizontal="left"/>
      <protection/>
    </xf>
    <xf numFmtId="169" fontId="6" fillId="0" borderId="0" xfId="40" applyNumberFormat="1" applyFont="1" applyAlignment="1">
      <alignment vertical="center"/>
    </xf>
    <xf numFmtId="169" fontId="41" fillId="0" borderId="0" xfId="40" applyNumberFormat="1" applyFont="1" applyAlignment="1">
      <alignment vertical="center"/>
    </xf>
    <xf numFmtId="165" fontId="5" fillId="0" borderId="20" xfId="57" applyNumberFormat="1" applyFont="1" applyBorder="1" applyAlignment="1">
      <alignment horizontal="center" vertical="center"/>
      <protection/>
    </xf>
    <xf numFmtId="165" fontId="5" fillId="0" borderId="20" xfId="42" applyNumberFormat="1" applyFont="1" applyBorder="1" applyAlignment="1">
      <alignment horizontal="center"/>
    </xf>
    <xf numFmtId="165" fontId="4" fillId="0" borderId="20" xfId="42" applyNumberFormat="1" applyFont="1" applyBorder="1" applyAlignment="1">
      <alignment horizontal="center"/>
    </xf>
    <xf numFmtId="0" fontId="12" fillId="0" borderId="0" xfId="0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9" fillId="0" borderId="11" xfId="0" applyFont="1" applyBorder="1" applyAlignment="1">
      <alignment/>
    </xf>
    <xf numFmtId="167" fontId="24" fillId="0" borderId="0" xfId="58" applyNumberFormat="1" applyFont="1" applyFill="1" applyAlignment="1">
      <alignment horizontal="center" vertical="center" wrapText="1"/>
      <protection/>
    </xf>
    <xf numFmtId="167" fontId="32" fillId="0" borderId="31" xfId="58" applyNumberFormat="1" applyFont="1" applyFill="1" applyBorder="1" applyAlignment="1">
      <alignment horizontal="center" vertical="center"/>
      <protection/>
    </xf>
    <xf numFmtId="167" fontId="32" fillId="0" borderId="32" xfId="58" applyNumberFormat="1" applyFont="1" applyFill="1" applyBorder="1" applyAlignment="1">
      <alignment horizontal="center" vertical="center"/>
      <protection/>
    </xf>
    <xf numFmtId="167" fontId="32" fillId="0" borderId="33" xfId="58" applyNumberFormat="1" applyFont="1" applyFill="1" applyBorder="1" applyAlignment="1">
      <alignment horizontal="center" vertical="center" wrapText="1"/>
      <protection/>
    </xf>
    <xf numFmtId="167" fontId="33" fillId="0" borderId="34" xfId="58" applyNumberFormat="1" applyFont="1" applyFill="1" applyBorder="1" applyAlignment="1">
      <alignment horizontal="center" vertical="center" wrapText="1"/>
      <protection/>
    </xf>
    <xf numFmtId="167" fontId="33" fillId="0" borderId="12" xfId="58" applyNumberFormat="1" applyFont="1" applyFill="1" applyBorder="1" applyAlignment="1">
      <alignment horizontal="center" vertical="center" wrapText="1"/>
      <protection/>
    </xf>
    <xf numFmtId="167" fontId="33" fillId="0" borderId="35" xfId="58" applyNumberFormat="1" applyFont="1" applyFill="1" applyBorder="1" applyAlignment="1">
      <alignment horizontal="center" vertical="center" wrapText="1"/>
      <protection/>
    </xf>
    <xf numFmtId="167" fontId="33" fillId="0" borderId="15" xfId="58" applyNumberFormat="1" applyFont="1" applyFill="1" applyBorder="1" applyAlignment="1">
      <alignment horizontal="center" vertical="center" wrapText="1"/>
      <protection/>
    </xf>
    <xf numFmtId="167" fontId="33" fillId="0" borderId="36" xfId="58" applyNumberFormat="1" applyFont="1" applyFill="1" applyBorder="1" applyAlignment="1">
      <alignment horizontal="center" vertical="center" wrapText="1"/>
      <protection/>
    </xf>
    <xf numFmtId="167" fontId="33" fillId="0" borderId="13" xfId="58" applyNumberFormat="1" applyFont="1" applyFill="1" applyBorder="1" applyAlignment="1">
      <alignment horizontal="center" vertical="center" wrapText="1"/>
      <protection/>
    </xf>
    <xf numFmtId="167" fontId="33" fillId="0" borderId="12" xfId="58" applyNumberFormat="1" applyFont="1" applyFill="1" applyBorder="1" applyAlignment="1">
      <alignment horizontal="left" vertical="center" wrapText="1" indent="1"/>
      <protection/>
    </xf>
    <xf numFmtId="167" fontId="37" fillId="0" borderId="14" xfId="58" applyNumberFormat="1" applyFont="1" applyFill="1" applyBorder="1" applyAlignment="1" applyProtection="1">
      <alignment horizontal="left" vertical="center" wrapText="1" indent="2"/>
      <protection/>
    </xf>
    <xf numFmtId="167" fontId="37" fillId="0" borderId="12" xfId="58" applyNumberFormat="1" applyFont="1" applyFill="1" applyBorder="1" applyAlignment="1" applyProtection="1">
      <alignment vertical="center" wrapText="1"/>
      <protection/>
    </xf>
    <xf numFmtId="167" fontId="37" fillId="0" borderId="13" xfId="58" applyNumberFormat="1" applyFont="1" applyFill="1" applyBorder="1" applyAlignment="1" applyProtection="1">
      <alignment vertical="center" wrapText="1"/>
      <protection/>
    </xf>
    <xf numFmtId="167" fontId="37" fillId="0" borderId="14" xfId="58" applyNumberFormat="1" applyFont="1" applyFill="1" applyBorder="1" applyAlignment="1" applyProtection="1">
      <alignment vertical="center" wrapText="1"/>
      <protection/>
    </xf>
    <xf numFmtId="167" fontId="37" fillId="0" borderId="15" xfId="58" applyNumberFormat="1" applyFont="1" applyFill="1" applyBorder="1" applyAlignment="1" applyProtection="1">
      <alignment vertical="center" wrapText="1"/>
      <protection/>
    </xf>
    <xf numFmtId="167" fontId="37" fillId="0" borderId="12" xfId="58" applyNumberFormat="1" applyFont="1" applyFill="1" applyBorder="1" applyAlignment="1">
      <alignment vertical="center" wrapText="1"/>
      <protection/>
    </xf>
    <xf numFmtId="167" fontId="33" fillId="0" borderId="10" xfId="58" applyNumberFormat="1" applyFont="1" applyFill="1" applyBorder="1" applyAlignment="1">
      <alignment horizontal="center" vertical="center" wrapText="1"/>
      <protection/>
    </xf>
    <xf numFmtId="167" fontId="37" fillId="0" borderId="37" xfId="58" applyNumberFormat="1" applyFont="1" applyFill="1" applyBorder="1" applyAlignment="1" applyProtection="1">
      <alignment horizontal="left" vertical="center" wrapText="1" indent="1"/>
      <protection locked="0"/>
    </xf>
    <xf numFmtId="168" fontId="24" fillId="0" borderId="11" xfId="58" applyNumberFormat="1" applyFont="1" applyFill="1" applyBorder="1" applyAlignment="1" applyProtection="1">
      <alignment horizontal="left" vertical="center" wrapText="1" indent="2"/>
      <protection locked="0"/>
    </xf>
    <xf numFmtId="167" fontId="37" fillId="0" borderId="37" xfId="58" applyNumberFormat="1" applyFont="1" applyFill="1" applyBorder="1" applyAlignment="1" applyProtection="1">
      <alignment vertical="center" wrapText="1"/>
      <protection locked="0"/>
    </xf>
    <xf numFmtId="167" fontId="37" fillId="0" borderId="10" xfId="58" applyNumberFormat="1" applyFont="1" applyFill="1" applyBorder="1" applyAlignment="1" applyProtection="1">
      <alignment vertical="center" wrapText="1"/>
      <protection locked="0"/>
    </xf>
    <xf numFmtId="167" fontId="37" fillId="0" borderId="11" xfId="58" applyNumberFormat="1" applyFont="1" applyFill="1" applyBorder="1" applyAlignment="1" applyProtection="1">
      <alignment vertical="center" wrapText="1"/>
      <protection locked="0"/>
    </xf>
    <xf numFmtId="167" fontId="37" fillId="0" borderId="20" xfId="58" applyNumberFormat="1" applyFont="1" applyFill="1" applyBorder="1" applyAlignment="1" applyProtection="1">
      <alignment vertical="center" wrapText="1"/>
      <protection locked="0"/>
    </xf>
    <xf numFmtId="167" fontId="37" fillId="0" borderId="37" xfId="58" applyNumberFormat="1" applyFont="1" applyFill="1" applyBorder="1" applyAlignment="1">
      <alignment vertical="center" wrapText="1"/>
      <protection/>
    </xf>
    <xf numFmtId="167" fontId="24" fillId="0" borderId="14" xfId="58" applyNumberFormat="1" applyFont="1" applyFill="1" applyBorder="1" applyAlignment="1" applyProtection="1">
      <alignment horizontal="left" vertical="center" wrapText="1" indent="2"/>
      <protection/>
    </xf>
    <xf numFmtId="14" fontId="24" fillId="0" borderId="11" xfId="58" applyNumberFormat="1" applyFont="1" applyFill="1" applyBorder="1" applyAlignment="1" applyProtection="1">
      <alignment horizontal="left" vertical="center" wrapText="1" indent="2"/>
      <protection locked="0"/>
    </xf>
    <xf numFmtId="167" fontId="33" fillId="0" borderId="25" xfId="58" applyNumberFormat="1" applyFont="1" applyFill="1" applyBorder="1" applyAlignment="1">
      <alignment horizontal="center" vertical="center" wrapText="1"/>
      <protection/>
    </xf>
    <xf numFmtId="167" fontId="37" fillId="0" borderId="38" xfId="58" applyNumberFormat="1" applyFont="1" applyFill="1" applyBorder="1" applyAlignment="1" applyProtection="1">
      <alignment horizontal="left" vertical="center" wrapText="1" indent="1"/>
      <protection locked="0"/>
    </xf>
    <xf numFmtId="168" fontId="24" fillId="0" borderId="29" xfId="58" applyNumberFormat="1" applyFont="1" applyFill="1" applyBorder="1" applyAlignment="1" applyProtection="1">
      <alignment horizontal="left" vertical="center" wrapText="1" indent="2"/>
      <protection locked="0"/>
    </xf>
    <xf numFmtId="167" fontId="37" fillId="0" borderId="38" xfId="58" applyNumberFormat="1" applyFont="1" applyFill="1" applyBorder="1" applyAlignment="1" applyProtection="1">
      <alignment vertical="center" wrapText="1"/>
      <protection locked="0"/>
    </xf>
    <xf numFmtId="167" fontId="37" fillId="0" borderId="25" xfId="58" applyNumberFormat="1" applyFont="1" applyFill="1" applyBorder="1" applyAlignment="1" applyProtection="1">
      <alignment vertical="center" wrapText="1"/>
      <protection locked="0"/>
    </xf>
    <xf numFmtId="167" fontId="37" fillId="0" borderId="29" xfId="58" applyNumberFormat="1" applyFont="1" applyFill="1" applyBorder="1" applyAlignment="1" applyProtection="1">
      <alignment vertical="center" wrapText="1"/>
      <protection locked="0"/>
    </xf>
    <xf numFmtId="167" fontId="37" fillId="0" borderId="39" xfId="58" applyNumberFormat="1" applyFont="1" applyFill="1" applyBorder="1" applyAlignment="1" applyProtection="1">
      <alignment vertical="center" wrapText="1"/>
      <protection locked="0"/>
    </xf>
    <xf numFmtId="167" fontId="37" fillId="0" borderId="38" xfId="58" applyNumberFormat="1" applyFont="1" applyFill="1" applyBorder="1" applyAlignment="1">
      <alignment vertical="center" wrapText="1"/>
      <protection/>
    </xf>
    <xf numFmtId="167" fontId="37" fillId="0" borderId="12" xfId="58" applyNumberFormat="1" applyFont="1" applyFill="1" applyBorder="1" applyAlignment="1" applyProtection="1">
      <alignment vertical="center" wrapText="1"/>
      <protection locked="0"/>
    </xf>
    <xf numFmtId="167" fontId="37" fillId="0" borderId="13" xfId="58" applyNumberFormat="1" applyFont="1" applyFill="1" applyBorder="1" applyAlignment="1" applyProtection="1">
      <alignment vertical="center" wrapText="1"/>
      <protection locked="0"/>
    </xf>
    <xf numFmtId="167" fontId="37" fillId="0" borderId="14" xfId="58" applyNumberFormat="1" applyFont="1" applyFill="1" applyBorder="1" applyAlignment="1" applyProtection="1">
      <alignment vertical="center" wrapText="1"/>
      <protection locked="0"/>
    </xf>
    <xf numFmtId="167" fontId="37" fillId="0" borderId="15" xfId="58" applyNumberFormat="1" applyFont="1" applyFill="1" applyBorder="1" applyAlignment="1" applyProtection="1">
      <alignment vertical="center" wrapText="1"/>
      <protection locked="0"/>
    </xf>
    <xf numFmtId="167" fontId="33" fillId="0" borderId="27" xfId="58" applyNumberFormat="1" applyFont="1" applyFill="1" applyBorder="1" applyAlignment="1">
      <alignment horizontal="center" vertical="center" wrapText="1"/>
      <protection/>
    </xf>
    <xf numFmtId="167" fontId="37" fillId="0" borderId="40" xfId="58" applyNumberFormat="1" applyFont="1" applyFill="1" applyBorder="1" applyAlignment="1" applyProtection="1">
      <alignment horizontal="left" vertical="center" wrapText="1" indent="1"/>
      <protection locked="0"/>
    </xf>
    <xf numFmtId="168" fontId="24" fillId="0" borderId="41" xfId="58" applyNumberFormat="1" applyFont="1" applyFill="1" applyBorder="1" applyAlignment="1" applyProtection="1">
      <alignment horizontal="left" vertical="center" wrapText="1" indent="2"/>
      <protection locked="0"/>
    </xf>
    <xf numFmtId="167" fontId="37" fillId="0" borderId="36" xfId="58" applyNumberFormat="1" applyFont="1" applyFill="1" applyBorder="1" applyAlignment="1" applyProtection="1">
      <alignment vertical="center" wrapText="1"/>
      <protection locked="0"/>
    </xf>
    <xf numFmtId="167" fontId="37" fillId="0" borderId="27" xfId="58" applyNumberFormat="1" applyFont="1" applyFill="1" applyBorder="1" applyAlignment="1" applyProtection="1">
      <alignment vertical="center" wrapText="1"/>
      <protection locked="0"/>
    </xf>
    <xf numFmtId="167" fontId="37" fillId="0" borderId="28" xfId="58" applyNumberFormat="1" applyFont="1" applyFill="1" applyBorder="1" applyAlignment="1" applyProtection="1">
      <alignment vertical="center" wrapText="1"/>
      <protection locked="0"/>
    </xf>
    <xf numFmtId="167" fontId="37" fillId="0" borderId="30" xfId="58" applyNumberFormat="1" applyFont="1" applyFill="1" applyBorder="1" applyAlignment="1" applyProtection="1">
      <alignment vertical="center" wrapText="1"/>
      <protection locked="0"/>
    </xf>
    <xf numFmtId="167" fontId="37" fillId="0" borderId="36" xfId="58" applyNumberFormat="1" applyFont="1" applyFill="1" applyBorder="1" applyAlignment="1">
      <alignment vertical="center" wrapText="1"/>
      <protection/>
    </xf>
    <xf numFmtId="167" fontId="24" fillId="18" borderId="35" xfId="58" applyNumberFormat="1" applyFont="1" applyFill="1" applyBorder="1" applyAlignment="1" applyProtection="1">
      <alignment horizontal="left" vertical="center" wrapText="1" indent="2"/>
      <protection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 quotePrefix="1">
      <alignment vertical="center" wrapText="1"/>
    </xf>
    <xf numFmtId="0" fontId="56" fillId="16" borderId="11" xfId="0" applyFont="1" applyFill="1" applyBorder="1" applyAlignment="1" quotePrefix="1">
      <alignment vertical="center" wrapText="1"/>
    </xf>
    <xf numFmtId="0" fontId="57" fillId="0" borderId="11" xfId="0" applyFont="1" applyFill="1" applyBorder="1" applyAlignment="1">
      <alignment vertical="center"/>
    </xf>
    <xf numFmtId="0" fontId="56" fillId="16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/>
    </xf>
    <xf numFmtId="167" fontId="32" fillId="0" borderId="13" xfId="58" applyNumberFormat="1" applyFont="1" applyFill="1" applyBorder="1" applyAlignment="1">
      <alignment horizontal="center" vertical="center" wrapText="1"/>
      <protection/>
    </xf>
    <xf numFmtId="167" fontId="32" fillId="0" borderId="14" xfId="58" applyNumberFormat="1" applyFont="1" applyFill="1" applyBorder="1" applyAlignment="1">
      <alignment horizontal="center" vertical="center" wrapText="1"/>
      <protection/>
    </xf>
    <xf numFmtId="167" fontId="32" fillId="0" borderId="15" xfId="58" applyNumberFormat="1" applyFont="1" applyFill="1" applyBorder="1" applyAlignment="1" applyProtection="1">
      <alignment horizontal="center" vertical="center" wrapText="1"/>
      <protection/>
    </xf>
    <xf numFmtId="167" fontId="33" fillId="0" borderId="42" xfId="58" applyNumberFormat="1" applyFont="1" applyFill="1" applyBorder="1" applyAlignment="1" applyProtection="1">
      <alignment horizontal="center" vertical="center" wrapText="1"/>
      <protection/>
    </xf>
    <xf numFmtId="167" fontId="33" fillId="0" borderId="22" xfId="58" applyNumberFormat="1" applyFont="1" applyFill="1" applyBorder="1" applyAlignment="1" applyProtection="1">
      <alignment horizontal="center" vertical="center" wrapText="1"/>
      <protection/>
    </xf>
    <xf numFmtId="167" fontId="33" fillId="0" borderId="23" xfId="58" applyNumberFormat="1" applyFont="1" applyFill="1" applyBorder="1" applyAlignment="1" applyProtection="1">
      <alignment horizontal="center" vertical="center" wrapText="1"/>
      <protection/>
    </xf>
    <xf numFmtId="167" fontId="58" fillId="0" borderId="11" xfId="58" applyNumberFormat="1" applyFont="1" applyFill="1" applyBorder="1" applyAlignment="1" applyProtection="1">
      <alignment vertical="center" wrapText="1"/>
      <protection locked="0"/>
    </xf>
    <xf numFmtId="1" fontId="58" fillId="0" borderId="11" xfId="58" applyNumberFormat="1" applyFont="1" applyFill="1" applyBorder="1" applyAlignment="1" applyProtection="1">
      <alignment vertical="center" wrapText="1"/>
      <protection locked="0"/>
    </xf>
    <xf numFmtId="1" fontId="58" fillId="0" borderId="11" xfId="58" applyNumberFormat="1" applyFont="1" applyFill="1" applyBorder="1" applyAlignment="1" applyProtection="1">
      <alignment horizontal="right" vertical="center" wrapText="1"/>
      <protection locked="0"/>
    </xf>
    <xf numFmtId="167" fontId="32" fillId="0" borderId="13" xfId="58" applyNumberFormat="1" applyFont="1" applyFill="1" applyBorder="1" applyAlignment="1">
      <alignment horizontal="left" vertical="center" wrapText="1"/>
      <protection/>
    </xf>
    <xf numFmtId="167" fontId="32" fillId="0" borderId="14" xfId="58" applyNumberFormat="1" applyFont="1" applyFill="1" applyBorder="1" applyAlignment="1">
      <alignment vertical="center" wrapText="1"/>
      <protection/>
    </xf>
    <xf numFmtId="167" fontId="32" fillId="18" borderId="14" xfId="58" applyNumberFormat="1" applyFont="1" applyFill="1" applyBorder="1" applyAlignment="1" applyProtection="1">
      <alignment vertical="center" wrapText="1"/>
      <protection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Continuous" vertical="center"/>
    </xf>
    <xf numFmtId="0" fontId="55" fillId="0" borderId="43" xfId="0" applyFont="1" applyBorder="1" applyAlignment="1">
      <alignment horizontal="centerContinuous" vertical="center"/>
    </xf>
    <xf numFmtId="0" fontId="55" fillId="0" borderId="45" xfId="0" applyFont="1" applyBorder="1" applyAlignment="1">
      <alignment horizontal="centerContinuous" vertical="center"/>
    </xf>
    <xf numFmtId="0" fontId="55" fillId="0" borderId="0" xfId="0" applyFont="1" applyBorder="1" applyAlignment="1">
      <alignment horizontal="centerContinuous"/>
    </xf>
    <xf numFmtId="0" fontId="55" fillId="0" borderId="46" xfId="0" applyFont="1" applyBorder="1" applyAlignment="1">
      <alignment horizontal="centerContinuous"/>
    </xf>
    <xf numFmtId="0" fontId="55" fillId="0" borderId="41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46" xfId="0" applyFont="1" applyBorder="1" applyAlignment="1">
      <alignment/>
    </xf>
    <xf numFmtId="0" fontId="59" fillId="0" borderId="47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left" vertical="center" wrapText="1"/>
    </xf>
    <xf numFmtId="0" fontId="57" fillId="0" borderId="47" xfId="0" applyFont="1" applyBorder="1" applyAlignment="1">
      <alignment horizontal="left" vertical="center" wrapText="1"/>
    </xf>
    <xf numFmtId="0" fontId="55" fillId="18" borderId="47" xfId="0" applyFont="1" applyFill="1" applyBorder="1" applyAlignment="1">
      <alignment horizontal="left" vertical="center" wrapText="1"/>
    </xf>
    <xf numFmtId="0" fontId="55" fillId="18" borderId="11" xfId="0" applyFont="1" applyFill="1" applyBorder="1" applyAlignment="1">
      <alignment/>
    </xf>
    <xf numFmtId="0" fontId="55" fillId="0" borderId="47" xfId="0" applyFont="1" applyBorder="1" applyAlignment="1">
      <alignment horizontal="left" vertical="center"/>
    </xf>
    <xf numFmtId="0" fontId="55" fillId="0" borderId="47" xfId="0" applyFont="1" applyFill="1" applyBorder="1" applyAlignment="1">
      <alignment horizontal="left" vertical="center" wrapText="1"/>
    </xf>
    <xf numFmtId="0" fontId="55" fillId="0" borderId="47" xfId="0" applyFont="1" applyBorder="1" applyAlignment="1" quotePrefix="1">
      <alignment horizontal="center" vertical="center"/>
    </xf>
    <xf numFmtId="167" fontId="40" fillId="0" borderId="0" xfId="58" applyNumberFormat="1" applyFont="1" applyFill="1" applyBorder="1" applyAlignment="1" applyProtection="1">
      <alignment horizontal="left" vertical="center" wrapText="1" indent="1"/>
      <protection locked="0"/>
    </xf>
    <xf numFmtId="3" fontId="53" fillId="0" borderId="11" xfId="0" applyNumberFormat="1" applyFont="1" applyFill="1" applyBorder="1" applyAlignment="1" quotePrefix="1">
      <alignment vertical="center" wrapText="1"/>
    </xf>
    <xf numFmtId="3" fontId="53" fillId="16" borderId="11" xfId="0" applyNumberFormat="1" applyFont="1" applyFill="1" applyBorder="1" applyAlignment="1" quotePrefix="1">
      <alignment vertical="center" wrapText="1"/>
    </xf>
    <xf numFmtId="3" fontId="55" fillId="0" borderId="11" xfId="0" applyNumberFormat="1" applyFont="1" applyFill="1" applyBorder="1" applyAlignment="1" quotePrefix="1">
      <alignment vertical="center" wrapText="1"/>
    </xf>
    <xf numFmtId="3" fontId="55" fillId="16" borderId="11" xfId="0" applyNumberFormat="1" applyFont="1" applyFill="1" applyBorder="1" applyAlignment="1" quotePrefix="1">
      <alignment vertical="center" wrapText="1"/>
    </xf>
    <xf numFmtId="3" fontId="56" fillId="16" borderId="11" xfId="0" applyNumberFormat="1" applyFont="1" applyFill="1" applyBorder="1" applyAlignment="1" quotePrefix="1">
      <alignment vertical="center" wrapText="1"/>
    </xf>
    <xf numFmtId="0" fontId="55" fillId="0" borderId="48" xfId="0" applyFont="1" applyBorder="1" applyAlignment="1">
      <alignment/>
    </xf>
    <xf numFmtId="49" fontId="5" fillId="0" borderId="11" xfId="0" applyNumberFormat="1" applyFont="1" applyBorder="1" applyAlignment="1">
      <alignment horizontal="left"/>
    </xf>
    <xf numFmtId="0" fontId="5" fillId="0" borderId="25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0" fontId="5" fillId="0" borderId="24" xfId="57" applyFont="1" applyBorder="1" applyAlignment="1">
      <alignment horizontal="center" vertical="center"/>
      <protection/>
    </xf>
    <xf numFmtId="49" fontId="5" fillId="0" borderId="21" xfId="0" applyNumberFormat="1" applyFont="1" applyBorder="1" applyAlignment="1">
      <alignment horizontal="left"/>
    </xf>
    <xf numFmtId="49" fontId="5" fillId="0" borderId="29" xfId="57" applyNumberFormat="1" applyFont="1" applyBorder="1" applyAlignment="1">
      <alignment horizontal="left"/>
      <protection/>
    </xf>
    <xf numFmtId="49" fontId="5" fillId="0" borderId="21" xfId="57" applyNumberFormat="1" applyFont="1" applyBorder="1" applyAlignment="1">
      <alignment horizontal="left"/>
      <protection/>
    </xf>
    <xf numFmtId="49" fontId="5" fillId="0" borderId="29" xfId="0" applyNumberFormat="1" applyFont="1" applyBorder="1" applyAlignment="1">
      <alignment horizontal="left"/>
    </xf>
    <xf numFmtId="0" fontId="7" fillId="0" borderId="35" xfId="0" applyFont="1" applyBorder="1" applyAlignment="1">
      <alignment/>
    </xf>
    <xf numFmtId="0" fontId="4" fillId="0" borderId="24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49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0" fontId="11" fillId="0" borderId="50" xfId="57" applyFont="1" applyBorder="1" applyAlignment="1">
      <alignment horizontal="center" vertical="center" wrapText="1"/>
      <protection/>
    </xf>
    <xf numFmtId="16" fontId="5" fillId="0" borderId="24" xfId="57" applyNumberFormat="1" applyFont="1" applyBorder="1" applyAlignment="1">
      <alignment horizontal="center" vertical="center"/>
      <protection/>
    </xf>
    <xf numFmtId="0" fontId="7" fillId="0" borderId="14" xfId="57" applyFont="1" applyBorder="1" applyAlignment="1">
      <alignment horizontal="left" vertical="center"/>
      <protection/>
    </xf>
    <xf numFmtId="0" fontId="5" fillId="18" borderId="24" xfId="57" applyFont="1" applyFill="1" applyBorder="1" applyAlignment="1">
      <alignment horizontal="center" vertical="center"/>
      <protection/>
    </xf>
    <xf numFmtId="0" fontId="38" fillId="0" borderId="10" xfId="57" applyFont="1" applyBorder="1" applyAlignment="1">
      <alignment horizontal="center" vertical="center"/>
      <protection/>
    </xf>
    <xf numFmtId="49" fontId="38" fillId="0" borderId="11" xfId="57" applyNumberFormat="1" applyFont="1" applyBorder="1" applyAlignment="1">
      <alignment horizontal="left"/>
      <protection/>
    </xf>
    <xf numFmtId="169" fontId="63" fillId="0" borderId="0" xfId="40" applyNumberFormat="1" applyFont="1" applyAlignment="1">
      <alignment vertical="center"/>
    </xf>
    <xf numFmtId="0" fontId="63" fillId="0" borderId="0" xfId="57" applyFont="1" applyAlignment="1">
      <alignment vertical="center"/>
      <protection/>
    </xf>
    <xf numFmtId="0" fontId="38" fillId="0" borderId="25" xfId="57" applyFont="1" applyBorder="1" applyAlignment="1">
      <alignment horizontal="center" vertical="center"/>
      <protection/>
    </xf>
    <xf numFmtId="49" fontId="38" fillId="0" borderId="29" xfId="57" applyNumberFormat="1" applyFont="1" applyBorder="1" applyAlignment="1">
      <alignment horizontal="left"/>
      <protection/>
    </xf>
    <xf numFmtId="165" fontId="64" fillId="0" borderId="20" xfId="42" applyNumberFormat="1" applyFont="1" applyBorder="1" applyAlignment="1">
      <alignment horizontal="center"/>
    </xf>
    <xf numFmtId="0" fontId="64" fillId="0" borderId="11" xfId="57" applyFont="1" applyBorder="1" applyAlignment="1">
      <alignment horizontal="center" vertical="center"/>
      <protection/>
    </xf>
    <xf numFmtId="0" fontId="64" fillId="0" borderId="0" xfId="57" applyFont="1" applyBorder="1" applyAlignment="1">
      <alignment horizontal="center" vertical="center"/>
      <protection/>
    </xf>
    <xf numFmtId="0" fontId="11" fillId="0" borderId="10" xfId="0" applyFont="1" applyBorder="1" applyAlignment="1">
      <alignment/>
    </xf>
    <xf numFmtId="168" fontId="24" fillId="0" borderId="28" xfId="58" applyNumberFormat="1" applyFont="1" applyFill="1" applyBorder="1" applyAlignment="1" applyProtection="1">
      <alignment horizontal="left" vertical="center" wrapText="1" indent="2"/>
      <protection locked="0"/>
    </xf>
    <xf numFmtId="167" fontId="37" fillId="0" borderId="36" xfId="58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49" xfId="58" applyNumberFormat="1" applyFont="1" applyFill="1" applyBorder="1" applyAlignment="1" applyProtection="1">
      <alignment horizontal="left" vertical="center" wrapText="1" indent="1"/>
      <protection locked="0"/>
    </xf>
    <xf numFmtId="49" fontId="58" fillId="0" borderId="20" xfId="58" applyNumberFormat="1" applyFont="1" applyFill="1" applyBorder="1" applyAlignment="1" applyProtection="1">
      <alignment horizontal="right" vertical="center" wrapText="1"/>
      <protection/>
    </xf>
    <xf numFmtId="165" fontId="5" fillId="18" borderId="51" xfId="42" applyNumberFormat="1" applyFont="1" applyFill="1" applyBorder="1" applyAlignment="1">
      <alignment horizontal="center"/>
    </xf>
    <xf numFmtId="0" fontId="10" fillId="18" borderId="12" xfId="5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167" fontId="33" fillId="0" borderId="36" xfId="58" applyNumberFormat="1" applyFont="1" applyFill="1" applyBorder="1" applyAlignment="1" applyProtection="1">
      <alignment horizontal="left" vertical="center" wrapText="1" indent="1"/>
      <protection locked="0"/>
    </xf>
    <xf numFmtId="167" fontId="32" fillId="0" borderId="11" xfId="58" applyNumberFormat="1" applyFont="1" applyFill="1" applyBorder="1" applyAlignment="1" applyProtection="1">
      <alignment vertical="center" wrapText="1"/>
      <protection locked="0"/>
    </xf>
    <xf numFmtId="1" fontId="32" fillId="0" borderId="11" xfId="58" applyNumberFormat="1" applyFont="1" applyFill="1" applyBorder="1" applyAlignment="1" applyProtection="1">
      <alignment vertical="center" wrapText="1"/>
      <protection locked="0"/>
    </xf>
    <xf numFmtId="49" fontId="32" fillId="0" borderId="20" xfId="58" applyNumberFormat="1" applyFont="1" applyFill="1" applyBorder="1" applyAlignment="1" applyProtection="1">
      <alignment horizontal="right" vertical="center" wrapText="1"/>
      <protection/>
    </xf>
    <xf numFmtId="167" fontId="33" fillId="0" borderId="49" xfId="58" applyNumberFormat="1" applyFont="1" applyFill="1" applyBorder="1" applyAlignment="1" applyProtection="1">
      <alignment horizontal="left" vertical="center" wrapText="1" indent="1"/>
      <protection locked="0"/>
    </xf>
    <xf numFmtId="167" fontId="33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0" fontId="62" fillId="0" borderId="0" xfId="0" applyFont="1" applyAlignment="1">
      <alignment/>
    </xf>
    <xf numFmtId="167" fontId="32" fillId="0" borderId="28" xfId="58" applyNumberFormat="1" applyFont="1" applyFill="1" applyBorder="1" applyAlignment="1" applyProtection="1">
      <alignment vertical="center" wrapText="1"/>
      <protection locked="0"/>
    </xf>
    <xf numFmtId="1" fontId="32" fillId="0" borderId="28" xfId="58" applyNumberFormat="1" applyFont="1" applyFill="1" applyBorder="1" applyAlignment="1" applyProtection="1">
      <alignment vertical="center" wrapText="1"/>
      <protection locked="0"/>
    </xf>
    <xf numFmtId="167" fontId="33" fillId="0" borderId="27" xfId="58" applyNumberFormat="1" applyFont="1" applyFill="1" applyBorder="1" applyAlignment="1" applyProtection="1">
      <alignment horizontal="left" vertical="center" wrapText="1" indent="1"/>
      <protection locked="0"/>
    </xf>
    <xf numFmtId="167" fontId="32" fillId="0" borderId="35" xfId="58" applyNumberFormat="1" applyFont="1" applyFill="1" applyBorder="1" applyAlignment="1">
      <alignment vertical="center" wrapText="1"/>
      <protection/>
    </xf>
    <xf numFmtId="49" fontId="58" fillId="0" borderId="39" xfId="58" applyNumberFormat="1" applyFont="1" applyFill="1" applyBorder="1" applyAlignment="1" applyProtection="1">
      <alignment horizontal="right" vertical="center" wrapText="1"/>
      <protection/>
    </xf>
    <xf numFmtId="0" fontId="11" fillId="0" borderId="19" xfId="57" applyFont="1" applyBorder="1" applyAlignment="1">
      <alignment horizontal="center" vertical="center" wrapText="1"/>
      <protection/>
    </xf>
    <xf numFmtId="0" fontId="11" fillId="0" borderId="37" xfId="57" applyFont="1" applyBorder="1" applyAlignment="1">
      <alignment horizontal="center" vertical="center" wrapText="1"/>
      <protection/>
    </xf>
    <xf numFmtId="0" fontId="10" fillId="18" borderId="37" xfId="57" applyFont="1" applyFill="1" applyBorder="1" applyAlignment="1">
      <alignment horizontal="center" vertical="center" wrapText="1"/>
      <protection/>
    </xf>
    <xf numFmtId="3" fontId="64" fillId="0" borderId="37" xfId="42" applyNumberFormat="1" applyFont="1" applyFill="1" applyBorder="1" applyAlignment="1">
      <alignment horizontal="center"/>
    </xf>
    <xf numFmtId="3" fontId="64" fillId="0" borderId="37" xfId="0" applyNumberFormat="1" applyFont="1" applyBorder="1" applyAlignment="1">
      <alignment horizontal="center"/>
    </xf>
    <xf numFmtId="3" fontId="66" fillId="0" borderId="36" xfId="42" applyNumberFormat="1" applyFont="1" applyFill="1" applyBorder="1" applyAlignment="1">
      <alignment horizontal="center"/>
    </xf>
    <xf numFmtId="3" fontId="66" fillId="0" borderId="37" xfId="42" applyNumberFormat="1" applyFont="1" applyBorder="1" applyAlignment="1">
      <alignment horizontal="center"/>
    </xf>
    <xf numFmtId="3" fontId="54" fillId="18" borderId="37" xfId="42" applyNumberFormat="1" applyFont="1" applyFill="1" applyBorder="1" applyAlignment="1">
      <alignment horizontal="center"/>
    </xf>
    <xf numFmtId="3" fontId="54" fillId="0" borderId="37" xfId="42" applyNumberFormat="1" applyFont="1" applyFill="1" applyBorder="1" applyAlignment="1">
      <alignment horizontal="center"/>
    </xf>
    <xf numFmtId="165" fontId="51" fillId="0" borderId="37" xfId="42" applyNumberFormat="1" applyFont="1" applyFill="1" applyBorder="1" applyAlignment="1">
      <alignment horizontal="center"/>
    </xf>
    <xf numFmtId="165" fontId="4" fillId="0" borderId="52" xfId="42" applyNumberFormat="1" applyFont="1" applyFill="1" applyBorder="1" applyAlignment="1">
      <alignment horizontal="center"/>
    </xf>
    <xf numFmtId="0" fontId="10" fillId="18" borderId="36" xfId="57" applyFont="1" applyFill="1" applyBorder="1" applyAlignment="1">
      <alignment horizontal="center" vertical="center" wrapText="1"/>
      <protection/>
    </xf>
    <xf numFmtId="165" fontId="4" fillId="0" borderId="53" xfId="42" applyNumberFormat="1" applyFont="1" applyFill="1" applyBorder="1" applyAlignment="1">
      <alignment horizontal="center"/>
    </xf>
    <xf numFmtId="165" fontId="64" fillId="0" borderId="37" xfId="42" applyNumberFormat="1" applyFont="1" applyFill="1" applyBorder="1" applyAlignment="1">
      <alignment horizontal="center"/>
    </xf>
    <xf numFmtId="0" fontId="43" fillId="0" borderId="35" xfId="0" applyFont="1" applyBorder="1" applyAlignment="1">
      <alignment/>
    </xf>
    <xf numFmtId="0" fontId="11" fillId="0" borderId="41" xfId="57" applyFont="1" applyBorder="1" applyAlignment="1">
      <alignment horizontal="left" vertical="center" wrapText="1"/>
      <protection/>
    </xf>
    <xf numFmtId="165" fontId="64" fillId="0" borderId="38" xfId="42" applyNumberFormat="1" applyFont="1" applyFill="1" applyBorder="1" applyAlignment="1">
      <alignment horizontal="center"/>
    </xf>
    <xf numFmtId="165" fontId="66" fillId="0" borderId="12" xfId="42" applyNumberFormat="1" applyFont="1" applyFill="1" applyBorder="1" applyAlignment="1">
      <alignment horizontal="center"/>
    </xf>
    <xf numFmtId="165" fontId="66" fillId="0" borderId="36" xfId="42" applyNumberFormat="1" applyFont="1" applyFill="1" applyBorder="1" applyAlignment="1">
      <alignment horizontal="center"/>
    </xf>
    <xf numFmtId="165" fontId="64" fillId="0" borderId="40" xfId="42" applyNumberFormat="1" applyFont="1" applyFill="1" applyBorder="1" applyAlignment="1">
      <alignment horizontal="center"/>
    </xf>
    <xf numFmtId="165" fontId="64" fillId="18" borderId="37" xfId="42" applyNumberFormat="1" applyFont="1" applyFill="1" applyBorder="1" applyAlignment="1">
      <alignment horizontal="center"/>
    </xf>
    <xf numFmtId="0" fontId="11" fillId="0" borderId="54" xfId="57" applyFont="1" applyBorder="1" applyAlignment="1">
      <alignment horizontal="center" vertical="center" wrapText="1"/>
      <protection/>
    </xf>
    <xf numFmtId="0" fontId="64" fillId="0" borderId="19" xfId="57" applyFont="1" applyBorder="1" applyAlignment="1">
      <alignment horizontal="center" vertical="center"/>
      <protection/>
    </xf>
    <xf numFmtId="0" fontId="55" fillId="0" borderId="19" xfId="57" applyFont="1" applyBorder="1" applyAlignment="1">
      <alignment horizontal="center" vertical="center"/>
      <protection/>
    </xf>
    <xf numFmtId="0" fontId="66" fillId="0" borderId="55" xfId="57" applyFont="1" applyBorder="1" applyAlignment="1">
      <alignment horizontal="center" vertical="center"/>
      <protection/>
    </xf>
    <xf numFmtId="0" fontId="66" fillId="0" borderId="46" xfId="57" applyFont="1" applyBorder="1" applyAlignment="1">
      <alignment horizontal="center" vertical="center"/>
      <protection/>
    </xf>
    <xf numFmtId="0" fontId="64" fillId="0" borderId="45" xfId="57" applyFont="1" applyBorder="1" applyAlignment="1">
      <alignment horizontal="center" vertical="center"/>
      <protection/>
    </xf>
    <xf numFmtId="0" fontId="54" fillId="18" borderId="19" xfId="57" applyFont="1" applyFill="1" applyBorder="1" applyAlignment="1">
      <alignment horizontal="center" vertical="center"/>
      <protection/>
    </xf>
    <xf numFmtId="0" fontId="64" fillId="18" borderId="19" xfId="57" applyFont="1" applyFill="1" applyBorder="1" applyAlignment="1">
      <alignment horizontal="center" vertical="center"/>
      <protection/>
    </xf>
    <xf numFmtId="0" fontId="64" fillId="0" borderId="19" xfId="57" applyFont="1" applyFill="1" applyBorder="1" applyAlignment="1">
      <alignment horizontal="center" vertical="center"/>
      <protection/>
    </xf>
    <xf numFmtId="0" fontId="54" fillId="0" borderId="19" xfId="57" applyFont="1" applyBorder="1" applyAlignment="1">
      <alignment horizontal="center" vertical="center"/>
      <protection/>
    </xf>
    <xf numFmtId="0" fontId="51" fillId="0" borderId="19" xfId="57" applyFont="1" applyBorder="1" applyAlignment="1">
      <alignment horizontal="center" vertical="center"/>
      <protection/>
    </xf>
    <xf numFmtId="0" fontId="51" fillId="0" borderId="56" xfId="57" applyFont="1" applyBorder="1" applyAlignment="1">
      <alignment horizontal="center" vertical="center"/>
      <protection/>
    </xf>
    <xf numFmtId="165" fontId="5" fillId="0" borderId="37" xfId="42" applyNumberFormat="1" applyFont="1" applyFill="1" applyBorder="1" applyAlignment="1">
      <alignment horizontal="center"/>
    </xf>
    <xf numFmtId="165" fontId="64" fillId="18" borderId="36" xfId="42" applyNumberFormat="1" applyFont="1" applyFill="1" applyBorder="1" applyAlignment="1">
      <alignment horizontal="center"/>
    </xf>
    <xf numFmtId="165" fontId="66" fillId="0" borderId="37" xfId="42" applyNumberFormat="1" applyFont="1" applyFill="1" applyBorder="1" applyAlignment="1">
      <alignment horizontal="center"/>
    </xf>
    <xf numFmtId="0" fontId="5" fillId="18" borderId="41" xfId="57" applyFont="1" applyFill="1" applyBorder="1" applyAlignment="1">
      <alignment horizontal="left"/>
      <protection/>
    </xf>
    <xf numFmtId="0" fontId="64" fillId="0" borderId="46" xfId="57" applyFont="1" applyFill="1" applyBorder="1" applyAlignment="1">
      <alignment horizontal="center" vertical="center"/>
      <protection/>
    </xf>
    <xf numFmtId="3" fontId="64" fillId="0" borderId="38" xfId="42" applyNumberFormat="1" applyFont="1" applyFill="1" applyBorder="1" applyAlignment="1">
      <alignment horizontal="center"/>
    </xf>
    <xf numFmtId="3" fontId="66" fillId="0" borderId="40" xfId="42" applyNumberFormat="1" applyFont="1" applyFill="1" applyBorder="1" applyAlignment="1">
      <alignment horizontal="center"/>
    </xf>
    <xf numFmtId="3" fontId="66" fillId="0" borderId="12" xfId="42" applyNumberFormat="1" applyFont="1" applyFill="1" applyBorder="1" applyAlignment="1">
      <alignment horizontal="center"/>
    </xf>
    <xf numFmtId="3" fontId="66" fillId="0" borderId="40" xfId="42" applyNumberFormat="1" applyFont="1" applyBorder="1" applyAlignment="1">
      <alignment horizontal="center"/>
    </xf>
    <xf numFmtId="3" fontId="66" fillId="0" borderId="12" xfId="42" applyNumberFormat="1" applyFont="1" applyBorder="1" applyAlignment="1">
      <alignment horizontal="center"/>
    </xf>
    <xf numFmtId="165" fontId="4" fillId="0" borderId="57" xfId="42" applyNumberFormat="1" applyFont="1" applyFill="1" applyBorder="1" applyAlignment="1">
      <alignment horizontal="center"/>
    </xf>
    <xf numFmtId="165" fontId="51" fillId="0" borderId="12" xfId="42" applyNumberFormat="1" applyFont="1" applyFill="1" applyBorder="1" applyAlignment="1">
      <alignment horizontal="center"/>
    </xf>
    <xf numFmtId="0" fontId="43" fillId="0" borderId="58" xfId="0" applyFont="1" applyBorder="1" applyAlignment="1">
      <alignment/>
    </xf>
    <xf numFmtId="165" fontId="51" fillId="0" borderId="38" xfId="42" applyNumberFormat="1" applyFont="1" applyFill="1" applyBorder="1" applyAlignment="1">
      <alignment horizontal="center"/>
    </xf>
    <xf numFmtId="165" fontId="51" fillId="0" borderId="57" xfId="57" applyNumberFormat="1" applyFont="1" applyBorder="1" applyAlignment="1">
      <alignment horizontal="center"/>
      <protection/>
    </xf>
    <xf numFmtId="3" fontId="34" fillId="0" borderId="11" xfId="0" applyNumberFormat="1" applyFont="1" applyBorder="1" applyAlignment="1">
      <alignment/>
    </xf>
    <xf numFmtId="3" fontId="48" fillId="16" borderId="11" xfId="56" applyNumberFormat="1" applyFont="1" applyFill="1" applyBorder="1" applyAlignment="1">
      <alignment vertical="center" wrapText="1"/>
      <protection/>
    </xf>
    <xf numFmtId="3" fontId="52" fillId="16" borderId="11" xfId="0" applyNumberFormat="1" applyFont="1" applyFill="1" applyBorder="1" applyAlignment="1">
      <alignment vertical="center" wrapText="1"/>
    </xf>
    <xf numFmtId="3" fontId="52" fillId="16" borderId="11" xfId="0" applyNumberFormat="1" applyFont="1" applyFill="1" applyBorder="1" applyAlignment="1" quotePrefix="1">
      <alignment vertical="center" wrapText="1"/>
    </xf>
    <xf numFmtId="3" fontId="53" fillId="16" borderId="11" xfId="55" applyNumberFormat="1" applyFont="1" applyFill="1" applyBorder="1" applyAlignment="1">
      <alignment vertical="center" wrapText="1"/>
      <protection/>
    </xf>
    <xf numFmtId="3" fontId="10" fillId="0" borderId="11" xfId="0" applyNumberFormat="1" applyFont="1" applyBorder="1" applyAlignment="1">
      <alignment/>
    </xf>
    <xf numFmtId="3" fontId="53" fillId="19" borderId="11" xfId="55" applyNumberFormat="1" applyFont="1" applyFill="1" applyBorder="1" applyAlignment="1">
      <alignment vertical="center" wrapText="1"/>
      <protection/>
    </xf>
    <xf numFmtId="3" fontId="9" fillId="0" borderId="11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66" fillId="0" borderId="19" xfId="57" applyFont="1" applyBorder="1" applyAlignment="1">
      <alignment horizontal="center" vertical="center"/>
      <protection/>
    </xf>
    <xf numFmtId="0" fontId="51" fillId="0" borderId="55" xfId="57" applyFont="1" applyBorder="1" applyAlignment="1">
      <alignment horizontal="center" vertical="center"/>
      <protection/>
    </xf>
    <xf numFmtId="0" fontId="51" fillId="0" borderId="59" xfId="57" applyFont="1" applyBorder="1" applyAlignment="1">
      <alignment horizontal="center" vertical="center"/>
      <protection/>
    </xf>
    <xf numFmtId="0" fontId="66" fillId="0" borderId="60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left" vertical="center"/>
      <protection/>
    </xf>
    <xf numFmtId="0" fontId="57" fillId="0" borderId="11" xfId="0" applyFont="1" applyBorder="1" applyAlignment="1">
      <alignment horizontal="centerContinuous" vertical="center"/>
    </xf>
    <xf numFmtId="0" fontId="57" fillId="0" borderId="11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11" fillId="0" borderId="58" xfId="57" applyFont="1" applyBorder="1" applyAlignment="1">
      <alignment horizontal="center" vertical="center" wrapText="1"/>
      <protection/>
    </xf>
    <xf numFmtId="0" fontId="10" fillId="18" borderId="58" xfId="57" applyFont="1" applyFill="1" applyBorder="1" applyAlignment="1">
      <alignment horizontal="center" vertical="center" wrapText="1"/>
      <protection/>
    </xf>
    <xf numFmtId="165" fontId="64" fillId="0" borderId="58" xfId="42" applyNumberFormat="1" applyFont="1" applyFill="1" applyBorder="1" applyAlignment="1">
      <alignment horizontal="center"/>
    </xf>
    <xf numFmtId="3" fontId="64" fillId="0" borderId="58" xfId="42" applyNumberFormat="1" applyFont="1" applyFill="1" applyBorder="1" applyAlignment="1">
      <alignment horizontal="center"/>
    </xf>
    <xf numFmtId="3" fontId="64" fillId="0" borderId="49" xfId="0" applyNumberFormat="1" applyFont="1" applyBorder="1" applyAlignment="1">
      <alignment horizontal="center"/>
    </xf>
    <xf numFmtId="165" fontId="64" fillId="0" borderId="48" xfId="42" applyNumberFormat="1" applyFont="1" applyFill="1" applyBorder="1" applyAlignment="1">
      <alignment horizontal="center"/>
    </xf>
    <xf numFmtId="165" fontId="64" fillId="0" borderId="44" xfId="42" applyNumberFormat="1" applyFont="1" applyFill="1" applyBorder="1" applyAlignment="1">
      <alignment horizontal="center"/>
    </xf>
    <xf numFmtId="165" fontId="66" fillId="0" borderId="34" xfId="42" applyNumberFormat="1" applyFont="1" applyFill="1" applyBorder="1" applyAlignment="1">
      <alignment horizontal="center"/>
    </xf>
    <xf numFmtId="165" fontId="66" fillId="0" borderId="49" xfId="42" applyNumberFormat="1" applyFont="1" applyFill="1" applyBorder="1" applyAlignment="1">
      <alignment horizontal="center"/>
    </xf>
    <xf numFmtId="165" fontId="64" fillId="0" borderId="61" xfId="42" applyNumberFormat="1" applyFont="1" applyFill="1" applyBorder="1" applyAlignment="1">
      <alignment horizontal="center"/>
    </xf>
    <xf numFmtId="165" fontId="66" fillId="0" borderId="34" xfId="42" applyNumberFormat="1" applyFont="1" applyBorder="1" applyAlignment="1">
      <alignment horizontal="center"/>
    </xf>
    <xf numFmtId="165" fontId="66" fillId="0" borderId="49" xfId="42" applyNumberFormat="1" applyFont="1" applyBorder="1" applyAlignment="1">
      <alignment horizontal="center"/>
    </xf>
    <xf numFmtId="165" fontId="54" fillId="18" borderId="58" xfId="42" applyNumberFormat="1" applyFont="1" applyFill="1" applyBorder="1" applyAlignment="1">
      <alignment horizontal="center"/>
    </xf>
    <xf numFmtId="165" fontId="54" fillId="0" borderId="58" xfId="42" applyNumberFormat="1" applyFont="1" applyFill="1" applyBorder="1" applyAlignment="1">
      <alignment horizontal="center"/>
    </xf>
    <xf numFmtId="165" fontId="64" fillId="18" borderId="58" xfId="42" applyNumberFormat="1" applyFont="1" applyFill="1" applyBorder="1" applyAlignment="1">
      <alignment horizontal="center"/>
    </xf>
    <xf numFmtId="165" fontId="51" fillId="0" borderId="58" xfId="42" applyNumberFormat="1" applyFont="1" applyFill="1" applyBorder="1" applyAlignment="1">
      <alignment horizontal="center"/>
    </xf>
    <xf numFmtId="165" fontId="4" fillId="0" borderId="62" xfId="42" applyNumberFormat="1" applyFont="1" applyFill="1" applyBorder="1" applyAlignment="1">
      <alignment horizontal="center"/>
    </xf>
    <xf numFmtId="165" fontId="5" fillId="0" borderId="47" xfId="57" applyNumberFormat="1" applyFont="1" applyBorder="1" applyAlignment="1">
      <alignment horizontal="center" vertical="center"/>
      <protection/>
    </xf>
    <xf numFmtId="165" fontId="5" fillId="0" borderId="51" xfId="57" applyNumberFormat="1" applyFont="1" applyBorder="1" applyAlignment="1">
      <alignment horizontal="center" vertical="center"/>
      <protection/>
    </xf>
    <xf numFmtId="165" fontId="5" fillId="0" borderId="48" xfId="57" applyNumberFormat="1" applyFont="1" applyBorder="1" applyAlignment="1">
      <alignment horizontal="center" vertical="center"/>
      <protection/>
    </xf>
    <xf numFmtId="165" fontId="5" fillId="0" borderId="48" xfId="42" applyNumberFormat="1" applyFont="1" applyBorder="1" applyAlignment="1">
      <alignment horizontal="center"/>
    </xf>
    <xf numFmtId="165" fontId="4" fillId="0" borderId="48" xfId="42" applyNumberFormat="1" applyFont="1" applyBorder="1" applyAlignment="1">
      <alignment horizontal="center"/>
    </xf>
    <xf numFmtId="165" fontId="64" fillId="0" borderId="48" xfId="42" applyNumberFormat="1" applyFont="1" applyBorder="1" applyAlignment="1">
      <alignment horizontal="center"/>
    </xf>
    <xf numFmtId="165" fontId="7" fillId="0" borderId="12" xfId="57" applyNumberFormat="1" applyFont="1" applyBorder="1" applyAlignment="1">
      <alignment horizontal="center" vertical="center"/>
      <protection/>
    </xf>
    <xf numFmtId="165" fontId="5" fillId="0" borderId="40" xfId="57" applyNumberFormat="1" applyFont="1" applyBorder="1" applyAlignment="1">
      <alignment horizontal="center" vertical="center"/>
      <protection/>
    </xf>
    <xf numFmtId="165" fontId="5" fillId="0" borderId="37" xfId="57" applyNumberFormat="1" applyFont="1" applyBorder="1" applyAlignment="1">
      <alignment horizontal="center" vertical="center"/>
      <protection/>
    </xf>
    <xf numFmtId="165" fontId="5" fillId="0" borderId="38" xfId="57" applyNumberFormat="1" applyFont="1" applyBorder="1" applyAlignment="1">
      <alignment horizontal="center" vertical="center"/>
      <protection/>
    </xf>
    <xf numFmtId="165" fontId="7" fillId="0" borderId="12" xfId="42" applyNumberFormat="1" applyFont="1" applyBorder="1" applyAlignment="1">
      <alignment horizontal="center"/>
    </xf>
    <xf numFmtId="165" fontId="5" fillId="0" borderId="40" xfId="42" applyNumberFormat="1" applyFont="1" applyBorder="1" applyAlignment="1">
      <alignment horizontal="center"/>
    </xf>
    <xf numFmtId="165" fontId="5" fillId="0" borderId="37" xfId="42" applyNumberFormat="1" applyFont="1" applyBorder="1" applyAlignment="1">
      <alignment horizontal="center"/>
    </xf>
    <xf numFmtId="165" fontId="7" fillId="0" borderId="38" xfId="42" applyNumberFormat="1" applyFont="1" applyBorder="1" applyAlignment="1">
      <alignment horizontal="center"/>
    </xf>
    <xf numFmtId="165" fontId="4" fillId="0" borderId="12" xfId="42" applyNumberFormat="1" applyFont="1" applyBorder="1" applyAlignment="1">
      <alignment horizontal="center"/>
    </xf>
    <xf numFmtId="165" fontId="4" fillId="0" borderId="40" xfId="42" applyNumberFormat="1" applyFont="1" applyBorder="1" applyAlignment="1">
      <alignment horizontal="center"/>
    </xf>
    <xf numFmtId="165" fontId="4" fillId="0" borderId="37" xfId="42" applyNumberFormat="1" applyFont="1" applyBorder="1" applyAlignment="1">
      <alignment horizontal="center"/>
    </xf>
    <xf numFmtId="165" fontId="4" fillId="0" borderId="38" xfId="42" applyNumberFormat="1" applyFont="1" applyBorder="1" applyAlignment="1">
      <alignment horizontal="center"/>
    </xf>
    <xf numFmtId="165" fontId="5" fillId="18" borderId="40" xfId="42" applyNumberFormat="1" applyFont="1" applyFill="1" applyBorder="1" applyAlignment="1">
      <alignment horizontal="center"/>
    </xf>
    <xf numFmtId="165" fontId="5" fillId="0" borderId="38" xfId="42" applyNumberFormat="1" applyFont="1" applyBorder="1" applyAlignment="1">
      <alignment horizontal="center"/>
    </xf>
    <xf numFmtId="165" fontId="54" fillId="0" borderId="12" xfId="42" applyNumberFormat="1" applyFont="1" applyBorder="1" applyAlignment="1">
      <alignment horizontal="center"/>
    </xf>
    <xf numFmtId="165" fontId="64" fillId="0" borderId="40" xfId="42" applyNumberFormat="1" applyFont="1" applyBorder="1" applyAlignment="1">
      <alignment horizontal="center"/>
    </xf>
    <xf numFmtId="165" fontId="64" fillId="0" borderId="37" xfId="42" applyNumberFormat="1" applyFont="1" applyBorder="1" applyAlignment="1">
      <alignment horizontal="center"/>
    </xf>
    <xf numFmtId="165" fontId="64" fillId="0" borderId="38" xfId="42" applyNumberFormat="1" applyFont="1" applyBorder="1" applyAlignment="1">
      <alignment horizontal="center"/>
    </xf>
    <xf numFmtId="165" fontId="64" fillId="0" borderId="12" xfId="42" applyNumberFormat="1" applyFont="1" applyBorder="1" applyAlignment="1">
      <alignment horizontal="center"/>
    </xf>
    <xf numFmtId="165" fontId="65" fillId="0" borderId="40" xfId="42" applyNumberFormat="1" applyFont="1" applyBorder="1" applyAlignment="1">
      <alignment horizontal="center"/>
    </xf>
    <xf numFmtId="165" fontId="65" fillId="0" borderId="37" xfId="42" applyNumberFormat="1" applyFont="1" applyBorder="1" applyAlignment="1">
      <alignment horizontal="center"/>
    </xf>
    <xf numFmtId="165" fontId="38" fillId="0" borderId="37" xfId="42" applyNumberFormat="1" applyFont="1" applyBorder="1" applyAlignment="1">
      <alignment horizontal="center"/>
    </xf>
    <xf numFmtId="165" fontId="38" fillId="0" borderId="38" xfId="42" applyNumberFormat="1" applyFont="1" applyBorder="1" applyAlignment="1">
      <alignment horizontal="center"/>
    </xf>
    <xf numFmtId="165" fontId="5" fillId="0" borderId="12" xfId="42" applyNumberFormat="1" applyFont="1" applyBorder="1" applyAlignment="1">
      <alignment horizontal="center"/>
    </xf>
    <xf numFmtId="165" fontId="4" fillId="0" borderId="63" xfId="42" applyNumberFormat="1" applyFont="1" applyBorder="1" applyAlignment="1">
      <alignment horizontal="center"/>
    </xf>
    <xf numFmtId="165" fontId="8" fillId="0" borderId="40" xfId="42" applyNumberFormat="1" applyFont="1" applyBorder="1" applyAlignment="1">
      <alignment horizontal="center"/>
    </xf>
    <xf numFmtId="165" fontId="8" fillId="0" borderId="38" xfId="42" applyNumberFormat="1" applyFont="1" applyBorder="1" applyAlignment="1">
      <alignment horizontal="center"/>
    </xf>
    <xf numFmtId="165" fontId="4" fillId="0" borderId="12" xfId="57" applyNumberFormat="1" applyFont="1" applyBorder="1" applyAlignment="1">
      <alignment horizontal="center"/>
      <protection/>
    </xf>
    <xf numFmtId="165" fontId="57" fillId="0" borderId="0" xfId="0" applyNumberFormat="1" applyFont="1" applyBorder="1" applyAlignment="1">
      <alignment/>
    </xf>
    <xf numFmtId="0" fontId="55" fillId="0" borderId="49" xfId="0" applyFont="1" applyBorder="1" applyAlignment="1">
      <alignment horizontal="centerContinuous"/>
    </xf>
    <xf numFmtId="0" fontId="57" fillId="0" borderId="64" xfId="0" applyFont="1" applyBorder="1" applyAlignment="1">
      <alignment horizontal="left" vertical="center" wrapText="1"/>
    </xf>
    <xf numFmtId="0" fontId="5" fillId="18" borderId="11" xfId="57" applyFont="1" applyFill="1" applyBorder="1" applyAlignment="1">
      <alignment horizontal="left" wrapText="1"/>
      <protection/>
    </xf>
    <xf numFmtId="0" fontId="5" fillId="18" borderId="48" xfId="57" applyFont="1" applyFill="1" applyBorder="1" applyAlignment="1">
      <alignment horizontal="left" wrapText="1"/>
      <protection/>
    </xf>
    <xf numFmtId="0" fontId="5" fillId="0" borderId="11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 vertical="center"/>
      <protection/>
    </xf>
    <xf numFmtId="165" fontId="57" fillId="0" borderId="11" xfId="0" applyNumberFormat="1" applyFont="1" applyBorder="1" applyAlignment="1">
      <alignment horizontal="center"/>
    </xf>
    <xf numFmtId="165" fontId="55" fillId="0" borderId="11" xfId="0" applyNumberFormat="1" applyFont="1" applyBorder="1" applyAlignment="1">
      <alignment horizontal="center"/>
    </xf>
    <xf numFmtId="165" fontId="9" fillId="19" borderId="11" xfId="0" applyNumberFormat="1" applyFont="1" applyFill="1" applyBorder="1" applyAlignment="1">
      <alignment horizontal="center"/>
    </xf>
    <xf numFmtId="165" fontId="55" fillId="19" borderId="11" xfId="0" applyNumberFormat="1" applyFont="1" applyFill="1" applyBorder="1" applyAlignment="1">
      <alignment horizontal="center"/>
    </xf>
    <xf numFmtId="165" fontId="10" fillId="19" borderId="11" xfId="0" applyNumberFormat="1" applyFont="1" applyFill="1" applyBorder="1" applyAlignment="1">
      <alignment horizontal="center"/>
    </xf>
    <xf numFmtId="165" fontId="57" fillId="19" borderId="11" xfId="0" applyNumberFormat="1" applyFont="1" applyFill="1" applyBorder="1" applyAlignment="1">
      <alignment horizontal="center"/>
    </xf>
    <xf numFmtId="165" fontId="57" fillId="0" borderId="11" xfId="0" applyNumberFormat="1" applyFont="1" applyBorder="1" applyAlignment="1">
      <alignment/>
    </xf>
    <xf numFmtId="0" fontId="55" fillId="20" borderId="11" xfId="0" applyFont="1" applyFill="1" applyBorder="1" applyAlignment="1">
      <alignment/>
    </xf>
    <xf numFmtId="165" fontId="64" fillId="19" borderId="37" xfId="42" applyNumberFormat="1" applyFont="1" applyFill="1" applyBorder="1" applyAlignment="1">
      <alignment horizontal="center"/>
    </xf>
    <xf numFmtId="0" fontId="5" fillId="0" borderId="0" xfId="57" applyFont="1" applyBorder="1" applyAlignment="1">
      <alignment/>
      <protection/>
    </xf>
    <xf numFmtId="0" fontId="7" fillId="0" borderId="37" xfId="57" applyFont="1" applyBorder="1" applyAlignment="1">
      <alignment horizontal="center" vertical="center"/>
      <protection/>
    </xf>
    <xf numFmtId="0" fontId="10" fillId="0" borderId="37" xfId="57" applyFont="1" applyFill="1" applyBorder="1" applyAlignment="1">
      <alignment horizontal="center" vertical="center" wrapText="1"/>
      <protection/>
    </xf>
    <xf numFmtId="0" fontId="5" fillId="0" borderId="19" xfId="57" applyFont="1" applyBorder="1" applyAlignment="1">
      <alignment horizontal="center" vertical="center"/>
      <protection/>
    </xf>
    <xf numFmtId="49" fontId="64" fillId="0" borderId="37" xfId="42" applyNumberFormat="1" applyFont="1" applyFill="1" applyBorder="1" applyAlignment="1">
      <alignment horizontal="center"/>
    </xf>
    <xf numFmtId="0" fontId="0" fillId="18" borderId="48" xfId="0" applyFill="1" applyBorder="1" applyAlignment="1">
      <alignment/>
    </xf>
    <xf numFmtId="49" fontId="5" fillId="0" borderId="37" xfId="0" applyNumberFormat="1" applyFont="1" applyBorder="1" applyAlignment="1">
      <alignment horizontal="center" vertical="center"/>
    </xf>
    <xf numFmtId="49" fontId="5" fillId="0" borderId="37" xfId="57" applyNumberFormat="1" applyFont="1" applyBorder="1" applyAlignment="1">
      <alignment horizontal="center" vertical="center" wrapText="1"/>
      <protection/>
    </xf>
    <xf numFmtId="165" fontId="64" fillId="18" borderId="38" xfId="42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9" fillId="0" borderId="19" xfId="57" applyFont="1" applyBorder="1" applyAlignment="1">
      <alignment horizontal="center" vertical="center"/>
      <protection/>
    </xf>
    <xf numFmtId="49" fontId="5" fillId="0" borderId="37" xfId="57" applyNumberFormat="1" applyFont="1" applyBorder="1" applyAlignment="1">
      <alignment horizontal="center" wrapText="1"/>
      <protection/>
    </xf>
    <xf numFmtId="0" fontId="43" fillId="0" borderId="48" xfId="0" applyFont="1" applyBorder="1" applyAlignment="1">
      <alignment/>
    </xf>
    <xf numFmtId="0" fontId="11" fillId="0" borderId="19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vertical="center"/>
      <protection/>
    </xf>
    <xf numFmtId="0" fontId="11" fillId="0" borderId="48" xfId="57" applyFont="1" applyBorder="1" applyAlignment="1">
      <alignment vertical="center"/>
      <protection/>
    </xf>
    <xf numFmtId="165" fontId="11" fillId="0" borderId="37" xfId="42" applyNumberFormat="1" applyFont="1" applyFill="1" applyBorder="1" applyAlignment="1">
      <alignment horizontal="center"/>
    </xf>
    <xf numFmtId="0" fontId="5" fillId="0" borderId="37" xfId="57" applyFont="1" applyBorder="1" applyAlignment="1">
      <alignment horizontal="center" vertical="center" wrapText="1"/>
      <protection/>
    </xf>
    <xf numFmtId="165" fontId="7" fillId="0" borderId="37" xfId="42" applyNumberFormat="1" applyFont="1" applyBorder="1" applyAlignment="1">
      <alignment horizontal="center"/>
    </xf>
    <xf numFmtId="165" fontId="11" fillId="0" borderId="37" xfId="42" applyNumberFormat="1" applyFont="1" applyBorder="1" applyAlignment="1">
      <alignment horizontal="center"/>
    </xf>
    <xf numFmtId="0" fontId="7" fillId="18" borderId="19" xfId="57" applyFont="1" applyFill="1" applyBorder="1" applyAlignment="1">
      <alignment horizontal="center" vertical="center"/>
      <protection/>
    </xf>
    <xf numFmtId="0" fontId="7" fillId="18" borderId="37" xfId="57" applyFont="1" applyFill="1" applyBorder="1" applyAlignment="1">
      <alignment horizontal="left" wrapText="1"/>
      <protection/>
    </xf>
    <xf numFmtId="165" fontId="7" fillId="18" borderId="37" xfId="42" applyNumberFormat="1" applyFont="1" applyFill="1" applyBorder="1" applyAlignment="1">
      <alignment horizontal="center"/>
    </xf>
    <xf numFmtId="0" fontId="5" fillId="18" borderId="19" xfId="57" applyFont="1" applyFill="1" applyBorder="1" applyAlignment="1">
      <alignment horizontal="center" vertical="center"/>
      <protection/>
    </xf>
    <xf numFmtId="0" fontId="5" fillId="18" borderId="37" xfId="57" applyFont="1" applyFill="1" applyBorder="1" applyAlignment="1">
      <alignment horizontal="left" wrapText="1"/>
      <protection/>
    </xf>
    <xf numFmtId="0" fontId="7" fillId="0" borderId="37" xfId="57" applyFont="1" applyBorder="1" applyAlignment="1">
      <alignment horizontal="left" wrapText="1"/>
      <protection/>
    </xf>
    <xf numFmtId="165" fontId="7" fillId="0" borderId="37" xfId="42" applyNumberFormat="1" applyFont="1" applyFill="1" applyBorder="1" applyAlignment="1">
      <alignment horizontal="center"/>
    </xf>
    <xf numFmtId="165" fontId="4" fillId="0" borderId="37" xfId="42" applyNumberFormat="1" applyFont="1" applyFill="1" applyBorder="1" applyAlignment="1">
      <alignment horizontal="center"/>
    </xf>
    <xf numFmtId="0" fontId="5" fillId="18" borderId="37" xfId="57" applyFont="1" applyFill="1" applyBorder="1" applyAlignment="1">
      <alignment horizontal="center"/>
      <protection/>
    </xf>
    <xf numFmtId="165" fontId="5" fillId="18" borderId="37" xfId="42" applyNumberFormat="1" applyFont="1" applyFill="1" applyBorder="1" applyAlignment="1">
      <alignment horizontal="center"/>
    </xf>
    <xf numFmtId="0" fontId="4" fillId="0" borderId="19" xfId="57" applyFont="1" applyBorder="1" applyAlignment="1">
      <alignment horizontal="center" vertical="center"/>
      <protection/>
    </xf>
    <xf numFmtId="0" fontId="0" fillId="0" borderId="62" xfId="0" applyBorder="1" applyAlignment="1">
      <alignment/>
    </xf>
    <xf numFmtId="165" fontId="4" fillId="0" borderId="52" xfId="57" applyNumberFormat="1" applyFont="1" applyBorder="1" applyAlignment="1">
      <alignment horizontal="center"/>
      <protection/>
    </xf>
    <xf numFmtId="0" fontId="4" fillId="0" borderId="56" xfId="57" applyFont="1" applyBorder="1" applyAlignment="1">
      <alignment horizontal="center" vertical="center"/>
      <protection/>
    </xf>
    <xf numFmtId="0" fontId="4" fillId="0" borderId="52" xfId="57" applyFont="1" applyBorder="1" applyAlignment="1">
      <alignment horizontal="left" wrapText="1"/>
      <protection/>
    </xf>
    <xf numFmtId="0" fontId="11" fillId="0" borderId="24" xfId="57" applyFont="1" applyBorder="1" applyAlignment="1">
      <alignment horizontal="center" vertical="center" wrapText="1"/>
      <protection/>
    </xf>
    <xf numFmtId="9" fontId="5" fillId="0" borderId="11" xfId="57" applyNumberFormat="1" applyFont="1" applyBorder="1" applyAlignment="1">
      <alignment horizontal="center" vertical="center"/>
      <protection/>
    </xf>
    <xf numFmtId="165" fontId="4" fillId="0" borderId="32" xfId="57" applyNumberFormat="1" applyFont="1" applyBorder="1" applyAlignment="1">
      <alignment horizontal="center" vertical="center"/>
      <protection/>
    </xf>
    <xf numFmtId="165" fontId="4" fillId="0" borderId="33" xfId="57" applyNumberFormat="1" applyFont="1" applyBorder="1" applyAlignment="1">
      <alignment horizontal="center" vertical="center"/>
      <protection/>
    </xf>
    <xf numFmtId="0" fontId="4" fillId="0" borderId="65" xfId="57" applyFont="1" applyBorder="1" applyAlignment="1">
      <alignment vertical="center"/>
      <protection/>
    </xf>
    <xf numFmtId="0" fontId="4" fillId="0" borderId="26" xfId="57" applyFont="1" applyBorder="1" applyAlignment="1">
      <alignment horizontal="center" vertical="center"/>
      <protection/>
    </xf>
    <xf numFmtId="165" fontId="4" fillId="0" borderId="48" xfId="57" applyNumberFormat="1" applyFont="1" applyBorder="1" applyAlignment="1">
      <alignment horizontal="center"/>
      <protection/>
    </xf>
    <xf numFmtId="165" fontId="4" fillId="0" borderId="20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horizontal="center" vertical="center"/>
      <protection/>
    </xf>
    <xf numFmtId="165" fontId="8" fillId="0" borderId="48" xfId="42" applyNumberFormat="1" applyFont="1" applyBorder="1" applyAlignment="1">
      <alignment horizontal="center"/>
    </xf>
    <xf numFmtId="165" fontId="8" fillId="0" borderId="20" xfId="42" applyNumberFormat="1" applyFont="1" applyBorder="1" applyAlignment="1">
      <alignment horizontal="center"/>
    </xf>
    <xf numFmtId="165" fontId="41" fillId="0" borderId="0" xfId="57" applyNumberFormat="1" applyFont="1" applyAlignment="1">
      <alignment vertical="center"/>
      <protection/>
    </xf>
    <xf numFmtId="49" fontId="5" fillId="0" borderId="11" xfId="57" applyNumberFormat="1" applyFont="1" applyBorder="1" applyAlignment="1">
      <alignment horizontal="right"/>
      <protection/>
    </xf>
    <xf numFmtId="165" fontId="51" fillId="0" borderId="48" xfId="42" applyNumberFormat="1" applyFont="1" applyBorder="1" applyAlignment="1">
      <alignment horizontal="center"/>
    </xf>
    <xf numFmtId="165" fontId="51" fillId="0" borderId="20" xfId="42" applyNumberFormat="1" applyFont="1" applyBorder="1" applyAlignment="1">
      <alignment horizontal="center"/>
    </xf>
    <xf numFmtId="0" fontId="44" fillId="0" borderId="0" xfId="57" applyFont="1" applyAlignment="1">
      <alignment vertical="center"/>
      <protection/>
    </xf>
    <xf numFmtId="165" fontId="54" fillId="0" borderId="48" xfId="42" applyNumberFormat="1" applyFont="1" applyBorder="1" applyAlignment="1">
      <alignment horizontal="center"/>
    </xf>
    <xf numFmtId="165" fontId="54" fillId="0" borderId="20" xfId="42" applyNumberFormat="1" applyFont="1" applyBorder="1" applyAlignment="1">
      <alignment horizontal="center"/>
    </xf>
    <xf numFmtId="0" fontId="7" fillId="0" borderId="10" xfId="57" applyFont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/>
    </xf>
    <xf numFmtId="9" fontId="5" fillId="0" borderId="11" xfId="42" applyNumberFormat="1" applyFont="1" applyBorder="1" applyAlignment="1">
      <alignment horizontal="center"/>
    </xf>
    <xf numFmtId="9" fontId="5" fillId="18" borderId="11" xfId="42" applyNumberFormat="1" applyFont="1" applyFill="1" applyBorder="1" applyAlignment="1">
      <alignment horizontal="center"/>
    </xf>
    <xf numFmtId="165" fontId="5" fillId="18" borderId="48" xfId="42" applyNumberFormat="1" applyFont="1" applyFill="1" applyBorder="1" applyAlignment="1">
      <alignment horizontal="center"/>
    </xf>
    <xf numFmtId="165" fontId="5" fillId="18" borderId="20" xfId="42" applyNumberFormat="1" applyFont="1" applyFill="1" applyBorder="1" applyAlignment="1">
      <alignment horizontal="center"/>
    </xf>
    <xf numFmtId="0" fontId="5" fillId="18" borderId="10" xfId="57" applyFont="1" applyFill="1" applyBorder="1" applyAlignment="1">
      <alignment horizontal="center" vertical="center"/>
      <protection/>
    </xf>
    <xf numFmtId="165" fontId="64" fillId="18" borderId="48" xfId="42" applyNumberFormat="1" applyFont="1" applyFill="1" applyBorder="1" applyAlignment="1">
      <alignment horizontal="center"/>
    </xf>
    <xf numFmtId="165" fontId="64" fillId="18" borderId="20" xfId="42" applyNumberFormat="1" applyFont="1" applyFill="1" applyBorder="1" applyAlignment="1">
      <alignment horizontal="center"/>
    </xf>
    <xf numFmtId="165" fontId="64" fillId="0" borderId="20" xfId="42" applyNumberFormat="1" applyFont="1" applyFill="1" applyBorder="1" applyAlignment="1">
      <alignment horizontal="center"/>
    </xf>
    <xf numFmtId="165" fontId="64" fillId="0" borderId="48" xfId="57" applyNumberFormat="1" applyFont="1" applyFill="1" applyBorder="1" applyAlignment="1">
      <alignment horizontal="center" vertical="center"/>
      <protection/>
    </xf>
    <xf numFmtId="165" fontId="64" fillId="0" borderId="20" xfId="57" applyNumberFormat="1" applyFont="1" applyFill="1" applyBorder="1" applyAlignment="1">
      <alignment horizontal="center" vertical="center"/>
      <protection/>
    </xf>
    <xf numFmtId="165" fontId="5" fillId="0" borderId="48" xfId="57" applyNumberFormat="1" applyFont="1" applyFill="1" applyBorder="1" applyAlignment="1">
      <alignment horizontal="center" vertical="center"/>
      <protection/>
    </xf>
    <xf numFmtId="165" fontId="5" fillId="0" borderId="20" xfId="57" applyNumberFormat="1" applyFont="1" applyFill="1" applyBorder="1" applyAlignment="1">
      <alignment horizontal="center" vertical="center"/>
      <protection/>
    </xf>
    <xf numFmtId="0" fontId="10" fillId="18" borderId="11" xfId="57" applyFont="1" applyFill="1" applyBorder="1" applyAlignment="1">
      <alignment horizontal="center" vertical="center" wrapText="1"/>
      <protection/>
    </xf>
    <xf numFmtId="0" fontId="10" fillId="18" borderId="48" xfId="57" applyFont="1" applyFill="1" applyBorder="1" applyAlignment="1">
      <alignment horizontal="center" vertical="center" wrapText="1"/>
      <protection/>
    </xf>
    <xf numFmtId="0" fontId="10" fillId="18" borderId="20" xfId="57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169" fontId="12" fillId="0" borderId="0" xfId="4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166" fontId="13" fillId="0" borderId="0" xfId="0" applyNumberFormat="1" applyFont="1" applyFill="1" applyBorder="1" applyAlignment="1">
      <alignment vertical="center"/>
    </xf>
    <xf numFmtId="0" fontId="12" fillId="0" borderId="43" xfId="0" applyFont="1" applyFill="1" applyBorder="1" applyAlignment="1" quotePrefix="1">
      <alignment horizontal="centerContinuous" vertical="center"/>
    </xf>
    <xf numFmtId="9" fontId="12" fillId="19" borderId="11" xfId="4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Continuous" vertical="center"/>
    </xf>
    <xf numFmtId="0" fontId="12" fillId="0" borderId="51" xfId="0" applyFont="1" applyFill="1" applyBorder="1" applyAlignment="1" quotePrefix="1">
      <alignment horizontal="centerContinuous" vertical="center"/>
    </xf>
    <xf numFmtId="0" fontId="12" fillId="0" borderId="48" xfId="0" applyFont="1" applyFill="1" applyBorder="1" applyAlignment="1" quotePrefix="1">
      <alignment horizontal="centerContinuous" vertical="center" wrapText="1"/>
    </xf>
    <xf numFmtId="0" fontId="12" fillId="0" borderId="19" xfId="0" applyFont="1" applyFill="1" applyBorder="1" applyAlignment="1" quotePrefix="1">
      <alignment horizontal="centerContinuous" vertical="center"/>
    </xf>
    <xf numFmtId="0" fontId="12" fillId="0" borderId="0" xfId="0" applyFont="1" applyFill="1" applyAlignment="1">
      <alignment/>
    </xf>
    <xf numFmtId="0" fontId="12" fillId="0" borderId="51" xfId="0" applyFont="1" applyFill="1" applyBorder="1" applyAlignment="1">
      <alignment horizontal="centerContinuous" vertical="center"/>
    </xf>
    <xf numFmtId="0" fontId="12" fillId="0" borderId="48" xfId="0" applyFont="1" applyFill="1" applyBorder="1" applyAlignment="1" quotePrefix="1">
      <alignment horizontal="centerContinuous" vertical="center" wrapText="1"/>
    </xf>
    <xf numFmtId="0" fontId="12" fillId="0" borderId="0" xfId="0" applyFont="1" applyFill="1" applyBorder="1" applyAlignment="1">
      <alignment/>
    </xf>
    <xf numFmtId="0" fontId="12" fillId="0" borderId="19" xfId="0" applyFont="1" applyFill="1" applyBorder="1" applyAlignment="1">
      <alignment horizontal="centerContinuous" vertical="center" wrapText="1"/>
    </xf>
    <xf numFmtId="0" fontId="12" fillId="0" borderId="19" xfId="0" applyFont="1" applyFill="1" applyBorder="1" applyAlignment="1">
      <alignment horizontal="centerContinuous" vertical="center"/>
    </xf>
    <xf numFmtId="0" fontId="12" fillId="0" borderId="45" xfId="0" applyFont="1" applyFill="1" applyBorder="1" applyAlignment="1" quotePrefix="1">
      <alignment horizontal="centerContinuous" vertical="center"/>
    </xf>
    <xf numFmtId="169" fontId="55" fillId="0" borderId="11" xfId="4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0" fontId="1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vertical="center"/>
    </xf>
    <xf numFmtId="0" fontId="2" fillId="0" borderId="51" xfId="0" applyFont="1" applyBorder="1" applyAlignment="1" quotePrefix="1">
      <alignment horizontal="centerContinuous" vertical="center"/>
    </xf>
    <xf numFmtId="0" fontId="2" fillId="0" borderId="0" xfId="0" applyFont="1" applyBorder="1" applyAlignment="1">
      <alignment/>
    </xf>
    <xf numFmtId="0" fontId="67" fillId="0" borderId="51" xfId="0" applyFont="1" applyBorder="1" applyAlignment="1" quotePrefix="1">
      <alignment horizontal="centerContinuous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Continuous" vertical="center" wrapText="1"/>
    </xf>
    <xf numFmtId="0" fontId="10" fillId="0" borderId="10" xfId="0" applyFont="1" applyBorder="1" applyAlignment="1">
      <alignment/>
    </xf>
    <xf numFmtId="0" fontId="5" fillId="0" borderId="48" xfId="57" applyFont="1" applyBorder="1" applyAlignment="1">
      <alignment horizontal="left"/>
      <protection/>
    </xf>
    <xf numFmtId="0" fontId="5" fillId="0" borderId="66" xfId="57" applyFont="1" applyBorder="1" applyAlignment="1">
      <alignment horizontal="left"/>
      <protection/>
    </xf>
    <xf numFmtId="0" fontId="5" fillId="0" borderId="44" xfId="57" applyFont="1" applyBorder="1" applyAlignment="1">
      <alignment horizontal="left"/>
      <protection/>
    </xf>
    <xf numFmtId="0" fontId="55" fillId="0" borderId="48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167" fontId="46" fillId="0" borderId="0" xfId="58" applyNumberFormat="1" applyFont="1" applyFill="1" applyAlignment="1">
      <alignment vertical="center" wrapText="1"/>
      <protection/>
    </xf>
    <xf numFmtId="0" fontId="6" fillId="0" borderId="43" xfId="57" applyFont="1" applyBorder="1" applyAlignment="1">
      <alignment vertical="center"/>
      <protection/>
    </xf>
    <xf numFmtId="0" fontId="10" fillId="18" borderId="60" xfId="57" applyFont="1" applyFill="1" applyBorder="1" applyAlignment="1">
      <alignment horizontal="center" vertical="center" wrapText="1"/>
      <protection/>
    </xf>
    <xf numFmtId="0" fontId="6" fillId="0" borderId="38" xfId="57" applyFont="1" applyBorder="1" applyAlignment="1">
      <alignment vertical="center"/>
      <protection/>
    </xf>
    <xf numFmtId="9" fontId="7" fillId="0" borderId="12" xfId="57" applyNumberFormat="1" applyFont="1" applyBorder="1" applyAlignment="1">
      <alignment horizontal="center" vertical="center"/>
      <protection/>
    </xf>
    <xf numFmtId="165" fontId="7" fillId="0" borderId="60" xfId="57" applyNumberFormat="1" applyFont="1" applyBorder="1" applyAlignment="1">
      <alignment horizontal="center" vertical="center"/>
      <protection/>
    </xf>
    <xf numFmtId="165" fontId="5" fillId="0" borderId="43" xfId="57" applyNumberFormat="1" applyFont="1" applyBorder="1" applyAlignment="1">
      <alignment horizontal="center" vertical="center"/>
      <protection/>
    </xf>
    <xf numFmtId="165" fontId="7" fillId="0" borderId="60" xfId="42" applyNumberFormat="1" applyFont="1" applyBorder="1" applyAlignment="1">
      <alignment horizontal="center"/>
    </xf>
    <xf numFmtId="165" fontId="5" fillId="0" borderId="51" xfId="42" applyNumberFormat="1" applyFont="1" applyBorder="1" applyAlignment="1">
      <alignment horizontal="center"/>
    </xf>
    <xf numFmtId="165" fontId="5" fillId="0" borderId="47" xfId="42" applyNumberFormat="1" applyFont="1" applyBorder="1" applyAlignment="1">
      <alignment horizontal="center"/>
    </xf>
    <xf numFmtId="165" fontId="7" fillId="0" borderId="43" xfId="42" applyNumberFormat="1" applyFont="1" applyBorder="1" applyAlignment="1">
      <alignment horizontal="center"/>
    </xf>
    <xf numFmtId="165" fontId="4" fillId="0" borderId="60" xfId="42" applyNumberFormat="1" applyFont="1" applyBorder="1" applyAlignment="1">
      <alignment horizontal="center"/>
    </xf>
    <xf numFmtId="165" fontId="4" fillId="0" borderId="51" xfId="42" applyNumberFormat="1" applyFont="1" applyBorder="1" applyAlignment="1">
      <alignment horizontal="center"/>
    </xf>
    <xf numFmtId="165" fontId="4" fillId="0" borderId="47" xfId="42" applyNumberFormat="1" applyFont="1" applyBorder="1" applyAlignment="1">
      <alignment horizontal="center"/>
    </xf>
    <xf numFmtId="165" fontId="4" fillId="0" borderId="43" xfId="42" applyNumberFormat="1" applyFont="1" applyBorder="1" applyAlignment="1">
      <alignment horizontal="center"/>
    </xf>
    <xf numFmtId="165" fontId="5" fillId="0" borderId="43" xfId="42" applyNumberFormat="1" applyFont="1" applyBorder="1" applyAlignment="1">
      <alignment horizontal="center"/>
    </xf>
    <xf numFmtId="165" fontId="54" fillId="0" borderId="60" xfId="42" applyNumberFormat="1" applyFont="1" applyBorder="1" applyAlignment="1">
      <alignment horizontal="center"/>
    </xf>
    <xf numFmtId="165" fontId="64" fillId="0" borderId="51" xfId="42" applyNumberFormat="1" applyFont="1" applyBorder="1" applyAlignment="1">
      <alignment horizontal="center"/>
    </xf>
    <xf numFmtId="165" fontId="64" fillId="0" borderId="47" xfId="42" applyNumberFormat="1" applyFont="1" applyBorder="1" applyAlignment="1">
      <alignment horizontal="center"/>
    </xf>
    <xf numFmtId="165" fontId="64" fillId="0" borderId="43" xfId="42" applyNumberFormat="1" applyFont="1" applyBorder="1" applyAlignment="1">
      <alignment horizontal="center"/>
    </xf>
    <xf numFmtId="165" fontId="64" fillId="0" borderId="60" xfId="42" applyNumberFormat="1" applyFont="1" applyBorder="1" applyAlignment="1">
      <alignment horizontal="center"/>
    </xf>
    <xf numFmtId="165" fontId="65" fillId="0" borderId="51" xfId="42" applyNumberFormat="1" applyFont="1" applyBorder="1" applyAlignment="1">
      <alignment horizontal="center"/>
    </xf>
    <xf numFmtId="165" fontId="65" fillId="0" borderId="47" xfId="42" applyNumberFormat="1" applyFont="1" applyBorder="1" applyAlignment="1">
      <alignment horizontal="center"/>
    </xf>
    <xf numFmtId="165" fontId="38" fillId="0" borderId="47" xfId="42" applyNumberFormat="1" applyFont="1" applyBorder="1" applyAlignment="1">
      <alignment horizontal="center"/>
    </xf>
    <xf numFmtId="165" fontId="38" fillId="0" borderId="43" xfId="42" applyNumberFormat="1" applyFont="1" applyBorder="1" applyAlignment="1">
      <alignment horizontal="center"/>
    </xf>
    <xf numFmtId="165" fontId="5" fillId="0" borderId="60" xfId="42" applyNumberFormat="1" applyFont="1" applyBorder="1" applyAlignment="1">
      <alignment horizontal="center"/>
    </xf>
    <xf numFmtId="165" fontId="4" fillId="0" borderId="67" xfId="42" applyNumberFormat="1" applyFont="1" applyBorder="1" applyAlignment="1">
      <alignment horizontal="center"/>
    </xf>
    <xf numFmtId="165" fontId="8" fillId="0" borderId="51" xfId="42" applyNumberFormat="1" applyFont="1" applyBorder="1" applyAlignment="1">
      <alignment horizontal="center"/>
    </xf>
    <xf numFmtId="165" fontId="8" fillId="0" borderId="43" xfId="42" applyNumberFormat="1" applyFont="1" applyBorder="1" applyAlignment="1">
      <alignment horizontal="center"/>
    </xf>
    <xf numFmtId="165" fontId="4" fillId="0" borderId="60" xfId="57" applyNumberFormat="1" applyFont="1" applyBorder="1" applyAlignment="1">
      <alignment horizontal="center"/>
      <protection/>
    </xf>
    <xf numFmtId="0" fontId="62" fillId="0" borderId="35" xfId="0" applyFont="1" applyBorder="1" applyAlignment="1">
      <alignment horizontal="center"/>
    </xf>
    <xf numFmtId="0" fontId="5" fillId="0" borderId="66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4" xfId="0" applyFont="1" applyBorder="1" applyAlignment="1">
      <alignment/>
    </xf>
    <xf numFmtId="0" fontId="7" fillId="0" borderId="60" xfId="0" applyFont="1" applyBorder="1" applyAlignment="1">
      <alignment/>
    </xf>
    <xf numFmtId="0" fontId="38" fillId="0" borderId="66" xfId="57" applyFont="1" applyBorder="1" applyAlignment="1">
      <alignment horizontal="left"/>
      <protection/>
    </xf>
    <xf numFmtId="0" fontId="38" fillId="0" borderId="48" xfId="57" applyFont="1" applyBorder="1" applyAlignment="1">
      <alignment horizontal="left"/>
      <protection/>
    </xf>
    <xf numFmtId="0" fontId="38" fillId="0" borderId="44" xfId="57" applyFont="1" applyBorder="1" applyAlignment="1">
      <alignment horizontal="left"/>
      <protection/>
    </xf>
    <xf numFmtId="0" fontId="4" fillId="0" borderId="35" xfId="57" applyFont="1" applyBorder="1" applyAlignment="1">
      <alignment vertical="center"/>
      <protection/>
    </xf>
    <xf numFmtId="0" fontId="10" fillId="18" borderId="63" xfId="57" applyFont="1" applyFill="1" applyBorder="1" applyAlignment="1">
      <alignment horizontal="center" vertical="center" wrapText="1"/>
      <protection/>
    </xf>
    <xf numFmtId="9" fontId="34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9" fontId="34" fillId="0" borderId="21" xfId="0" applyNumberFormat="1" applyFont="1" applyBorder="1" applyAlignment="1">
      <alignment/>
    </xf>
    <xf numFmtId="0" fontId="55" fillId="0" borderId="11" xfId="0" applyFont="1" applyFill="1" applyBorder="1" applyAlignment="1">
      <alignment/>
    </xf>
    <xf numFmtId="169" fontId="52" fillId="0" borderId="11" xfId="40" applyNumberFormat="1" applyFont="1" applyFill="1" applyBorder="1" applyAlignment="1">
      <alignment/>
    </xf>
    <xf numFmtId="169" fontId="55" fillId="0" borderId="11" xfId="40" applyNumberFormat="1" applyFont="1" applyFill="1" applyBorder="1" applyAlignment="1">
      <alignment/>
    </xf>
    <xf numFmtId="0" fontId="55" fillId="0" borderId="11" xfId="0" applyFont="1" applyFill="1" applyBorder="1" applyAlignment="1">
      <alignment/>
    </xf>
    <xf numFmtId="169" fontId="55" fillId="0" borderId="11" xfId="40" applyNumberFormat="1" applyFont="1" applyFill="1" applyBorder="1" applyAlignment="1">
      <alignment/>
    </xf>
    <xf numFmtId="3" fontId="9" fillId="16" borderId="11" xfId="56" applyNumberFormat="1" applyFont="1" applyFill="1" applyBorder="1" applyAlignment="1">
      <alignment vertical="center" wrapText="1"/>
      <protection/>
    </xf>
    <xf numFmtId="0" fontId="55" fillId="16" borderId="11" xfId="0" applyFont="1" applyFill="1" applyBorder="1" applyAlignment="1">
      <alignment vertical="center" wrapText="1"/>
    </xf>
    <xf numFmtId="3" fontId="57" fillId="16" borderId="11" xfId="0" applyNumberFormat="1" applyFont="1" applyFill="1" applyBorder="1" applyAlignment="1">
      <alignment vertical="center" wrapText="1"/>
    </xf>
    <xf numFmtId="0" fontId="55" fillId="16" borderId="11" xfId="55" applyFont="1" applyFill="1" applyBorder="1" applyAlignment="1">
      <alignment vertical="center" wrapText="1"/>
      <protection/>
    </xf>
    <xf numFmtId="3" fontId="55" fillId="16" borderId="11" xfId="55" applyNumberFormat="1" applyFont="1" applyFill="1" applyBorder="1" applyAlignment="1">
      <alignment vertical="center" wrapText="1"/>
      <protection/>
    </xf>
    <xf numFmtId="9" fontId="9" fillId="0" borderId="11" xfId="0" applyNumberFormat="1" applyFont="1" applyBorder="1" applyAlignment="1">
      <alignment/>
    </xf>
    <xf numFmtId="9" fontId="10" fillId="0" borderId="37" xfId="0" applyNumberFormat="1" applyFont="1" applyBorder="1" applyAlignment="1">
      <alignment/>
    </xf>
    <xf numFmtId="9" fontId="10" fillId="0" borderId="52" xfId="0" applyNumberFormat="1" applyFont="1" applyBorder="1" applyAlignment="1">
      <alignment/>
    </xf>
    <xf numFmtId="0" fontId="55" fillId="0" borderId="68" xfId="0" applyFont="1" applyBorder="1" applyAlignment="1">
      <alignment horizontal="centerContinuous" vertical="center"/>
    </xf>
    <xf numFmtId="0" fontId="55" fillId="0" borderId="67" xfId="0" applyFont="1" applyBorder="1" applyAlignment="1">
      <alignment horizontal="centerContinuous" vertical="center"/>
    </xf>
    <xf numFmtId="0" fontId="55" fillId="0" borderId="69" xfId="0" applyFont="1" applyBorder="1" applyAlignment="1">
      <alignment horizontal="centerContinuous" vertical="center"/>
    </xf>
    <xf numFmtId="165" fontId="10" fillId="0" borderId="20" xfId="0" applyNumberFormat="1" applyFont="1" applyBorder="1" applyAlignment="1">
      <alignment/>
    </xf>
    <xf numFmtId="165" fontId="9" fillId="19" borderId="20" xfId="0" applyNumberFormat="1" applyFont="1" applyFill="1" applyBorder="1" applyAlignment="1">
      <alignment horizontal="center"/>
    </xf>
    <xf numFmtId="165" fontId="55" fillId="19" borderId="20" xfId="0" applyNumberFormat="1" applyFont="1" applyFill="1" applyBorder="1" applyAlignment="1">
      <alignment horizontal="center"/>
    </xf>
    <xf numFmtId="165" fontId="10" fillId="19" borderId="20" xfId="0" applyNumberFormat="1" applyFont="1" applyFill="1" applyBorder="1" applyAlignment="1">
      <alignment horizontal="center"/>
    </xf>
    <xf numFmtId="165" fontId="57" fillId="19" borderId="20" xfId="0" applyNumberFormat="1" applyFont="1" applyFill="1" applyBorder="1" applyAlignment="1">
      <alignment horizontal="center"/>
    </xf>
    <xf numFmtId="0" fontId="55" fillId="0" borderId="64" xfId="0" applyFont="1" applyBorder="1" applyAlignment="1" quotePrefix="1">
      <alignment horizontal="center" vertical="center"/>
    </xf>
    <xf numFmtId="0" fontId="55" fillId="0" borderId="32" xfId="0" applyFont="1" applyBorder="1" applyAlignment="1">
      <alignment/>
    </xf>
    <xf numFmtId="165" fontId="57" fillId="19" borderId="65" xfId="0" applyNumberFormat="1" applyFont="1" applyFill="1" applyBorder="1" applyAlignment="1">
      <alignment horizontal="center"/>
    </xf>
    <xf numFmtId="165" fontId="57" fillId="19" borderId="33" xfId="0" applyNumberFormat="1" applyFont="1" applyFill="1" applyBorder="1" applyAlignment="1">
      <alignment horizontal="center"/>
    </xf>
    <xf numFmtId="9" fontId="55" fillId="19" borderId="11" xfId="0" applyNumberFormat="1" applyFont="1" applyFill="1" applyBorder="1" applyAlignment="1">
      <alignment horizontal="center"/>
    </xf>
    <xf numFmtId="167" fontId="32" fillId="0" borderId="35" xfId="58" applyNumberFormat="1" applyFont="1" applyFill="1" applyBorder="1" applyAlignment="1">
      <alignment horizontal="center" vertical="center" wrapText="1"/>
      <protection/>
    </xf>
    <xf numFmtId="167" fontId="33" fillId="0" borderId="53" xfId="58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0" fontId="67" fillId="0" borderId="10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left" vertical="top" wrapText="1"/>
    </xf>
    <xf numFmtId="3" fontId="67" fillId="0" borderId="11" xfId="0" applyNumberFormat="1" applyFont="1" applyBorder="1" applyAlignment="1">
      <alignment horizontal="right" vertical="top" wrapText="1"/>
    </xf>
    <xf numFmtId="3" fontId="67" fillId="0" borderId="20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left" vertical="top" wrapText="1"/>
    </xf>
    <xf numFmtId="3" fontId="2" fillId="0" borderId="71" xfId="0" applyNumberFormat="1" applyFont="1" applyBorder="1" applyAlignment="1">
      <alignment horizontal="right" vertical="top" wrapText="1"/>
    </xf>
    <xf numFmtId="0" fontId="67" fillId="0" borderId="26" xfId="0" applyFont="1" applyBorder="1" applyAlignment="1">
      <alignment horizontal="center" vertical="top" wrapText="1"/>
    </xf>
    <xf numFmtId="0" fontId="67" fillId="0" borderId="65" xfId="0" applyFont="1" applyBorder="1" applyAlignment="1">
      <alignment horizontal="left" vertical="top" wrapText="1"/>
    </xf>
    <xf numFmtId="3" fontId="67" fillId="0" borderId="33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0" fontId="0" fillId="0" borderId="0" xfId="60">
      <alignment/>
      <protection/>
    </xf>
    <xf numFmtId="0" fontId="0" fillId="0" borderId="0" xfId="0" applyAlignment="1" applyProtection="1">
      <alignment/>
      <protection/>
    </xf>
    <xf numFmtId="0" fontId="74" fillId="0" borderId="0" xfId="0" applyFont="1" applyAlignment="1">
      <alignment/>
    </xf>
    <xf numFmtId="0" fontId="0" fillId="0" borderId="0" xfId="59">
      <alignment/>
      <protection/>
    </xf>
    <xf numFmtId="0" fontId="62" fillId="0" borderId="0" xfId="59" applyFont="1" applyAlignment="1">
      <alignment horizontal="center"/>
      <protection/>
    </xf>
    <xf numFmtId="0" fontId="0" fillId="0" borderId="48" xfId="59" applyBorder="1">
      <alignment/>
      <protection/>
    </xf>
    <xf numFmtId="0" fontId="0" fillId="0" borderId="47" xfId="59" applyBorder="1">
      <alignment/>
      <protection/>
    </xf>
    <xf numFmtId="0" fontId="62" fillId="0" borderId="19" xfId="59" applyFont="1" applyBorder="1" applyAlignment="1">
      <alignment horizontal="center" vertical="center"/>
      <protection/>
    </xf>
    <xf numFmtId="0" fontId="84" fillId="0" borderId="11" xfId="59" applyFont="1" applyBorder="1" applyAlignment="1" applyProtection="1">
      <alignment horizontal="center" vertical="top" wrapText="1"/>
      <protection locked="0"/>
    </xf>
    <xf numFmtId="0" fontId="5" fillId="0" borderId="19" xfId="59" applyFont="1" applyBorder="1" applyAlignment="1">
      <alignment horizontal="right" vertical="top" wrapText="1"/>
      <protection/>
    </xf>
    <xf numFmtId="0" fontId="5" fillId="0" borderId="21" xfId="59" applyFont="1" applyBorder="1" applyAlignment="1">
      <alignment horizontal="justify" vertical="top" wrapText="1"/>
      <protection/>
    </xf>
    <xf numFmtId="0" fontId="5" fillId="0" borderId="17" xfId="59" applyFont="1" applyBorder="1" applyAlignment="1">
      <alignment horizontal="justify" vertical="top" wrapText="1"/>
      <protection/>
    </xf>
    <xf numFmtId="0" fontId="77" fillId="0" borderId="17" xfId="59" applyFont="1" applyBorder="1" applyAlignment="1">
      <alignment horizontal="justify" vertical="top" wrapText="1"/>
      <protection/>
    </xf>
    <xf numFmtId="3" fontId="3" fillId="0" borderId="17" xfId="59" applyNumberFormat="1" applyFont="1" applyBorder="1" applyAlignment="1" applyProtection="1">
      <alignment horizontal="right" vertical="top" wrapText="1"/>
      <protection locked="0"/>
    </xf>
    <xf numFmtId="0" fontId="5" fillId="0" borderId="21" xfId="59" applyFont="1" applyBorder="1" applyAlignment="1" applyProtection="1">
      <alignment horizontal="justify" vertical="top" wrapText="1"/>
      <protection/>
    </xf>
    <xf numFmtId="0" fontId="0" fillId="0" borderId="0" xfId="59" applyProtection="1">
      <alignment/>
      <protection/>
    </xf>
    <xf numFmtId="0" fontId="7" fillId="0" borderId="21" xfId="59" applyFont="1" applyBorder="1" applyAlignment="1">
      <alignment horizontal="justify" vertical="top" wrapText="1"/>
      <protection/>
    </xf>
    <xf numFmtId="0" fontId="7" fillId="0" borderId="17" xfId="59" applyFont="1" applyBorder="1" applyAlignment="1">
      <alignment horizontal="justify" vertical="top" wrapText="1"/>
      <protection/>
    </xf>
    <xf numFmtId="0" fontId="85" fillId="0" borderId="17" xfId="59" applyFont="1" applyBorder="1" applyAlignment="1">
      <alignment horizontal="justify" vertical="top" wrapText="1"/>
      <protection/>
    </xf>
    <xf numFmtId="3" fontId="86" fillId="0" borderId="17" xfId="59" applyNumberFormat="1" applyFont="1" applyBorder="1" applyAlignment="1" applyProtection="1">
      <alignment horizontal="right" vertical="top" wrapText="1"/>
      <protection locked="0"/>
    </xf>
    <xf numFmtId="0" fontId="62" fillId="0" borderId="0" xfId="59" applyFont="1">
      <alignment/>
      <protection/>
    </xf>
    <xf numFmtId="0" fontId="85" fillId="0" borderId="17" xfId="59" applyFont="1" applyBorder="1" applyAlignment="1">
      <alignment horizontal="justify" vertical="top" wrapText="1"/>
      <protection/>
    </xf>
    <xf numFmtId="3" fontId="79" fillId="0" borderId="17" xfId="59" applyNumberFormat="1" applyFont="1" applyBorder="1" applyAlignment="1">
      <alignment horizontal="right" vertical="top" wrapText="1"/>
      <protection/>
    </xf>
    <xf numFmtId="3" fontId="6" fillId="0" borderId="17" xfId="59" applyNumberFormat="1" applyFont="1" applyBorder="1" applyAlignment="1" applyProtection="1">
      <alignment horizontal="right" vertical="top" wrapText="1"/>
      <protection locked="0"/>
    </xf>
    <xf numFmtId="0" fontId="7" fillId="0" borderId="21" xfId="59" applyFont="1" applyBorder="1" applyAlignment="1">
      <alignment horizontal="left" vertical="top"/>
      <protection/>
    </xf>
    <xf numFmtId="0" fontId="7" fillId="0" borderId="17" xfId="59" applyFont="1" applyBorder="1" applyAlignment="1">
      <alignment horizontal="left" vertical="top"/>
      <protection/>
    </xf>
    <xf numFmtId="0" fontId="85" fillId="0" borderId="17" xfId="59" applyFont="1" applyBorder="1" applyAlignment="1">
      <alignment horizontal="left" vertical="top" wrapText="1"/>
      <protection/>
    </xf>
    <xf numFmtId="3" fontId="86" fillId="0" borderId="17" xfId="59" applyNumberFormat="1" applyFont="1" applyBorder="1" applyAlignment="1" applyProtection="1">
      <alignment horizontal="left" vertical="top"/>
      <protection locked="0"/>
    </xf>
    <xf numFmtId="0" fontId="62" fillId="0" borderId="0" xfId="59" applyFont="1" applyAlignment="1">
      <alignment horizontal="left"/>
      <protection/>
    </xf>
    <xf numFmtId="0" fontId="78" fillId="0" borderId="41" xfId="59" applyFont="1" applyBorder="1" applyAlignment="1">
      <alignment horizontal="justify" vertical="top" wrapText="1"/>
      <protection/>
    </xf>
    <xf numFmtId="0" fontId="85" fillId="0" borderId="11" xfId="59" applyFont="1" applyBorder="1" applyAlignment="1">
      <alignment horizontal="justify" vertical="top" wrapText="1"/>
      <protection/>
    </xf>
    <xf numFmtId="0" fontId="78" fillId="0" borderId="44" xfId="59" applyFont="1" applyBorder="1" applyAlignment="1">
      <alignment horizontal="justify" vertical="top" wrapText="1"/>
      <protection/>
    </xf>
    <xf numFmtId="0" fontId="77" fillId="0" borderId="21" xfId="59" applyFont="1" applyBorder="1" applyAlignment="1">
      <alignment horizontal="justify" vertical="top" wrapText="1"/>
      <protection/>
    </xf>
    <xf numFmtId="3" fontId="68" fillId="0" borderId="17" xfId="59" applyNumberFormat="1" applyFont="1" applyBorder="1" applyAlignment="1" applyProtection="1">
      <alignment horizontal="right" vertical="top" wrapText="1"/>
      <protection locked="0"/>
    </xf>
    <xf numFmtId="0" fontId="85" fillId="0" borderId="21" xfId="59" applyFont="1" applyBorder="1" applyAlignment="1">
      <alignment horizontal="justify" vertical="top" wrapText="1"/>
      <protection/>
    </xf>
    <xf numFmtId="3" fontId="68" fillId="0" borderId="17" xfId="59" applyNumberFormat="1" applyFont="1" applyBorder="1" applyAlignment="1">
      <alignment horizontal="right" vertical="top" wrapText="1"/>
      <protection/>
    </xf>
    <xf numFmtId="0" fontId="85" fillId="0" borderId="21" xfId="59" applyFont="1" applyBorder="1" applyAlignment="1">
      <alignment horizontal="justify" vertical="top" wrapText="1"/>
      <protection/>
    </xf>
    <xf numFmtId="0" fontId="5" fillId="0" borderId="66" xfId="59" applyFont="1" applyBorder="1" applyAlignment="1">
      <alignment horizontal="justify" vertical="top" wrapText="1"/>
      <protection/>
    </xf>
    <xf numFmtId="3" fontId="79" fillId="0" borderId="17" xfId="59" applyNumberFormat="1" applyFont="1" applyBorder="1" applyAlignment="1">
      <alignment horizontal="right" vertical="center" wrapText="1"/>
      <protection/>
    </xf>
    <xf numFmtId="3" fontId="80" fillId="0" borderId="17" xfId="59" applyNumberFormat="1" applyFont="1" applyBorder="1" applyAlignment="1">
      <alignment horizontal="right" vertical="top" wrapText="1"/>
      <protection/>
    </xf>
    <xf numFmtId="3" fontId="83" fillId="0" borderId="17" xfId="59" applyNumberFormat="1" applyFont="1" applyBorder="1" applyAlignment="1">
      <alignment horizontal="right" vertical="top" wrapText="1"/>
      <protection/>
    </xf>
    <xf numFmtId="0" fontId="82" fillId="0" borderId="0" xfId="59" applyFont="1" applyBorder="1" applyAlignment="1">
      <alignment horizontal="justify" vertical="top" wrapText="1"/>
      <protection/>
    </xf>
    <xf numFmtId="0" fontId="83" fillId="0" borderId="0" xfId="59" applyFont="1" applyBorder="1" applyAlignment="1">
      <alignment horizontal="right" vertical="top" wrapText="1"/>
      <protection/>
    </xf>
    <xf numFmtId="0" fontId="62" fillId="0" borderId="11" xfId="59" applyFont="1" applyBorder="1" applyAlignment="1" applyProtection="1">
      <alignment horizontal="center" vertical="top" wrapText="1"/>
      <protection locked="0"/>
    </xf>
    <xf numFmtId="0" fontId="3" fillId="0" borderId="17" xfId="59" applyFont="1" applyBorder="1" applyAlignment="1" applyProtection="1">
      <alignment horizontal="right" vertical="top" wrapText="1"/>
      <protection locked="0"/>
    </xf>
    <xf numFmtId="171" fontId="3" fillId="0" borderId="17" xfId="59" applyNumberFormat="1" applyFont="1" applyBorder="1" applyAlignment="1" applyProtection="1">
      <alignment horizontal="right" vertical="top" wrapText="1"/>
      <protection locked="0"/>
    </xf>
    <xf numFmtId="171" fontId="79" fillId="0" borderId="17" xfId="59" applyNumberFormat="1" applyFont="1" applyBorder="1" applyAlignment="1">
      <alignment horizontal="right" vertical="top" wrapText="1"/>
      <protection/>
    </xf>
    <xf numFmtId="171" fontId="87" fillId="0" borderId="17" xfId="59" applyNumberFormat="1" applyFont="1" applyBorder="1" applyAlignment="1">
      <alignment horizontal="right" vertical="top" wrapText="1"/>
      <protection/>
    </xf>
    <xf numFmtId="171" fontId="80" fillId="0" borderId="17" xfId="59" applyNumberFormat="1" applyFont="1" applyBorder="1" applyAlignment="1">
      <alignment horizontal="right" vertical="top" wrapText="1"/>
      <protection/>
    </xf>
    <xf numFmtId="0" fontId="0" fillId="0" borderId="72" xfId="59" applyBorder="1">
      <alignment/>
      <protection/>
    </xf>
    <xf numFmtId="0" fontId="0" fillId="0" borderId="73" xfId="59" applyBorder="1">
      <alignment/>
      <protection/>
    </xf>
    <xf numFmtId="0" fontId="42" fillId="0" borderId="54" xfId="59" applyFont="1" applyBorder="1" applyAlignment="1">
      <alignment horizontal="center" vertical="center"/>
      <protection/>
    </xf>
    <xf numFmtId="0" fontId="84" fillId="0" borderId="74" xfId="59" applyFont="1" applyBorder="1" applyAlignment="1">
      <alignment horizontal="center" wrapText="1"/>
      <protection/>
    </xf>
    <xf numFmtId="0" fontId="84" fillId="0" borderId="75" xfId="59" applyFont="1" applyBorder="1" applyAlignment="1" applyProtection="1">
      <alignment horizontal="center" vertical="top" wrapText="1"/>
      <protection locked="0"/>
    </xf>
    <xf numFmtId="0" fontId="0" fillId="0" borderId="49" xfId="59" applyBorder="1">
      <alignment/>
      <protection/>
    </xf>
    <xf numFmtId="0" fontId="0" fillId="0" borderId="0" xfId="59" applyBorder="1">
      <alignment/>
      <protection/>
    </xf>
    <xf numFmtId="0" fontId="0" fillId="0" borderId="37" xfId="59" applyBorder="1">
      <alignment/>
      <protection/>
    </xf>
    <xf numFmtId="0" fontId="0" fillId="0" borderId="76" xfId="59" applyBorder="1">
      <alignment/>
      <protection/>
    </xf>
    <xf numFmtId="0" fontId="0" fillId="0" borderId="58" xfId="59" applyBorder="1">
      <alignment/>
      <protection/>
    </xf>
    <xf numFmtId="0" fontId="43" fillId="0" borderId="47" xfId="59" applyFont="1" applyBorder="1">
      <alignment/>
      <protection/>
    </xf>
    <xf numFmtId="0" fontId="74" fillId="0" borderId="47" xfId="59" applyFont="1" applyBorder="1">
      <alignment/>
      <protection/>
    </xf>
    <xf numFmtId="3" fontId="43" fillId="0" borderId="76" xfId="59" applyNumberFormat="1" applyFont="1" applyBorder="1" applyProtection="1">
      <alignment/>
      <protection locked="0"/>
    </xf>
    <xf numFmtId="0" fontId="0" fillId="0" borderId="61" xfId="59" applyBorder="1">
      <alignment/>
      <protection/>
    </xf>
    <xf numFmtId="0" fontId="43" fillId="0" borderId="43" xfId="59" applyFont="1" applyBorder="1">
      <alignment/>
      <protection/>
    </xf>
    <xf numFmtId="0" fontId="74" fillId="0" borderId="43" xfId="59" applyFont="1" applyBorder="1" applyAlignment="1">
      <alignment wrapText="1"/>
      <protection/>
    </xf>
    <xf numFmtId="3" fontId="43" fillId="0" borderId="77" xfId="59" applyNumberFormat="1" applyFont="1" applyBorder="1" applyProtection="1">
      <alignment/>
      <protection locked="0"/>
    </xf>
    <xf numFmtId="0" fontId="0" fillId="0" borderId="62" xfId="59" applyBorder="1">
      <alignment/>
      <protection/>
    </xf>
    <xf numFmtId="0" fontId="43" fillId="0" borderId="64" xfId="59" applyFont="1" applyBorder="1">
      <alignment/>
      <protection/>
    </xf>
    <xf numFmtId="0" fontId="74" fillId="0" borderId="64" xfId="59" applyFont="1" applyBorder="1">
      <alignment/>
      <protection/>
    </xf>
    <xf numFmtId="3" fontId="43" fillId="0" borderId="78" xfId="59" applyNumberFormat="1" applyFont="1" applyBorder="1">
      <alignment/>
      <protection/>
    </xf>
    <xf numFmtId="0" fontId="88" fillId="0" borderId="21" xfId="60" applyFont="1" applyBorder="1" applyAlignment="1">
      <alignment horizontal="center" vertical="top" wrapText="1"/>
      <protection/>
    </xf>
    <xf numFmtId="0" fontId="88" fillId="0" borderId="17" xfId="60" applyFont="1" applyBorder="1" applyAlignment="1">
      <alignment horizontal="center" vertical="top" wrapText="1"/>
      <protection/>
    </xf>
    <xf numFmtId="0" fontId="62" fillId="0" borderId="0" xfId="60" applyFont="1">
      <alignment/>
      <protection/>
    </xf>
    <xf numFmtId="0" fontId="88" fillId="0" borderId="0" xfId="60" applyFont="1" applyAlignment="1">
      <alignment vertical="top" wrapText="1"/>
      <protection/>
    </xf>
    <xf numFmtId="0" fontId="88" fillId="0" borderId="0" xfId="60" applyFont="1" applyAlignment="1">
      <alignment horizontal="right" vertical="top" wrapText="1"/>
      <protection/>
    </xf>
    <xf numFmtId="0" fontId="90" fillId="0" borderId="11" xfId="60" applyFont="1" applyBorder="1" applyAlignment="1">
      <alignment horizontal="center" vertical="top" wrapText="1"/>
      <protection/>
    </xf>
    <xf numFmtId="0" fontId="90" fillId="0" borderId="19" xfId="60" applyFont="1" applyBorder="1" applyAlignment="1">
      <alignment horizontal="center" vertical="top" wrapText="1"/>
      <protection/>
    </xf>
    <xf numFmtId="0" fontId="90" fillId="0" borderId="21" xfId="60" applyFont="1" applyBorder="1" applyAlignment="1">
      <alignment vertical="top" wrapText="1"/>
      <protection/>
    </xf>
    <xf numFmtId="0" fontId="90" fillId="0" borderId="17" xfId="60" applyFont="1" applyBorder="1" applyAlignment="1">
      <alignment vertical="top" wrapText="1"/>
      <protection/>
    </xf>
    <xf numFmtId="171" fontId="72" fillId="0" borderId="17" xfId="60" applyNumberFormat="1" applyFont="1" applyBorder="1" applyAlignment="1" applyProtection="1">
      <alignment horizontal="right" vertical="top" wrapText="1"/>
      <protection locked="0"/>
    </xf>
    <xf numFmtId="0" fontId="88" fillId="0" borderId="28" xfId="60" applyFont="1" applyBorder="1" applyAlignment="1">
      <alignment vertical="top" wrapText="1"/>
      <protection/>
    </xf>
    <xf numFmtId="0" fontId="88" fillId="0" borderId="21" xfId="60" applyFont="1" applyBorder="1" applyAlignment="1">
      <alignment vertical="top" wrapText="1"/>
      <protection/>
    </xf>
    <xf numFmtId="0" fontId="88" fillId="0" borderId="17" xfId="60" applyFont="1" applyBorder="1" applyAlignment="1">
      <alignment horizontal="center" vertical="center" wrapText="1"/>
      <protection/>
    </xf>
    <xf numFmtId="171" fontId="73" fillId="0" borderId="17" xfId="60" applyNumberFormat="1" applyFont="1" applyBorder="1" applyAlignment="1" applyProtection="1">
      <alignment horizontal="right" vertical="center" wrapText="1"/>
      <protection locked="0"/>
    </xf>
    <xf numFmtId="0" fontId="90" fillId="0" borderId="17" xfId="60" applyFont="1" applyBorder="1" applyAlignment="1">
      <alignment horizontal="center" vertical="center" wrapText="1"/>
      <protection/>
    </xf>
    <xf numFmtId="171" fontId="72" fillId="0" borderId="17" xfId="60" applyNumberFormat="1" applyFont="1" applyBorder="1" applyAlignment="1" applyProtection="1">
      <alignment horizontal="right" vertical="center" wrapText="1"/>
      <protection locked="0"/>
    </xf>
    <xf numFmtId="0" fontId="90" fillId="0" borderId="17" xfId="60" applyFont="1" applyBorder="1" applyAlignment="1">
      <alignment vertical="center" wrapText="1"/>
      <protection/>
    </xf>
    <xf numFmtId="0" fontId="90" fillId="0" borderId="28" xfId="60" applyFont="1" applyBorder="1" applyAlignment="1">
      <alignment vertical="top" wrapText="1"/>
      <protection/>
    </xf>
    <xf numFmtId="0" fontId="0" fillId="19" borderId="79" xfId="0" applyFill="1" applyBorder="1" applyAlignment="1">
      <alignment/>
    </xf>
    <xf numFmtId="0" fontId="0" fillId="19" borderId="80" xfId="0" applyFill="1" applyBorder="1" applyAlignment="1">
      <alignment/>
    </xf>
    <xf numFmtId="0" fontId="42" fillId="19" borderId="81" xfId="0" applyFont="1" applyFill="1" applyBorder="1" applyAlignment="1">
      <alignment horizontal="center" vertical="center"/>
    </xf>
    <xf numFmtId="0" fontId="62" fillId="19" borderId="82" xfId="0" applyFont="1" applyFill="1" applyBorder="1" applyAlignment="1" applyProtection="1">
      <alignment horizontal="center" vertical="center" wrapText="1"/>
      <protection locked="0"/>
    </xf>
    <xf numFmtId="3" fontId="5" fillId="19" borderId="83" xfId="0" applyNumberFormat="1" applyFont="1" applyFill="1" applyBorder="1" applyAlignment="1">
      <alignment horizontal="right" vertical="top" wrapText="1"/>
    </xf>
    <xf numFmtId="0" fontId="5" fillId="19" borderId="84" xfId="0" applyFont="1" applyFill="1" applyBorder="1" applyAlignment="1">
      <alignment horizontal="justify" vertical="top" wrapText="1"/>
    </xf>
    <xf numFmtId="3" fontId="5" fillId="19" borderId="85" xfId="0" applyNumberFormat="1" applyFont="1" applyFill="1" applyBorder="1" applyAlignment="1">
      <alignment horizontal="right" vertical="top" wrapText="1"/>
    </xf>
    <xf numFmtId="0" fontId="5" fillId="19" borderId="17" xfId="0" applyFont="1" applyFill="1" applyBorder="1" applyAlignment="1">
      <alignment horizontal="justify" vertical="top" wrapText="1"/>
    </xf>
    <xf numFmtId="0" fontId="77" fillId="19" borderId="17" xfId="0" applyFont="1" applyFill="1" applyBorder="1" applyAlignment="1">
      <alignment horizontal="justify" vertical="top" wrapText="1"/>
    </xf>
    <xf numFmtId="3" fontId="3" fillId="19" borderId="85" xfId="0" applyNumberFormat="1" applyFont="1" applyFill="1" applyBorder="1" applyAlignment="1" applyProtection="1">
      <alignment horizontal="right" vertical="top" wrapText="1"/>
      <protection locked="0"/>
    </xf>
    <xf numFmtId="0" fontId="5" fillId="19" borderId="84" xfId="0" applyFont="1" applyFill="1" applyBorder="1" applyAlignment="1" applyProtection="1">
      <alignment horizontal="justify" vertical="top" wrapText="1"/>
      <protection/>
    </xf>
    <xf numFmtId="3" fontId="79" fillId="19" borderId="85" xfId="0" applyNumberFormat="1" applyFont="1" applyFill="1" applyBorder="1" applyAlignment="1" applyProtection="1">
      <alignment horizontal="right" vertical="top" wrapText="1"/>
      <protection/>
    </xf>
    <xf numFmtId="3" fontId="6" fillId="19" borderId="85" xfId="0" applyNumberFormat="1" applyFont="1" applyFill="1" applyBorder="1" applyAlignment="1">
      <alignment horizontal="right" vertical="top" wrapText="1"/>
    </xf>
    <xf numFmtId="3" fontId="79" fillId="19" borderId="85" xfId="0" applyNumberFormat="1" applyFont="1" applyFill="1" applyBorder="1" applyAlignment="1">
      <alignment horizontal="right" vertical="top" wrapText="1"/>
    </xf>
    <xf numFmtId="3" fontId="6" fillId="19" borderId="85" xfId="0" applyNumberFormat="1" applyFont="1" applyFill="1" applyBorder="1" applyAlignment="1" applyProtection="1">
      <alignment horizontal="right" vertical="top" wrapText="1"/>
      <protection locked="0"/>
    </xf>
    <xf numFmtId="3" fontId="79" fillId="19" borderId="85" xfId="0" applyNumberFormat="1" applyFont="1" applyFill="1" applyBorder="1" applyAlignment="1" applyProtection="1">
      <alignment horizontal="right" vertical="center" wrapText="1"/>
      <protection locked="0"/>
    </xf>
    <xf numFmtId="3" fontId="80" fillId="19" borderId="85" xfId="0" applyNumberFormat="1" applyFont="1" applyFill="1" applyBorder="1" applyAlignment="1">
      <alignment horizontal="right" vertical="top" wrapText="1"/>
    </xf>
    <xf numFmtId="0" fontId="77" fillId="19" borderId="46" xfId="0" applyFont="1" applyFill="1" applyBorder="1" applyAlignment="1">
      <alignment horizontal="justify" vertical="top" wrapText="1"/>
    </xf>
    <xf numFmtId="0" fontId="77" fillId="19" borderId="11" xfId="0" applyFont="1" applyFill="1" applyBorder="1" applyAlignment="1">
      <alignment horizontal="justify" vertical="top" wrapText="1"/>
    </xf>
    <xf numFmtId="0" fontId="77" fillId="19" borderId="86" xfId="0" applyFont="1" applyFill="1" applyBorder="1" applyAlignment="1">
      <alignment horizontal="justify" vertical="top" wrapText="1"/>
    </xf>
    <xf numFmtId="0" fontId="77" fillId="19" borderId="83" xfId="0" applyFont="1" applyFill="1" applyBorder="1" applyAlignment="1">
      <alignment horizontal="justify" vertical="top" wrapText="1"/>
    </xf>
    <xf numFmtId="3" fontId="68" fillId="19" borderId="85" xfId="0" applyNumberFormat="1" applyFont="1" applyFill="1" applyBorder="1" applyAlignment="1" applyProtection="1">
      <alignment horizontal="right" vertical="top" wrapText="1"/>
      <protection locked="0"/>
    </xf>
    <xf numFmtId="3" fontId="83" fillId="19" borderId="87" xfId="0" applyNumberFormat="1" applyFont="1" applyFill="1" applyBorder="1" applyAlignment="1">
      <alignment horizontal="right" vertical="top" wrapText="1"/>
    </xf>
    <xf numFmtId="0" fontId="82" fillId="19" borderId="0" xfId="0" applyFont="1" applyFill="1" applyBorder="1" applyAlignment="1">
      <alignment horizontal="justify" vertical="top" wrapText="1"/>
    </xf>
    <xf numFmtId="0" fontId="83" fillId="19" borderId="0" xfId="0" applyFont="1" applyFill="1" applyBorder="1" applyAlignment="1">
      <alignment horizontal="right" vertical="top" wrapText="1"/>
    </xf>
    <xf numFmtId="0" fontId="0" fillId="19" borderId="0" xfId="0" applyFill="1" applyAlignment="1">
      <alignment/>
    </xf>
    <xf numFmtId="0" fontId="5" fillId="19" borderId="83" xfId="0" applyFont="1" applyFill="1" applyBorder="1" applyAlignment="1" applyProtection="1">
      <alignment horizontal="right" vertical="top" wrapText="1"/>
      <protection locked="0"/>
    </xf>
    <xf numFmtId="3" fontId="79" fillId="19" borderId="85" xfId="0" applyNumberFormat="1" applyFont="1" applyFill="1" applyBorder="1" applyAlignment="1">
      <alignment horizontal="right" vertical="center" wrapText="1"/>
    </xf>
    <xf numFmtId="0" fontId="0" fillId="0" borderId="51" xfId="59" applyBorder="1" applyAlignment="1">
      <alignment horizontal="center"/>
      <protection/>
    </xf>
    <xf numFmtId="3" fontId="0" fillId="0" borderId="0" xfId="59" applyNumberFormat="1">
      <alignment/>
      <protection/>
    </xf>
    <xf numFmtId="0" fontId="5" fillId="18" borderId="48" xfId="57" applyFont="1" applyFill="1" applyBorder="1" applyAlignment="1">
      <alignment horizontal="left"/>
      <protection/>
    </xf>
    <xf numFmtId="0" fontId="7" fillId="0" borderId="0" xfId="0" applyFont="1" applyAlignment="1">
      <alignment horizontal="right"/>
    </xf>
    <xf numFmtId="0" fontId="5" fillId="18" borderId="10" xfId="57" applyFont="1" applyFill="1" applyBorder="1" applyAlignment="1">
      <alignment horizontal="left"/>
      <protection/>
    </xf>
    <xf numFmtId="0" fontId="0" fillId="0" borderId="48" xfId="0" applyBorder="1" applyAlignment="1">
      <alignment/>
    </xf>
    <xf numFmtId="0" fontId="7" fillId="0" borderId="19" xfId="57" applyFont="1" applyBorder="1" applyAlignment="1">
      <alignment horizontal="center" vertical="center"/>
      <protection/>
    </xf>
    <xf numFmtId="0" fontId="90" fillId="0" borderId="0" xfId="60" applyFont="1" applyAlignment="1">
      <alignment horizontal="center" vertical="top" wrapText="1"/>
      <protection/>
    </xf>
    <xf numFmtId="0" fontId="88" fillId="0" borderId="17" xfId="60" applyFont="1" applyBorder="1" applyAlignment="1">
      <alignment horizontal="center" vertical="top" wrapText="1"/>
      <protection/>
    </xf>
    <xf numFmtId="0" fontId="88" fillId="0" borderId="0" xfId="60" applyFont="1" applyAlignment="1">
      <alignment vertical="top" wrapText="1"/>
      <protection/>
    </xf>
    <xf numFmtId="0" fontId="68" fillId="0" borderId="16" xfId="0" applyFont="1" applyBorder="1" applyAlignment="1">
      <alignment horizontal="center" vertical="top" wrapText="1"/>
    </xf>
    <xf numFmtId="0" fontId="68" fillId="0" borderId="70" xfId="0" applyFont="1" applyBorder="1" applyAlignment="1">
      <alignment horizontal="left" vertical="top" wrapText="1"/>
    </xf>
    <xf numFmtId="3" fontId="68" fillId="0" borderId="70" xfId="0" applyNumberFormat="1" applyFont="1" applyBorder="1" applyAlignment="1">
      <alignment horizontal="right" vertical="top" wrapText="1"/>
    </xf>
    <xf numFmtId="3" fontId="68" fillId="0" borderId="71" xfId="0" applyNumberFormat="1" applyFont="1" applyBorder="1" applyAlignment="1">
      <alignment horizontal="right" vertical="top" wrapText="1"/>
    </xf>
    <xf numFmtId="0" fontId="68" fillId="0" borderId="10" xfId="0" applyFont="1" applyBorder="1" applyAlignment="1">
      <alignment horizontal="center" vertical="top" wrapText="1"/>
    </xf>
    <xf numFmtId="0" fontId="68" fillId="0" borderId="11" xfId="0" applyFont="1" applyBorder="1" applyAlignment="1">
      <alignment horizontal="left" vertical="top" wrapText="1"/>
    </xf>
    <xf numFmtId="3" fontId="68" fillId="0" borderId="11" xfId="0" applyNumberFormat="1" applyFont="1" applyBorder="1" applyAlignment="1">
      <alignment horizontal="right" vertical="top" wrapText="1"/>
    </xf>
    <xf numFmtId="3" fontId="68" fillId="0" borderId="20" xfId="0" applyNumberFormat="1" applyFont="1" applyBorder="1" applyAlignment="1">
      <alignment horizontal="right" vertical="top" wrapText="1"/>
    </xf>
    <xf numFmtId="0" fontId="70" fillId="0" borderId="10" xfId="0" applyFont="1" applyBorder="1" applyAlignment="1">
      <alignment horizontal="center" vertical="top" wrapText="1"/>
    </xf>
    <xf numFmtId="0" fontId="70" fillId="0" borderId="11" xfId="0" applyFont="1" applyBorder="1" applyAlignment="1">
      <alignment horizontal="left" vertical="top" wrapText="1"/>
    </xf>
    <xf numFmtId="3" fontId="70" fillId="0" borderId="11" xfId="0" applyNumberFormat="1" applyFont="1" applyBorder="1" applyAlignment="1">
      <alignment horizontal="right" vertical="top" wrapText="1"/>
    </xf>
    <xf numFmtId="3" fontId="70" fillId="0" borderId="20" xfId="0" applyNumberFormat="1" applyFont="1" applyBorder="1" applyAlignment="1">
      <alignment horizontal="right" vertical="top" wrapText="1"/>
    </xf>
    <xf numFmtId="0" fontId="70" fillId="0" borderId="26" xfId="0" applyFont="1" applyBorder="1" applyAlignment="1">
      <alignment horizontal="center" vertical="top" wrapText="1"/>
    </xf>
    <xf numFmtId="0" fontId="70" fillId="0" borderId="65" xfId="0" applyFont="1" applyBorder="1" applyAlignment="1">
      <alignment horizontal="left" vertical="top" wrapText="1"/>
    </xf>
    <xf numFmtId="3" fontId="70" fillId="0" borderId="65" xfId="0" applyNumberFormat="1" applyFont="1" applyBorder="1" applyAlignment="1">
      <alignment horizontal="right" vertical="top" wrapText="1"/>
    </xf>
    <xf numFmtId="3" fontId="70" fillId="0" borderId="33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20" xfId="0" applyNumberFormat="1" applyFont="1" applyBorder="1" applyAlignment="1">
      <alignment horizontal="right" vertical="top" wrapText="1"/>
    </xf>
    <xf numFmtId="0" fontId="86" fillId="0" borderId="10" xfId="0" applyFont="1" applyBorder="1" applyAlignment="1">
      <alignment horizontal="center" vertical="top" wrapText="1"/>
    </xf>
    <xf numFmtId="0" fontId="86" fillId="0" borderId="11" xfId="0" applyFont="1" applyBorder="1" applyAlignment="1">
      <alignment horizontal="left" vertical="top" wrapText="1"/>
    </xf>
    <xf numFmtId="3" fontId="86" fillId="0" borderId="11" xfId="0" applyNumberFormat="1" applyFont="1" applyBorder="1" applyAlignment="1">
      <alignment horizontal="right" vertical="top" wrapText="1"/>
    </xf>
    <xf numFmtId="3" fontId="86" fillId="0" borderId="20" xfId="0" applyNumberFormat="1" applyFont="1" applyBorder="1" applyAlignment="1">
      <alignment horizontal="right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left" vertical="top" wrapText="1"/>
    </xf>
    <xf numFmtId="3" fontId="3" fillId="0" borderId="65" xfId="0" applyNumberFormat="1" applyFont="1" applyBorder="1" applyAlignment="1">
      <alignment horizontal="right" vertical="top" wrapText="1"/>
    </xf>
    <xf numFmtId="3" fontId="3" fillId="0" borderId="33" xfId="0" applyNumberFormat="1" applyFont="1" applyBorder="1" applyAlignment="1">
      <alignment horizontal="right" vertical="top" wrapText="1"/>
    </xf>
    <xf numFmtId="0" fontId="69" fillId="0" borderId="0" xfId="0" applyFont="1" applyAlignment="1">
      <alignment/>
    </xf>
    <xf numFmtId="0" fontId="0" fillId="0" borderId="0" xfId="0" applyFont="1" applyAlignment="1">
      <alignment/>
    </xf>
    <xf numFmtId="1" fontId="12" fillId="19" borderId="11" xfId="40" applyNumberFormat="1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172" fontId="2" fillId="0" borderId="0" xfId="0" applyNumberFormat="1" applyFont="1" applyBorder="1" applyAlignment="1">
      <alignment/>
    </xf>
    <xf numFmtId="3" fontId="12" fillId="19" borderId="11" xfId="0" applyNumberFormat="1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 vertical="top" wrapText="1"/>
    </xf>
    <xf numFmtId="0" fontId="3" fillId="19" borderId="11" xfId="0" applyFont="1" applyFill="1" applyBorder="1" applyAlignment="1">
      <alignment horizontal="center" vertical="top" wrapText="1"/>
    </xf>
    <xf numFmtId="0" fontId="3" fillId="19" borderId="20" xfId="0" applyFont="1" applyFill="1" applyBorder="1" applyAlignment="1">
      <alignment horizontal="center" vertical="top" wrapText="1"/>
    </xf>
    <xf numFmtId="0" fontId="68" fillId="19" borderId="26" xfId="0" applyFont="1" applyFill="1" applyBorder="1" applyAlignment="1">
      <alignment horizontal="center" vertical="top" wrapText="1"/>
    </xf>
    <xf numFmtId="0" fontId="68" fillId="19" borderId="65" xfId="0" applyFont="1" applyFill="1" applyBorder="1" applyAlignment="1">
      <alignment horizontal="center" vertical="top" wrapText="1"/>
    </xf>
    <xf numFmtId="0" fontId="68" fillId="19" borderId="33" xfId="0" applyFont="1" applyFill="1" applyBorder="1" applyAlignment="1">
      <alignment horizontal="center" vertical="top" wrapText="1"/>
    </xf>
    <xf numFmtId="0" fontId="2" fillId="19" borderId="11" xfId="0" applyFont="1" applyFill="1" applyBorder="1" applyAlignment="1">
      <alignment horizontal="center" vertical="top" wrapText="1"/>
    </xf>
    <xf numFmtId="0" fontId="2" fillId="19" borderId="29" xfId="0" applyFont="1" applyFill="1" applyBorder="1" applyAlignment="1">
      <alignment horizontal="center" vertical="top" wrapText="1"/>
    </xf>
    <xf numFmtId="0" fontId="70" fillId="19" borderId="11" xfId="0" applyFont="1" applyFill="1" applyBorder="1" applyAlignment="1">
      <alignment horizontal="center" vertical="top" wrapText="1"/>
    </xf>
    <xf numFmtId="0" fontId="2" fillId="19" borderId="11" xfId="0" applyFont="1" applyFill="1" applyBorder="1" applyAlignment="1">
      <alignment horizontal="left" vertical="top" wrapText="1"/>
    </xf>
    <xf numFmtId="3" fontId="2" fillId="19" borderId="11" xfId="0" applyNumberFormat="1" applyFont="1" applyFill="1" applyBorder="1" applyAlignment="1">
      <alignment horizontal="right" vertical="top" wrapText="1"/>
    </xf>
    <xf numFmtId="0" fontId="67" fillId="19" borderId="11" xfId="0" applyFont="1" applyFill="1" applyBorder="1" applyAlignment="1">
      <alignment horizontal="center" vertical="top" wrapText="1"/>
    </xf>
    <xf numFmtId="0" fontId="67" fillId="19" borderId="11" xfId="0" applyFont="1" applyFill="1" applyBorder="1" applyAlignment="1">
      <alignment horizontal="left" vertical="top" wrapText="1"/>
    </xf>
    <xf numFmtId="3" fontId="67" fillId="19" borderId="11" xfId="0" applyNumberFormat="1" applyFont="1" applyFill="1" applyBorder="1" applyAlignment="1">
      <alignment horizontal="right" vertical="top" wrapText="1"/>
    </xf>
    <xf numFmtId="9" fontId="5" fillId="0" borderId="37" xfId="42" applyNumberFormat="1" applyFont="1" applyBorder="1" applyAlignment="1">
      <alignment horizontal="center"/>
    </xf>
    <xf numFmtId="3" fontId="53" fillId="16" borderId="11" xfId="55" applyNumberFormat="1" applyFont="1" applyFill="1" applyBorder="1" applyAlignment="1">
      <alignment horizontal="right" vertical="center" wrapText="1"/>
      <protection/>
    </xf>
    <xf numFmtId="0" fontId="71" fillId="19" borderId="18" xfId="0" applyFont="1" applyFill="1" applyBorder="1" applyAlignment="1">
      <alignment/>
    </xf>
    <xf numFmtId="0" fontId="71" fillId="19" borderId="30" xfId="0" applyFont="1" applyFill="1" applyBorder="1" applyAlignment="1">
      <alignment/>
    </xf>
    <xf numFmtId="0" fontId="62" fillId="19" borderId="11" xfId="0" applyFont="1" applyFill="1" applyBorder="1" applyAlignment="1">
      <alignment/>
    </xf>
    <xf numFmtId="0" fontId="62" fillId="19" borderId="11" xfId="0" applyFont="1" applyFill="1" applyBorder="1" applyAlignment="1">
      <alignment horizontal="right"/>
    </xf>
    <xf numFmtId="0" fontId="71" fillId="19" borderId="11" xfId="0" applyFont="1" applyFill="1" applyBorder="1" applyAlignment="1">
      <alignment horizontal="right"/>
    </xf>
    <xf numFmtId="0" fontId="71" fillId="0" borderId="0" xfId="0" applyFont="1" applyAlignment="1">
      <alignment horizontal="right"/>
    </xf>
    <xf numFmtId="0" fontId="71" fillId="19" borderId="11" xfId="0" applyFont="1" applyFill="1" applyBorder="1" applyAlignment="1">
      <alignment/>
    </xf>
    <xf numFmtId="3" fontId="93" fillId="0" borderId="17" xfId="59" applyNumberFormat="1" applyFont="1" applyBorder="1" applyAlignment="1">
      <alignment horizontal="right" vertical="top" wrapText="1"/>
      <protection/>
    </xf>
    <xf numFmtId="3" fontId="68" fillId="0" borderId="17" xfId="59" applyNumberFormat="1" applyFont="1" applyBorder="1" applyAlignment="1" applyProtection="1">
      <alignment horizontal="right" vertical="top" wrapText="1"/>
      <protection locked="0"/>
    </xf>
    <xf numFmtId="0" fontId="92" fillId="19" borderId="11" xfId="0" applyFont="1" applyFill="1" applyBorder="1" applyAlignment="1">
      <alignment horizontal="center" vertical="top" wrapText="1"/>
    </xf>
    <xf numFmtId="0" fontId="43" fillId="19" borderId="11" xfId="0" applyFont="1" applyFill="1" applyBorder="1" applyAlignment="1">
      <alignment/>
    </xf>
    <xf numFmtId="0" fontId="71" fillId="0" borderId="51" xfId="59" applyFont="1" applyBorder="1" applyAlignment="1">
      <alignment horizontal="center"/>
      <protection/>
    </xf>
    <xf numFmtId="0" fontId="76" fillId="0" borderId="0" xfId="60" applyFont="1" applyAlignment="1">
      <alignment horizontal="right" vertical="top" wrapText="1"/>
      <protection/>
    </xf>
    <xf numFmtId="0" fontId="0" fillId="0" borderId="0" xfId="0" applyBorder="1" applyAlignment="1">
      <alignment horizontal="center"/>
    </xf>
    <xf numFmtId="0" fontId="71" fillId="0" borderId="0" xfId="0" applyFont="1" applyBorder="1" applyAlignment="1">
      <alignment horizontal="center"/>
    </xf>
    <xf numFmtId="3" fontId="86" fillId="19" borderId="17" xfId="59" applyNumberFormat="1" applyFont="1" applyFill="1" applyBorder="1" applyAlignment="1">
      <alignment horizontal="right" vertical="top" wrapText="1"/>
      <protection/>
    </xf>
    <xf numFmtId="3" fontId="3" fillId="19" borderId="17" xfId="59" applyNumberFormat="1" applyFont="1" applyFill="1" applyBorder="1" applyAlignment="1" applyProtection="1">
      <alignment horizontal="right" vertical="top" wrapText="1"/>
      <protection locked="0"/>
    </xf>
    <xf numFmtId="3" fontId="87" fillId="19" borderId="17" xfId="59" applyNumberFormat="1" applyFont="1" applyFill="1" applyBorder="1" applyAlignment="1" applyProtection="1">
      <alignment horizontal="right" vertical="top" wrapText="1"/>
      <protection/>
    </xf>
    <xf numFmtId="3" fontId="79" fillId="19" borderId="17" xfId="59" applyNumberFormat="1" applyFont="1" applyFill="1" applyBorder="1" applyAlignment="1" applyProtection="1">
      <alignment horizontal="right" vertical="top" wrapText="1"/>
      <protection/>
    </xf>
    <xf numFmtId="0" fontId="6" fillId="19" borderId="17" xfId="59" applyFont="1" applyFill="1" applyBorder="1" applyAlignment="1">
      <alignment horizontal="right" vertical="top" wrapText="1"/>
      <protection/>
    </xf>
    <xf numFmtId="3" fontId="86" fillId="19" borderId="17" xfId="59" applyNumberFormat="1" applyFont="1" applyFill="1" applyBorder="1" applyAlignment="1" applyProtection="1">
      <alignment horizontal="right" vertical="top" wrapText="1"/>
      <protection locked="0"/>
    </xf>
    <xf numFmtId="3" fontId="58" fillId="0" borderId="11" xfId="58" applyNumberFormat="1" applyFont="1" applyFill="1" applyBorder="1" applyAlignment="1" applyProtection="1">
      <alignment vertical="center" wrapText="1"/>
      <protection locked="0"/>
    </xf>
    <xf numFmtId="3" fontId="32" fillId="0" borderId="11" xfId="58" applyNumberFormat="1" applyFont="1" applyFill="1" applyBorder="1" applyAlignment="1" applyProtection="1">
      <alignment vertical="center" wrapText="1"/>
      <protection locked="0"/>
    </xf>
    <xf numFmtId="3" fontId="58" fillId="0" borderId="48" xfId="58" applyNumberFormat="1" applyFont="1" applyFill="1" applyBorder="1" applyAlignment="1" applyProtection="1">
      <alignment vertical="center" wrapText="1"/>
      <protection locked="0"/>
    </xf>
    <xf numFmtId="3" fontId="32" fillId="0" borderId="41" xfId="58" applyNumberFormat="1" applyFont="1" applyFill="1" applyBorder="1" applyAlignment="1" applyProtection="1">
      <alignment vertical="center" wrapText="1"/>
      <protection locked="0"/>
    </xf>
    <xf numFmtId="49" fontId="32" fillId="0" borderId="88" xfId="58" applyNumberFormat="1" applyFont="1" applyFill="1" applyBorder="1" applyAlignment="1" applyProtection="1">
      <alignment horizontal="right" vertical="center" wrapText="1"/>
      <protection/>
    </xf>
    <xf numFmtId="167" fontId="33" fillId="0" borderId="0" xfId="58" applyNumberFormat="1" applyFont="1" applyFill="1" applyAlignment="1">
      <alignment vertical="center" wrapText="1"/>
      <protection/>
    </xf>
    <xf numFmtId="167" fontId="36" fillId="0" borderId="0" xfId="58" applyNumberFormat="1" applyFont="1" applyFill="1" applyAlignment="1">
      <alignment horizontal="right" wrapText="1"/>
      <protection/>
    </xf>
    <xf numFmtId="169" fontId="10" fillId="0" borderId="0" xfId="40" applyNumberFormat="1" applyFont="1" applyAlignment="1">
      <alignment/>
    </xf>
    <xf numFmtId="167" fontId="36" fillId="0" borderId="0" xfId="58" applyNumberFormat="1" applyFont="1" applyFill="1" applyAlignment="1">
      <alignment horizontal="right" vertical="center"/>
      <protection/>
    </xf>
    <xf numFmtId="0" fontId="4" fillId="0" borderId="26" xfId="57" applyFont="1" applyBorder="1" applyAlignment="1">
      <alignment horizontal="left"/>
      <protection/>
    </xf>
    <xf numFmtId="0" fontId="4" fillId="0" borderId="32" xfId="57" applyFont="1" applyBorder="1" applyAlignment="1">
      <alignment horizontal="left"/>
      <protection/>
    </xf>
    <xf numFmtId="0" fontId="4" fillId="0" borderId="65" xfId="57" applyFont="1" applyBorder="1" applyAlignment="1">
      <alignment horizontal="left" wrapText="1"/>
      <protection/>
    </xf>
    <xf numFmtId="0" fontId="4" fillId="0" borderId="32" xfId="57" applyFont="1" applyBorder="1" applyAlignment="1">
      <alignment horizontal="left" wrapText="1"/>
      <protection/>
    </xf>
    <xf numFmtId="0" fontId="5" fillId="0" borderId="10" xfId="57" applyFont="1" applyBorder="1" applyAlignment="1">
      <alignment horizontal="left"/>
      <protection/>
    </xf>
    <xf numFmtId="0" fontId="5" fillId="0" borderId="48" xfId="57" applyFont="1" applyBorder="1" applyAlignment="1">
      <alignment horizontal="left"/>
      <protection/>
    </xf>
    <xf numFmtId="0" fontId="7" fillId="18" borderId="11" xfId="57" applyFont="1" applyFill="1" applyBorder="1" applyAlignment="1">
      <alignment horizontal="left" wrapText="1"/>
      <protection/>
    </xf>
    <xf numFmtId="0" fontId="7" fillId="18" borderId="48" xfId="57" applyFont="1" applyFill="1" applyBorder="1" applyAlignment="1">
      <alignment horizontal="left" wrapText="1"/>
      <protection/>
    </xf>
    <xf numFmtId="0" fontId="11" fillId="0" borderId="10" xfId="57" applyFont="1" applyBorder="1" applyAlignment="1">
      <alignment horizontal="left"/>
      <protection/>
    </xf>
    <xf numFmtId="0" fontId="11" fillId="0" borderId="48" xfId="57" applyFont="1" applyBorder="1" applyAlignment="1">
      <alignment horizontal="left"/>
      <protection/>
    </xf>
    <xf numFmtId="0" fontId="7" fillId="0" borderId="11" xfId="57" applyFont="1" applyBorder="1" applyAlignment="1">
      <alignment horizontal="left" wrapText="1"/>
      <protection/>
    </xf>
    <xf numFmtId="0" fontId="7" fillId="0" borderId="48" xfId="57" applyFont="1" applyBorder="1" applyAlignment="1">
      <alignment horizontal="left" wrapText="1"/>
      <protection/>
    </xf>
    <xf numFmtId="0" fontId="5" fillId="18" borderId="11" xfId="57" applyFont="1" applyFill="1" applyBorder="1" applyAlignment="1">
      <alignment horizontal="center"/>
      <protection/>
    </xf>
    <xf numFmtId="0" fontId="5" fillId="18" borderId="48" xfId="57" applyFont="1" applyFill="1" applyBorder="1" applyAlignment="1">
      <alignment horizontal="center"/>
      <protection/>
    </xf>
    <xf numFmtId="0" fontId="4" fillId="0" borderId="10" xfId="57" applyFont="1" applyBorder="1" applyAlignment="1">
      <alignment horizontal="left"/>
      <protection/>
    </xf>
    <xf numFmtId="0" fontId="4" fillId="0" borderId="48" xfId="57" applyFont="1" applyBorder="1" applyAlignment="1">
      <alignment horizontal="left"/>
      <protection/>
    </xf>
    <xf numFmtId="0" fontId="4" fillId="0" borderId="11" xfId="57" applyFont="1" applyBorder="1" applyAlignment="1">
      <alignment horizontal="left" wrapText="1"/>
      <protection/>
    </xf>
    <xf numFmtId="0" fontId="4" fillId="0" borderId="48" xfId="57" applyFont="1" applyBorder="1" applyAlignment="1">
      <alignment horizontal="left" wrapText="1"/>
      <protection/>
    </xf>
    <xf numFmtId="0" fontId="5" fillId="0" borderId="11" xfId="57" applyFont="1" applyBorder="1" applyAlignment="1">
      <alignment horizontal="left" vertical="center" wrapText="1"/>
      <protection/>
    </xf>
    <xf numFmtId="0" fontId="5" fillId="0" borderId="48" xfId="57" applyFont="1" applyBorder="1" applyAlignment="1">
      <alignment horizontal="left" vertical="center" wrapText="1"/>
      <protection/>
    </xf>
    <xf numFmtId="0" fontId="11" fillId="0" borderId="11" xfId="57" applyFont="1" applyBorder="1" applyAlignment="1">
      <alignment horizontal="left" vertical="center" wrapText="1"/>
      <protection/>
    </xf>
    <xf numFmtId="0" fontId="11" fillId="0" borderId="48" xfId="57" applyFont="1" applyBorder="1" applyAlignment="1">
      <alignment horizontal="left" vertical="center" wrapText="1"/>
      <protection/>
    </xf>
    <xf numFmtId="0" fontId="5" fillId="18" borderId="11" xfId="57" applyFont="1" applyFill="1" applyBorder="1" applyAlignment="1">
      <alignment horizontal="left" wrapText="1"/>
      <protection/>
    </xf>
    <xf numFmtId="0" fontId="5" fillId="18" borderId="48" xfId="57" applyFont="1" applyFill="1" applyBorder="1" applyAlignment="1">
      <alignment horizontal="left" wrapText="1"/>
      <protection/>
    </xf>
    <xf numFmtId="0" fontId="5" fillId="18" borderId="10" xfId="57" applyFont="1" applyFill="1" applyBorder="1" applyAlignment="1">
      <alignment horizontal="left"/>
      <protection/>
    </xf>
    <xf numFmtId="0" fontId="5" fillId="18" borderId="48" xfId="57" applyFont="1" applyFill="1" applyBorder="1" applyAlignment="1">
      <alignment horizontal="left"/>
      <protection/>
    </xf>
    <xf numFmtId="0" fontId="5" fillId="0" borderId="11" xfId="57" applyFont="1" applyBorder="1" applyAlignment="1">
      <alignment horizontal="right" vertical="center"/>
      <protection/>
    </xf>
    <xf numFmtId="0" fontId="0" fillId="0" borderId="48" xfId="0" applyBorder="1" applyAlignment="1">
      <alignment horizontal="right" vertical="center"/>
    </xf>
    <xf numFmtId="0" fontId="5" fillId="0" borderId="11" xfId="57" applyFont="1" applyBorder="1" applyAlignment="1">
      <alignment horizontal="right" vertical="center" wrapText="1"/>
      <protection/>
    </xf>
    <xf numFmtId="0" fontId="5" fillId="0" borderId="48" xfId="57" applyFont="1" applyBorder="1" applyAlignment="1">
      <alignment horizontal="right" vertical="center" wrapText="1"/>
      <protection/>
    </xf>
    <xf numFmtId="0" fontId="9" fillId="0" borderId="11" xfId="57" applyFont="1" applyBorder="1" applyAlignment="1">
      <alignment horizontal="left" wrapText="1"/>
      <protection/>
    </xf>
    <xf numFmtId="0" fontId="9" fillId="0" borderId="48" xfId="57" applyFont="1" applyBorder="1" applyAlignment="1">
      <alignment horizontal="left" wrapText="1"/>
      <protection/>
    </xf>
    <xf numFmtId="0" fontId="7" fillId="0" borderId="10" xfId="57" applyFont="1" applyBorder="1" applyAlignment="1">
      <alignment horizontal="center"/>
      <protection/>
    </xf>
    <xf numFmtId="0" fontId="7" fillId="0" borderId="48" xfId="57" applyFont="1" applyBorder="1" applyAlignment="1">
      <alignment horizontal="center"/>
      <protection/>
    </xf>
    <xf numFmtId="0" fontId="7" fillId="0" borderId="11" xfId="57" applyFont="1" applyBorder="1" applyAlignment="1">
      <alignment horizontal="center" vertical="center"/>
      <protection/>
    </xf>
    <xf numFmtId="0" fontId="7" fillId="0" borderId="48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7" fillId="0" borderId="0" xfId="57" applyFont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0" fillId="0" borderId="49" xfId="0" applyBorder="1" applyAlignment="1">
      <alignment horizontal="center"/>
    </xf>
    <xf numFmtId="0" fontId="0" fillId="0" borderId="89" xfId="0" applyBorder="1" applyAlignment="1">
      <alignment horizontal="center"/>
    </xf>
    <xf numFmtId="0" fontId="11" fillId="0" borderId="16" xfId="57" applyFont="1" applyBorder="1" applyAlignment="1">
      <alignment horizontal="center" vertical="center" wrapText="1"/>
      <protection/>
    </xf>
    <xf numFmtId="0" fontId="11" fillId="0" borderId="90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48" xfId="57" applyFont="1" applyBorder="1" applyAlignment="1">
      <alignment horizontal="center" vertical="center" wrapText="1"/>
      <protection/>
    </xf>
    <xf numFmtId="0" fontId="10" fillId="0" borderId="63" xfId="57" applyFont="1" applyBorder="1" applyAlignment="1">
      <alignment horizontal="center" vertical="center" wrapText="1"/>
      <protection/>
    </xf>
    <xf numFmtId="0" fontId="10" fillId="0" borderId="36" xfId="57" applyFont="1" applyBorder="1" applyAlignment="1">
      <alignment horizontal="center" vertical="center" wrapText="1"/>
      <protection/>
    </xf>
    <xf numFmtId="0" fontId="10" fillId="0" borderId="40" xfId="57" applyFont="1" applyBorder="1" applyAlignment="1">
      <alignment horizontal="center" vertical="center" wrapText="1"/>
      <protection/>
    </xf>
    <xf numFmtId="0" fontId="11" fillId="0" borderId="69" xfId="57" applyFont="1" applyBorder="1" applyAlignment="1">
      <alignment horizontal="center" vertical="center" wrapText="1"/>
      <protection/>
    </xf>
    <xf numFmtId="0" fontId="11" fillId="0" borderId="46" xfId="57" applyFont="1" applyBorder="1" applyAlignment="1">
      <alignment horizontal="center" vertical="center" wrapText="1"/>
      <protection/>
    </xf>
    <xf numFmtId="0" fontId="11" fillId="0" borderId="17" xfId="57" applyFont="1" applyBorder="1" applyAlignment="1">
      <alignment horizontal="center" vertical="center" wrapText="1"/>
      <protection/>
    </xf>
    <xf numFmtId="0" fontId="7" fillId="0" borderId="70" xfId="57" applyFont="1" applyBorder="1" applyAlignment="1">
      <alignment horizontal="center" vertical="center"/>
      <protection/>
    </xf>
    <xf numFmtId="0" fontId="7" fillId="0" borderId="90" xfId="57" applyFont="1" applyBorder="1" applyAlignment="1">
      <alignment horizontal="center" vertical="center"/>
      <protection/>
    </xf>
    <xf numFmtId="0" fontId="10" fillId="0" borderId="63" xfId="57" applyFont="1" applyBorder="1" applyAlignment="1">
      <alignment horizontal="center" vertical="center"/>
      <protection/>
    </xf>
    <xf numFmtId="0" fontId="10" fillId="0" borderId="36" xfId="57" applyFont="1" applyBorder="1" applyAlignment="1">
      <alignment horizontal="center" vertical="center"/>
      <protection/>
    </xf>
    <xf numFmtId="0" fontId="10" fillId="0" borderId="40" xfId="57" applyFont="1" applyBorder="1" applyAlignment="1">
      <alignment horizontal="center" vertical="center"/>
      <protection/>
    </xf>
    <xf numFmtId="0" fontId="11" fillId="0" borderId="14" xfId="57" applyFont="1" applyBorder="1" applyAlignment="1">
      <alignment horizontal="left" vertical="center" wrapText="1"/>
      <protection/>
    </xf>
    <xf numFmtId="0" fontId="11" fillId="0" borderId="35" xfId="57" applyFont="1" applyBorder="1" applyAlignment="1">
      <alignment horizontal="left" vertical="center" wrapText="1"/>
      <protection/>
    </xf>
    <xf numFmtId="0" fontId="10" fillId="0" borderId="74" xfId="57" applyFont="1" applyBorder="1" applyAlignment="1">
      <alignment horizontal="center" vertical="center" wrapText="1"/>
      <protection/>
    </xf>
    <xf numFmtId="0" fontId="10" fillId="0" borderId="37" xfId="57" applyFont="1" applyBorder="1" applyAlignment="1">
      <alignment horizontal="center" vertical="center" wrapText="1"/>
      <protection/>
    </xf>
    <xf numFmtId="0" fontId="11" fillId="0" borderId="63" xfId="57" applyFont="1" applyBorder="1" applyAlignment="1">
      <alignment horizontal="center" vertical="center" wrapText="1"/>
      <protection/>
    </xf>
    <xf numFmtId="0" fontId="11" fillId="0" borderId="40" xfId="57" applyFont="1" applyBorder="1" applyAlignment="1">
      <alignment horizontal="center" vertical="center" wrapText="1"/>
      <protection/>
    </xf>
    <xf numFmtId="0" fontId="5" fillId="0" borderId="76" xfId="57" applyFont="1" applyBorder="1" applyAlignment="1">
      <alignment horizontal="left"/>
      <protection/>
    </xf>
    <xf numFmtId="0" fontId="5" fillId="0" borderId="48" xfId="57" applyFont="1" applyFill="1" applyBorder="1" applyAlignment="1">
      <alignment horizontal="left" wrapText="1"/>
      <protection/>
    </xf>
    <xf numFmtId="0" fontId="5" fillId="0" borderId="47" xfId="57" applyFont="1" applyFill="1" applyBorder="1" applyAlignment="1">
      <alignment horizontal="left" wrapText="1"/>
      <protection/>
    </xf>
    <xf numFmtId="0" fontId="5" fillId="0" borderId="11" xfId="57" applyFont="1" applyFill="1" applyBorder="1" applyAlignment="1">
      <alignment horizontal="left" wrapText="1"/>
      <protection/>
    </xf>
    <xf numFmtId="0" fontId="5" fillId="0" borderId="29" xfId="57" applyFont="1" applyBorder="1" applyAlignment="1">
      <alignment horizontal="left"/>
      <protection/>
    </xf>
    <xf numFmtId="0" fontId="5" fillId="0" borderId="44" xfId="57" applyFont="1" applyBorder="1" applyAlignment="1">
      <alignment horizontal="left"/>
      <protection/>
    </xf>
    <xf numFmtId="0" fontId="5" fillId="0" borderId="29" xfId="57" applyFont="1" applyBorder="1" applyAlignment="1">
      <alignment horizontal="left" vertical="center" wrapText="1"/>
      <protection/>
    </xf>
    <xf numFmtId="0" fontId="5" fillId="0" borderId="44" xfId="57" applyFont="1" applyBorder="1" applyAlignment="1">
      <alignment horizontal="left" vertical="center" wrapText="1"/>
      <protection/>
    </xf>
    <xf numFmtId="0" fontId="11" fillId="0" borderId="14" xfId="57" applyFont="1" applyBorder="1" applyAlignment="1">
      <alignment horizontal="left"/>
      <protection/>
    </xf>
    <xf numFmtId="0" fontId="11" fillId="0" borderId="35" xfId="57" applyFont="1" applyBorder="1" applyAlignment="1">
      <alignment horizontal="left"/>
      <protection/>
    </xf>
    <xf numFmtId="0" fontId="11" fillId="0" borderId="68" xfId="57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4" fillId="0" borderId="22" xfId="57" applyFont="1" applyBorder="1" applyAlignment="1">
      <alignment horizontal="left"/>
      <protection/>
    </xf>
    <xf numFmtId="0" fontId="4" fillId="0" borderId="53" xfId="57" applyFont="1" applyBorder="1" applyAlignment="1">
      <alignment horizontal="left"/>
      <protection/>
    </xf>
    <xf numFmtId="0" fontId="11" fillId="0" borderId="70" xfId="57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left"/>
      <protection/>
    </xf>
    <xf numFmtId="0" fontId="11" fillId="0" borderId="11" xfId="57" applyFont="1" applyBorder="1" applyAlignment="1">
      <alignment horizontal="left"/>
      <protection/>
    </xf>
    <xf numFmtId="0" fontId="11" fillId="0" borderId="68" xfId="57" applyFont="1" applyBorder="1" applyAlignment="1">
      <alignment horizontal="left"/>
      <protection/>
    </xf>
    <xf numFmtId="0" fontId="11" fillId="0" borderId="67" xfId="57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0" fontId="5" fillId="0" borderId="66" xfId="57" applyFont="1" applyBorder="1" applyAlignment="1">
      <alignment horizontal="left"/>
      <protection/>
    </xf>
    <xf numFmtId="0" fontId="4" fillId="0" borderId="13" xfId="57" applyFont="1" applyBorder="1" applyAlignment="1">
      <alignment horizontal="left"/>
      <protection/>
    </xf>
    <xf numFmtId="0" fontId="4" fillId="0" borderId="35" xfId="57" applyFont="1" applyBorder="1" applyAlignment="1">
      <alignment horizontal="left"/>
      <protection/>
    </xf>
    <xf numFmtId="0" fontId="5" fillId="18" borderId="11" xfId="57" applyFont="1" applyFill="1" applyBorder="1" applyAlignment="1">
      <alignment horizontal="left"/>
      <protection/>
    </xf>
    <xf numFmtId="0" fontId="4" fillId="0" borderId="14" xfId="57" applyFont="1" applyBorder="1" applyAlignment="1">
      <alignment horizontal="left" wrapText="1"/>
      <protection/>
    </xf>
    <xf numFmtId="0" fontId="4" fillId="0" borderId="15" xfId="57" applyFont="1" applyBorder="1" applyAlignment="1">
      <alignment horizontal="left" wrapText="1"/>
      <protection/>
    </xf>
    <xf numFmtId="0" fontId="5" fillId="0" borderId="44" xfId="57" applyFont="1" applyBorder="1" applyAlignment="1">
      <alignment horizontal="right" vertical="center" wrapText="1"/>
      <protection/>
    </xf>
    <xf numFmtId="0" fontId="5" fillId="0" borderId="43" xfId="57" applyFont="1" applyBorder="1" applyAlignment="1">
      <alignment horizontal="right" vertical="center" wrapText="1"/>
      <protection/>
    </xf>
    <xf numFmtId="0" fontId="5" fillId="0" borderId="11" xfId="57" applyFont="1" applyBorder="1" applyAlignment="1">
      <alignment horizontal="left" vertical="center"/>
      <protection/>
    </xf>
    <xf numFmtId="0" fontId="0" fillId="0" borderId="48" xfId="0" applyBorder="1" applyAlignment="1">
      <alignment horizontal="left" vertical="center"/>
    </xf>
    <xf numFmtId="0" fontId="11" fillId="0" borderId="91" xfId="57" applyFont="1" applyBorder="1" applyAlignment="1">
      <alignment horizontal="center" vertical="center" wrapText="1"/>
      <protection/>
    </xf>
    <xf numFmtId="0" fontId="0" fillId="0" borderId="89" xfId="0" applyBorder="1" applyAlignment="1">
      <alignment/>
    </xf>
    <xf numFmtId="0" fontId="11" fillId="0" borderId="47" xfId="57" applyFont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7" fillId="0" borderId="11" xfId="57" applyFont="1" applyBorder="1" applyAlignment="1">
      <alignment horizontal="center"/>
      <protection/>
    </xf>
    <xf numFmtId="0" fontId="4" fillId="0" borderId="22" xfId="57" applyFont="1" applyBorder="1" applyAlignment="1">
      <alignment horizontal="left" wrapText="1"/>
      <protection/>
    </xf>
    <xf numFmtId="0" fontId="5" fillId="0" borderId="0" xfId="57" applyFont="1" applyBorder="1" applyAlignment="1">
      <alignment horizontal="left"/>
      <protection/>
    </xf>
    <xf numFmtId="0" fontId="11" fillId="0" borderId="28" xfId="57" applyFont="1" applyBorder="1" applyAlignment="1">
      <alignment horizontal="center" vertical="center"/>
      <protection/>
    </xf>
    <xf numFmtId="0" fontId="11" fillId="0" borderId="41" xfId="57" applyFont="1" applyBorder="1" applyAlignment="1">
      <alignment horizontal="center" vertical="center"/>
      <protection/>
    </xf>
    <xf numFmtId="0" fontId="7" fillId="0" borderId="0" xfId="0" applyFont="1" applyAlignment="1">
      <alignment horizontal="right"/>
    </xf>
    <xf numFmtId="0" fontId="61" fillId="0" borderId="0" xfId="57" applyFont="1" applyAlignment="1">
      <alignment horizontal="center"/>
      <protection/>
    </xf>
    <xf numFmtId="0" fontId="5" fillId="0" borderId="32" xfId="57" applyFont="1" applyBorder="1" applyAlignment="1">
      <alignment horizontal="right" vertical="center" wrapText="1"/>
      <protection/>
    </xf>
    <xf numFmtId="0" fontId="5" fillId="0" borderId="64" xfId="57" applyFont="1" applyBorder="1" applyAlignment="1">
      <alignment horizontal="right" vertical="center" wrapText="1"/>
      <protection/>
    </xf>
    <xf numFmtId="0" fontId="11" fillId="0" borderId="90" xfId="57" applyFont="1" applyBorder="1" applyAlignment="1">
      <alignment horizontal="center" vertical="center"/>
      <protection/>
    </xf>
    <xf numFmtId="0" fontId="11" fillId="0" borderId="75" xfId="57" applyFont="1" applyBorder="1" applyAlignment="1">
      <alignment horizontal="center" vertical="center"/>
      <protection/>
    </xf>
    <xf numFmtId="0" fontId="7" fillId="0" borderId="47" xfId="57" applyFont="1" applyBorder="1" applyAlignment="1">
      <alignment horizontal="left" wrapText="1"/>
      <protection/>
    </xf>
    <xf numFmtId="0" fontId="7" fillId="0" borderId="14" xfId="57" applyFont="1" applyBorder="1" applyAlignment="1">
      <alignment horizontal="left" wrapText="1"/>
      <protection/>
    </xf>
    <xf numFmtId="0" fontId="7" fillId="0" borderId="35" xfId="57" applyFont="1" applyBorder="1" applyAlignment="1">
      <alignment horizontal="left" wrapText="1"/>
      <protection/>
    </xf>
    <xf numFmtId="0" fontId="5" fillId="0" borderId="44" xfId="57" applyFont="1" applyBorder="1" applyAlignment="1">
      <alignment horizontal="left" wrapText="1"/>
      <protection/>
    </xf>
    <xf numFmtId="0" fontId="5" fillId="0" borderId="43" xfId="57" applyFont="1" applyBorder="1" applyAlignment="1">
      <alignment horizontal="left" wrapText="1"/>
      <protection/>
    </xf>
    <xf numFmtId="0" fontId="4" fillId="0" borderId="35" xfId="57" applyFont="1" applyBorder="1" applyAlignment="1">
      <alignment horizontal="left" wrapText="1"/>
      <protection/>
    </xf>
    <xf numFmtId="0" fontId="4" fillId="0" borderId="60" xfId="57" applyFont="1" applyBorder="1" applyAlignment="1">
      <alignment horizontal="left" wrapText="1"/>
      <protection/>
    </xf>
    <xf numFmtId="0" fontId="5" fillId="0" borderId="66" xfId="57" applyFont="1" applyBorder="1" applyAlignment="1">
      <alignment horizontal="left" wrapText="1"/>
      <protection/>
    </xf>
    <xf numFmtId="0" fontId="5" fillId="0" borderId="51" xfId="57" applyFont="1" applyBorder="1" applyAlignment="1">
      <alignment horizontal="left" wrapText="1"/>
      <protection/>
    </xf>
    <xf numFmtId="0" fontId="7" fillId="0" borderId="60" xfId="57" applyFont="1" applyBorder="1" applyAlignment="1">
      <alignment horizontal="left" wrapText="1"/>
      <protection/>
    </xf>
    <xf numFmtId="0" fontId="4" fillId="0" borderId="14" xfId="57" applyFont="1" applyBorder="1" applyAlignment="1">
      <alignment horizontal="left"/>
      <protection/>
    </xf>
    <xf numFmtId="0" fontId="5" fillId="18" borderId="21" xfId="57" applyFont="1" applyFill="1" applyBorder="1" applyAlignment="1">
      <alignment horizontal="center"/>
      <protection/>
    </xf>
    <xf numFmtId="0" fontId="5" fillId="18" borderId="66" xfId="57" applyFont="1" applyFill="1" applyBorder="1" applyAlignment="1">
      <alignment horizontal="center"/>
      <protection/>
    </xf>
    <xf numFmtId="0" fontId="7" fillId="0" borderId="14" xfId="57" applyFont="1" applyBorder="1" applyAlignment="1">
      <alignment horizontal="left"/>
      <protection/>
    </xf>
    <xf numFmtId="0" fontId="7" fillId="0" borderId="35" xfId="57" applyFont="1" applyBorder="1" applyAlignment="1">
      <alignment horizontal="left"/>
      <protection/>
    </xf>
    <xf numFmtId="0" fontId="7" fillId="0" borderId="29" xfId="57" applyFont="1" applyBorder="1" applyAlignment="1">
      <alignment horizontal="center"/>
      <protection/>
    </xf>
    <xf numFmtId="0" fontId="7" fillId="0" borderId="44" xfId="57" applyFont="1" applyBorder="1" applyAlignment="1">
      <alignment horizontal="center"/>
      <protection/>
    </xf>
    <xf numFmtId="0" fontId="4" fillId="0" borderId="50" xfId="57" applyFont="1" applyBorder="1" applyAlignment="1">
      <alignment horizontal="left"/>
      <protection/>
    </xf>
    <xf numFmtId="0" fontId="4" fillId="0" borderId="68" xfId="57" applyFont="1" applyBorder="1" applyAlignment="1">
      <alignment horizontal="left"/>
      <protection/>
    </xf>
    <xf numFmtId="0" fontId="5" fillId="0" borderId="48" xfId="57" applyFont="1" applyBorder="1" applyAlignment="1">
      <alignment horizontal="left" vertical="center"/>
      <protection/>
    </xf>
    <xf numFmtId="0" fontId="5" fillId="0" borderId="47" xfId="57" applyFont="1" applyBorder="1" applyAlignment="1">
      <alignment horizontal="left" vertical="center"/>
      <protection/>
    </xf>
    <xf numFmtId="0" fontId="7" fillId="0" borderId="14" xfId="57" applyFont="1" applyBorder="1" applyAlignment="1">
      <alignment horizontal="left" vertical="center" wrapText="1"/>
      <protection/>
    </xf>
    <xf numFmtId="0" fontId="7" fillId="0" borderId="35" xfId="57" applyFont="1" applyBorder="1" applyAlignment="1">
      <alignment horizontal="left" vertical="center" wrapText="1"/>
      <protection/>
    </xf>
    <xf numFmtId="0" fontId="5" fillId="0" borderId="48" xfId="57" applyFont="1" applyBorder="1" applyAlignment="1">
      <alignment horizontal="left" wrapText="1"/>
      <protection/>
    </xf>
    <xf numFmtId="0" fontId="5" fillId="0" borderId="47" xfId="57" applyFont="1" applyBorder="1" applyAlignment="1">
      <alignment horizontal="left" wrapText="1"/>
      <protection/>
    </xf>
    <xf numFmtId="0" fontId="5" fillId="0" borderId="29" xfId="57" applyFont="1" applyBorder="1" applyAlignment="1">
      <alignment horizontal="left" wrapText="1"/>
      <protection/>
    </xf>
    <xf numFmtId="0" fontId="5" fillId="0" borderId="21" xfId="57" applyFont="1" applyBorder="1" applyAlignment="1">
      <alignment horizontal="left" vertical="center" wrapText="1"/>
      <protection/>
    </xf>
    <xf numFmtId="0" fontId="5" fillId="0" borderId="66" xfId="57" applyFont="1" applyBorder="1" applyAlignment="1">
      <alignment horizontal="left" vertical="center" wrapText="1"/>
      <protection/>
    </xf>
    <xf numFmtId="0" fontId="5" fillId="0" borderId="47" xfId="57" applyFont="1" applyBorder="1" applyAlignment="1">
      <alignment horizontal="left" vertical="center" wrapText="1"/>
      <protection/>
    </xf>
    <xf numFmtId="0" fontId="10" fillId="0" borderId="29" xfId="57" applyFont="1" applyBorder="1" applyAlignment="1">
      <alignment horizontal="center" vertical="center" wrapText="1"/>
      <protection/>
    </xf>
    <xf numFmtId="0" fontId="7" fillId="0" borderId="92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/>
      <protection/>
    </xf>
    <xf numFmtId="0" fontId="60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center" vertical="center" wrapText="1"/>
      <protection/>
    </xf>
    <xf numFmtId="0" fontId="11" fillId="0" borderId="25" xfId="57" applyFont="1" applyBorder="1" applyAlignment="1">
      <alignment horizontal="center" vertical="center" wrapText="1"/>
      <protection/>
    </xf>
    <xf numFmtId="0" fontId="7" fillId="0" borderId="29" xfId="57" applyFont="1" applyBorder="1" applyAlignment="1">
      <alignment horizontal="center" vertical="center"/>
      <protection/>
    </xf>
    <xf numFmtId="0" fontId="7" fillId="0" borderId="74" xfId="57" applyFont="1" applyBorder="1" applyAlignment="1">
      <alignment horizontal="center" vertical="center" wrapText="1"/>
      <protection/>
    </xf>
    <xf numFmtId="0" fontId="7" fillId="0" borderId="37" xfId="57" applyFont="1" applyBorder="1" applyAlignment="1">
      <alignment horizontal="center" vertical="center" wrapText="1"/>
      <protection/>
    </xf>
    <xf numFmtId="0" fontId="7" fillId="0" borderId="73" xfId="57" applyFont="1" applyBorder="1" applyAlignment="1">
      <alignment horizontal="center" vertical="center" wrapText="1"/>
      <protection/>
    </xf>
    <xf numFmtId="0" fontId="7" fillId="0" borderId="47" xfId="57" applyFont="1" applyBorder="1" applyAlignment="1">
      <alignment horizontal="center" vertical="center" wrapText="1"/>
      <protection/>
    </xf>
    <xf numFmtId="0" fontId="10" fillId="0" borderId="7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7" fillId="0" borderId="93" xfId="57" applyFont="1" applyBorder="1" applyAlignment="1">
      <alignment horizontal="right"/>
      <protection/>
    </xf>
    <xf numFmtId="0" fontId="4" fillId="0" borderId="0" xfId="57" applyFont="1" applyAlignment="1">
      <alignment horizontal="center" vertical="center"/>
      <protection/>
    </xf>
    <xf numFmtId="0" fontId="0" fillId="0" borderId="11" xfId="0" applyBorder="1" applyAlignment="1">
      <alignment horizontal="right" vertical="center" wrapText="1"/>
    </xf>
    <xf numFmtId="0" fontId="4" fillId="0" borderId="11" xfId="57" applyFont="1" applyBorder="1" applyAlignment="1">
      <alignment horizontal="left"/>
      <protection/>
    </xf>
    <xf numFmtId="0" fontId="7" fillId="0" borderId="11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 wrapText="1"/>
      <protection/>
    </xf>
    <xf numFmtId="0" fontId="7" fillId="0" borderId="19" xfId="57" applyFont="1" applyBorder="1" applyAlignment="1">
      <alignment horizontal="center" vertical="center"/>
      <protection/>
    </xf>
    <xf numFmtId="0" fontId="10" fillId="0" borderId="90" xfId="57" applyFont="1" applyBorder="1" applyAlignment="1">
      <alignment horizontal="center" vertical="center" wrapText="1"/>
      <protection/>
    </xf>
    <xf numFmtId="0" fontId="10" fillId="0" borderId="48" xfId="57" applyFont="1" applyBorder="1" applyAlignment="1">
      <alignment horizontal="center" vertical="center" wrapText="1"/>
      <protection/>
    </xf>
    <xf numFmtId="0" fontId="10" fillId="0" borderId="71" xfId="57" applyFont="1" applyBorder="1" applyAlignment="1">
      <alignment horizontal="center" vertical="center" wrapText="1"/>
      <protection/>
    </xf>
    <xf numFmtId="0" fontId="10" fillId="0" borderId="20" xfId="57" applyFont="1" applyBorder="1" applyAlignment="1">
      <alignment horizontal="center" vertical="center" wrapText="1"/>
      <protection/>
    </xf>
    <xf numFmtId="0" fontId="11" fillId="0" borderId="50" xfId="57" applyFont="1" applyBorder="1" applyAlignment="1">
      <alignment horizontal="center" vertical="center" wrapText="1"/>
      <protection/>
    </xf>
    <xf numFmtId="0" fontId="11" fillId="0" borderId="27" xfId="57" applyFont="1" applyBorder="1" applyAlignment="1">
      <alignment horizontal="center" vertical="center" wrapText="1"/>
      <protection/>
    </xf>
    <xf numFmtId="0" fontId="11" fillId="0" borderId="24" xfId="57" applyFont="1" applyBorder="1" applyAlignment="1">
      <alignment horizontal="center" vertical="center" wrapText="1"/>
      <protection/>
    </xf>
    <xf numFmtId="0" fontId="7" fillId="0" borderId="69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46" xfId="57" applyFont="1" applyBorder="1" applyAlignment="1">
      <alignment horizontal="center" vertical="center"/>
      <protection/>
    </xf>
    <xf numFmtId="0" fontId="7" fillId="0" borderId="66" xfId="57" applyFont="1" applyBorder="1" applyAlignment="1">
      <alignment horizontal="center" vertical="center"/>
      <protection/>
    </xf>
    <xf numFmtId="0" fontId="7" fillId="0" borderId="17" xfId="57" applyFont="1" applyBorder="1" applyAlignment="1">
      <alignment horizontal="center" vertical="center"/>
      <protection/>
    </xf>
    <xf numFmtId="49" fontId="10" fillId="0" borderId="11" xfId="0" applyNumberFormat="1" applyFont="1" applyBorder="1" applyAlignment="1">
      <alignment horizontal="center" wrapText="1"/>
    </xf>
    <xf numFmtId="3" fontId="53" fillId="0" borderId="11" xfId="0" applyNumberFormat="1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 quotePrefix="1">
      <alignment horizontal="center" vertical="center" wrapText="1"/>
    </xf>
    <xf numFmtId="0" fontId="53" fillId="0" borderId="11" xfId="0" applyFont="1" applyFill="1" applyBorder="1" applyAlignment="1" quotePrefix="1">
      <alignment horizontal="center" vertical="center"/>
    </xf>
    <xf numFmtId="0" fontId="53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/>
    </xf>
    <xf numFmtId="49" fontId="53" fillId="0" borderId="11" xfId="0" applyNumberFormat="1" applyFont="1" applyFill="1" applyBorder="1" applyAlignment="1" quotePrefix="1">
      <alignment horizontal="center" vertical="center" wrapText="1"/>
    </xf>
    <xf numFmtId="3" fontId="53" fillId="16" borderId="11" xfId="55" applyNumberFormat="1" applyFont="1" applyFill="1" applyBorder="1" applyAlignment="1">
      <alignment horizontal="center" vertical="center" wrapText="1"/>
      <protection/>
    </xf>
    <xf numFmtId="166" fontId="53" fillId="0" borderId="11" xfId="0" applyNumberFormat="1" applyFont="1" applyFill="1" applyBorder="1" applyAlignment="1">
      <alignment horizontal="left" vertical="center" wrapText="1"/>
    </xf>
    <xf numFmtId="0" fontId="53" fillId="6" borderId="11" xfId="55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 quotePrefix="1">
      <alignment horizontal="center" vertical="center" wrapText="1"/>
    </xf>
    <xf numFmtId="0" fontId="52" fillId="0" borderId="11" xfId="0" applyFont="1" applyFill="1" applyBorder="1" applyAlignment="1" quotePrefix="1">
      <alignment horizontal="center" vertical="center"/>
    </xf>
    <xf numFmtId="0" fontId="52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/>
    </xf>
    <xf numFmtId="3" fontId="48" fillId="16" borderId="11" xfId="56" applyNumberFormat="1" applyFont="1" applyFill="1" applyBorder="1" applyAlignment="1">
      <alignment horizontal="center" vertical="center" wrapText="1"/>
      <protection/>
    </xf>
    <xf numFmtId="3" fontId="52" fillId="16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" fontId="52" fillId="16" borderId="11" xfId="0" applyNumberFormat="1" applyFont="1" applyFill="1" applyBorder="1" applyAlignment="1" quotePrefix="1">
      <alignment horizontal="center" vertical="center" wrapText="1"/>
    </xf>
    <xf numFmtId="3" fontId="53" fillId="16" borderId="11" xfId="0" applyNumberFormat="1" applyFont="1" applyFill="1" applyBorder="1" applyAlignment="1" quotePrefix="1">
      <alignment horizontal="center" vertical="center" wrapText="1"/>
    </xf>
    <xf numFmtId="3" fontId="53" fillId="16" borderId="11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wrapText="1"/>
    </xf>
    <xf numFmtId="170" fontId="51" fillId="0" borderId="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3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 quotePrefix="1">
      <alignment horizontal="center" vertical="center"/>
    </xf>
    <xf numFmtId="0" fontId="57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 quotePrefix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 quotePrefix="1">
      <alignment horizontal="center" vertical="center" wrapText="1"/>
    </xf>
    <xf numFmtId="0" fontId="55" fillId="6" borderId="11" xfId="55" applyFont="1" applyFill="1" applyBorder="1" applyAlignment="1">
      <alignment horizontal="center" vertical="center" wrapText="1"/>
      <protection/>
    </xf>
    <xf numFmtId="3" fontId="9" fillId="15" borderId="11" xfId="56" applyNumberFormat="1" applyFont="1" applyFill="1" applyBorder="1" applyAlignment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/>
    </xf>
    <xf numFmtId="166" fontId="55" fillId="0" borderId="11" xfId="0" applyNumberFormat="1" applyFont="1" applyFill="1" applyBorder="1" applyAlignment="1">
      <alignment horizontal="left" vertical="center" wrapText="1"/>
    </xf>
    <xf numFmtId="169" fontId="52" fillId="0" borderId="11" xfId="40" applyNumberFormat="1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left" vertical="center"/>
    </xf>
    <xf numFmtId="0" fontId="55" fillId="16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9" fontId="49" fillId="0" borderId="0" xfId="40" applyNumberFormat="1" applyFont="1" applyFill="1" applyBorder="1" applyAlignment="1">
      <alignment horizontal="center"/>
    </xf>
    <xf numFmtId="169" fontId="12" fillId="0" borderId="0" xfId="4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169" fontId="50" fillId="0" borderId="0" xfId="40" applyNumberFormat="1" applyFont="1" applyFill="1" applyBorder="1" applyAlignment="1">
      <alignment horizontal="center"/>
    </xf>
    <xf numFmtId="169" fontId="13" fillId="0" borderId="0" xfId="4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169" fontId="49" fillId="0" borderId="0" xfId="40" applyNumberFormat="1" applyFont="1" applyFill="1" applyBorder="1" applyAlignment="1">
      <alignment horizontal="center"/>
    </xf>
    <xf numFmtId="169" fontId="12" fillId="0" borderId="0" xfId="4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169" fontId="49" fillId="0" borderId="0" xfId="40" applyNumberFormat="1" applyFont="1" applyFill="1" applyBorder="1" applyAlignment="1" quotePrefix="1">
      <alignment horizontal="center" vertical="center"/>
    </xf>
    <xf numFmtId="169" fontId="49" fillId="0" borderId="0" xfId="40" applyNumberFormat="1" applyFont="1" applyFill="1" applyBorder="1" applyAlignment="1">
      <alignment horizontal="center" vertical="center"/>
    </xf>
    <xf numFmtId="169" fontId="12" fillId="0" borderId="0" xfId="40" applyNumberFormat="1" applyFont="1" applyFill="1" applyBorder="1" applyAlignment="1" quotePrefix="1">
      <alignment horizontal="center" vertical="center"/>
    </xf>
    <xf numFmtId="169" fontId="12" fillId="0" borderId="0" xfId="40" applyNumberFormat="1" applyFont="1" applyFill="1" applyBorder="1" applyAlignment="1">
      <alignment horizontal="center" vertical="center"/>
    </xf>
    <xf numFmtId="0" fontId="48" fillId="0" borderId="51" xfId="0" applyFont="1" applyBorder="1" applyAlignment="1">
      <alignment horizontal="right"/>
    </xf>
    <xf numFmtId="0" fontId="51" fillId="0" borderId="0" xfId="0" applyFont="1" applyFill="1" applyBorder="1" applyAlignment="1">
      <alignment horizontal="center" vertical="center"/>
    </xf>
    <xf numFmtId="3" fontId="12" fillId="0" borderId="11" xfId="40" applyNumberFormat="1" applyFont="1" applyFill="1" applyBorder="1" applyAlignment="1">
      <alignment horizontal="center"/>
    </xf>
    <xf numFmtId="3" fontId="13" fillId="0" borderId="11" xfId="40" applyNumberFormat="1" applyFont="1" applyFill="1" applyBorder="1" applyAlignment="1">
      <alignment horizontal="center"/>
    </xf>
    <xf numFmtId="3" fontId="13" fillId="0" borderId="11" xfId="40" applyNumberFormat="1" applyFont="1" applyFill="1" applyBorder="1" applyAlignment="1">
      <alignment horizontal="center"/>
    </xf>
    <xf numFmtId="3" fontId="12" fillId="0" borderId="11" xfId="40" applyNumberFormat="1" applyFont="1" applyFill="1" applyBorder="1" applyAlignment="1">
      <alignment horizontal="center" vertical="center"/>
    </xf>
    <xf numFmtId="3" fontId="12" fillId="0" borderId="11" xfId="4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 vertical="center" wrapText="1"/>
    </xf>
    <xf numFmtId="169" fontId="55" fillId="0" borderId="11" xfId="4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3" fontId="12" fillId="0" borderId="11" xfId="40" applyNumberFormat="1" applyFont="1" applyFill="1" applyBorder="1" applyAlignment="1" quotePrefix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 quotePrefix="1">
      <alignment horizontal="center" vertical="center"/>
    </xf>
    <xf numFmtId="0" fontId="12" fillId="0" borderId="45" xfId="0" applyFont="1" applyFill="1" applyBorder="1" applyAlignment="1" quotePrefix="1">
      <alignment horizontal="center" vertical="center"/>
    </xf>
    <xf numFmtId="0" fontId="12" fillId="0" borderId="66" xfId="0" applyFont="1" applyFill="1" applyBorder="1" applyAlignment="1" quotePrefix="1">
      <alignment horizontal="center" vertical="center"/>
    </xf>
    <xf numFmtId="0" fontId="12" fillId="0" borderId="17" xfId="0" applyFont="1" applyFill="1" applyBorder="1" applyAlignment="1" quotePrefix="1">
      <alignment horizontal="center" vertical="center"/>
    </xf>
    <xf numFmtId="3" fontId="12" fillId="19" borderId="11" xfId="4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center" vertical="top"/>
    </xf>
    <xf numFmtId="169" fontId="57" fillId="0" borderId="51" xfId="40" applyNumberFormat="1" applyFont="1" applyFill="1" applyBorder="1" applyAlignment="1">
      <alignment horizontal="right"/>
    </xf>
    <xf numFmtId="0" fontId="57" fillId="0" borderId="62" xfId="0" applyFont="1" applyBorder="1" applyAlignment="1">
      <alignment horizontal="left" vertical="center" wrapText="1"/>
    </xf>
    <xf numFmtId="0" fontId="57" fillId="0" borderId="64" xfId="0" applyFont="1" applyBorder="1" applyAlignment="1">
      <alignment horizontal="left" vertical="center" wrapText="1"/>
    </xf>
    <xf numFmtId="0" fontId="57" fillId="0" borderId="56" xfId="0" applyFont="1" applyBorder="1" applyAlignment="1">
      <alignment horizontal="left" vertical="center" wrapText="1"/>
    </xf>
    <xf numFmtId="0" fontId="55" fillId="0" borderId="32" xfId="0" applyFont="1" applyBorder="1" applyAlignment="1" quotePrefix="1">
      <alignment horizontal="center" vertical="center"/>
    </xf>
    <xf numFmtId="0" fontId="55" fillId="0" borderId="56" xfId="0" applyFont="1" applyBorder="1" applyAlignment="1" quotePrefix="1">
      <alignment horizontal="center" vertical="center"/>
    </xf>
    <xf numFmtId="0" fontId="55" fillId="0" borderId="58" xfId="0" applyFont="1" applyFill="1" applyBorder="1" applyAlignment="1">
      <alignment horizontal="left" vertical="center" wrapText="1"/>
    </xf>
    <xf numFmtId="0" fontId="55" fillId="0" borderId="47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48" xfId="0" applyFont="1" applyBorder="1" applyAlignment="1">
      <alignment horizontal="center" vertical="center"/>
    </xf>
    <xf numFmtId="0" fontId="55" fillId="0" borderId="19" xfId="0" applyFont="1" applyBorder="1" applyAlignment="1" quotePrefix="1">
      <alignment horizontal="center" vertical="center"/>
    </xf>
    <xf numFmtId="0" fontId="55" fillId="0" borderId="58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7" fillId="0" borderId="58" xfId="0" applyFont="1" applyBorder="1" applyAlignment="1">
      <alignment horizontal="left" vertical="center" wrapText="1"/>
    </xf>
    <xf numFmtId="0" fontId="57" fillId="0" borderId="47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55" fillId="0" borderId="48" xfId="0" applyFont="1" applyBorder="1" applyAlignment="1" quotePrefix="1">
      <alignment horizontal="center" vertical="center"/>
    </xf>
    <xf numFmtId="165" fontId="9" fillId="0" borderId="48" xfId="0" applyNumberFormat="1" applyFont="1" applyBorder="1" applyAlignment="1">
      <alignment horizontal="center"/>
    </xf>
    <xf numFmtId="165" fontId="9" fillId="0" borderId="47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5" fontId="10" fillId="0" borderId="48" xfId="0" applyNumberFormat="1" applyFont="1" applyBorder="1" applyAlignment="1">
      <alignment horizontal="center"/>
    </xf>
    <xf numFmtId="165" fontId="10" fillId="0" borderId="47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57" fillId="0" borderId="48" xfId="0" applyNumberFormat="1" applyFont="1" applyBorder="1" applyAlignment="1">
      <alignment horizontal="center"/>
    </xf>
    <xf numFmtId="165" fontId="57" fillId="0" borderId="47" xfId="0" applyNumberFormat="1" applyFont="1" applyBorder="1" applyAlignment="1">
      <alignment horizontal="center"/>
    </xf>
    <xf numFmtId="165" fontId="57" fillId="0" borderId="19" xfId="0" applyNumberFormat="1" applyFont="1" applyBorder="1" applyAlignment="1">
      <alignment horizontal="center"/>
    </xf>
    <xf numFmtId="165" fontId="57" fillId="21" borderId="32" xfId="0" applyNumberFormat="1" applyFont="1" applyFill="1" applyBorder="1" applyAlignment="1">
      <alignment horizontal="center"/>
    </xf>
    <xf numFmtId="165" fontId="57" fillId="21" borderId="64" xfId="0" applyNumberFormat="1" applyFont="1" applyFill="1" applyBorder="1" applyAlignment="1">
      <alignment horizontal="center"/>
    </xf>
    <xf numFmtId="165" fontId="57" fillId="21" borderId="56" xfId="0" applyNumberFormat="1" applyFont="1" applyFill="1" applyBorder="1" applyAlignment="1">
      <alignment horizontal="center"/>
    </xf>
    <xf numFmtId="0" fontId="55" fillId="18" borderId="32" xfId="0" applyFont="1" applyFill="1" applyBorder="1" applyAlignment="1">
      <alignment horizontal="center"/>
    </xf>
    <xf numFmtId="0" fontId="55" fillId="18" borderId="64" xfId="0" applyFont="1" applyFill="1" applyBorder="1" applyAlignment="1">
      <alignment horizontal="center"/>
    </xf>
    <xf numFmtId="0" fontId="55" fillId="18" borderId="56" xfId="0" applyFont="1" applyFill="1" applyBorder="1" applyAlignment="1">
      <alignment horizontal="center"/>
    </xf>
    <xf numFmtId="165" fontId="55" fillId="21" borderId="48" xfId="0" applyNumberFormat="1" applyFont="1" applyFill="1" applyBorder="1" applyAlignment="1">
      <alignment horizontal="center"/>
    </xf>
    <xf numFmtId="165" fontId="55" fillId="21" borderId="47" xfId="0" applyNumberFormat="1" applyFont="1" applyFill="1" applyBorder="1" applyAlignment="1">
      <alignment horizontal="center"/>
    </xf>
    <xf numFmtId="165" fontId="55" fillId="21" borderId="19" xfId="0" applyNumberFormat="1" applyFont="1" applyFill="1" applyBorder="1" applyAlignment="1">
      <alignment horizontal="center"/>
    </xf>
    <xf numFmtId="0" fontId="55" fillId="0" borderId="48" xfId="0" applyFont="1" applyFill="1" applyBorder="1" applyAlignment="1">
      <alignment horizontal="center"/>
    </xf>
    <xf numFmtId="0" fontId="55" fillId="0" borderId="47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55" fillId="0" borderId="48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165" fontId="55" fillId="0" borderId="48" xfId="0" applyNumberFormat="1" applyFont="1" applyBorder="1" applyAlignment="1">
      <alignment horizontal="center"/>
    </xf>
    <xf numFmtId="165" fontId="55" fillId="0" borderId="47" xfId="0" applyNumberFormat="1" applyFont="1" applyBorder="1" applyAlignment="1">
      <alignment horizontal="center"/>
    </xf>
    <xf numFmtId="165" fontId="55" fillId="0" borderId="19" xfId="0" applyNumberFormat="1" applyFont="1" applyBorder="1" applyAlignment="1">
      <alignment horizontal="center"/>
    </xf>
    <xf numFmtId="0" fontId="55" fillId="0" borderId="91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55" fillId="0" borderId="7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7" fillId="0" borderId="58" xfId="0" applyFont="1" applyBorder="1" applyAlignment="1">
      <alignment horizontal="left" vertical="center"/>
    </xf>
    <xf numFmtId="0" fontId="57" fillId="0" borderId="47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center" vertical="center"/>
    </xf>
    <xf numFmtId="0" fontId="57" fillId="0" borderId="67" xfId="0" applyFont="1" applyBorder="1" applyAlignment="1">
      <alignment horizontal="center" vertical="center"/>
    </xf>
    <xf numFmtId="0" fontId="57" fillId="0" borderId="69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43" fontId="57" fillId="0" borderId="63" xfId="40" applyNumberFormat="1" applyFont="1" applyBorder="1" applyAlignment="1">
      <alignment horizontal="center" wrapText="1"/>
    </xf>
    <xf numFmtId="43" fontId="57" fillId="0" borderId="40" xfId="40" applyNumberFormat="1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7" fillId="0" borderId="93" xfId="0" applyFont="1" applyBorder="1" applyAlignment="1">
      <alignment horizontal="right"/>
    </xf>
    <xf numFmtId="0" fontId="55" fillId="0" borderId="68" xfId="0" applyFont="1" applyBorder="1" applyAlignment="1">
      <alignment horizontal="center" wrapText="1"/>
    </xf>
    <xf numFmtId="0" fontId="55" fillId="0" borderId="66" xfId="0" applyFont="1" applyBorder="1" applyAlignment="1">
      <alignment horizontal="center" wrapText="1"/>
    </xf>
    <xf numFmtId="43" fontId="57" fillId="0" borderId="92" xfId="40" applyNumberFormat="1" applyFont="1" applyBorder="1" applyAlignment="1">
      <alignment horizontal="center" wrapText="1"/>
    </xf>
    <xf numFmtId="43" fontId="57" fillId="0" borderId="21" xfId="40" applyNumberFormat="1" applyFont="1" applyBorder="1" applyAlignment="1">
      <alignment horizontal="center" wrapText="1"/>
    </xf>
    <xf numFmtId="43" fontId="57" fillId="0" borderId="94" xfId="40" applyNumberFormat="1" applyFont="1" applyBorder="1" applyAlignment="1">
      <alignment horizontal="center" wrapText="1"/>
    </xf>
    <xf numFmtId="43" fontId="57" fillId="0" borderId="18" xfId="40" applyNumberFormat="1" applyFont="1" applyBorder="1" applyAlignment="1">
      <alignment horizontal="center" wrapText="1"/>
    </xf>
    <xf numFmtId="0" fontId="55" fillId="0" borderId="11" xfId="0" applyFont="1" applyBorder="1" applyAlignment="1">
      <alignment horizontal="center"/>
    </xf>
    <xf numFmtId="165" fontId="55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5" fontId="55" fillId="18" borderId="11" xfId="0" applyNumberFormat="1" applyFont="1" applyFill="1" applyBorder="1" applyAlignment="1">
      <alignment horizontal="center"/>
    </xf>
    <xf numFmtId="0" fontId="55" fillId="0" borderId="65" xfId="0" applyFont="1" applyBorder="1" applyAlignment="1">
      <alignment horizontal="center"/>
    </xf>
    <xf numFmtId="165" fontId="57" fillId="0" borderId="65" xfId="0" applyNumberFormat="1" applyFont="1" applyBorder="1" applyAlignment="1">
      <alignment horizontal="center"/>
    </xf>
    <xf numFmtId="165" fontId="57" fillId="0" borderId="11" xfId="0" applyNumberFormat="1" applyFont="1" applyBorder="1" applyAlignment="1">
      <alignment horizontal="center"/>
    </xf>
    <xf numFmtId="0" fontId="59" fillId="0" borderId="58" xfId="0" applyFont="1" applyBorder="1" applyAlignment="1">
      <alignment horizontal="left" vertical="center" wrapText="1"/>
    </xf>
    <xf numFmtId="0" fontId="59" fillId="0" borderId="47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5" fillId="0" borderId="58" xfId="0" applyFont="1" applyBorder="1" applyAlignment="1">
      <alignment horizontal="left" vertical="center"/>
    </xf>
    <xf numFmtId="0" fontId="55" fillId="0" borderId="47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18" borderId="58" xfId="0" applyFont="1" applyFill="1" applyBorder="1" applyAlignment="1">
      <alignment horizontal="left" vertical="center" wrapText="1"/>
    </xf>
    <xf numFmtId="0" fontId="55" fillId="18" borderId="47" xfId="0" applyFont="1" applyFill="1" applyBorder="1" applyAlignment="1">
      <alignment horizontal="left" vertical="center" wrapText="1"/>
    </xf>
    <xf numFmtId="0" fontId="55" fillId="18" borderId="19" xfId="0" applyFont="1" applyFill="1" applyBorder="1" applyAlignment="1">
      <alignment horizontal="left" vertical="center" wrapText="1"/>
    </xf>
    <xf numFmtId="0" fontId="54" fillId="0" borderId="4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4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2" fillId="0" borderId="66" xfId="0" applyFont="1" applyBorder="1" applyAlignment="1">
      <alignment horizontal="right"/>
    </xf>
    <xf numFmtId="0" fontId="52" fillId="0" borderId="51" xfId="0" applyFont="1" applyBorder="1" applyAlignment="1">
      <alignment horizontal="right"/>
    </xf>
    <xf numFmtId="0" fontId="55" fillId="0" borderId="61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67" fillId="21" borderId="47" xfId="0" applyNumberFormat="1" applyFont="1" applyFill="1" applyBorder="1" applyAlignment="1">
      <alignment horizontal="center"/>
    </xf>
    <xf numFmtId="3" fontId="67" fillId="21" borderId="19" xfId="0" applyNumberFormat="1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7" fillId="21" borderId="47" xfId="0" applyFont="1" applyFill="1" applyBorder="1" applyAlignment="1">
      <alignment horizontal="center"/>
    </xf>
    <xf numFmtId="0" fontId="67" fillId="21" borderId="19" xfId="0" applyFont="1" applyFill="1" applyBorder="1" applyAlignment="1">
      <alignment horizontal="center"/>
    </xf>
    <xf numFmtId="3" fontId="13" fillId="21" borderId="47" xfId="0" applyNumberFormat="1" applyFont="1" applyFill="1" applyBorder="1" applyAlignment="1">
      <alignment horizontal="center"/>
    </xf>
    <xf numFmtId="3" fontId="13" fillId="21" borderId="19" xfId="0" applyNumberFormat="1" applyFont="1" applyFill="1" applyBorder="1" applyAlignment="1">
      <alignment horizontal="center"/>
    </xf>
    <xf numFmtId="0" fontId="2" fillId="0" borderId="4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7" fillId="0" borderId="48" xfId="0" applyFont="1" applyFill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67" fillId="0" borderId="47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67" fillId="21" borderId="48" xfId="0" applyNumberFormat="1" applyFont="1" applyFill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0" fontId="67" fillId="21" borderId="48" xfId="0" applyFont="1" applyFill="1" applyBorder="1" applyAlignment="1">
      <alignment horizontal="center"/>
    </xf>
    <xf numFmtId="3" fontId="12" fillId="0" borderId="48" xfId="0" applyNumberFormat="1" applyFont="1" applyBorder="1" applyAlignment="1">
      <alignment horizontal="center"/>
    </xf>
    <xf numFmtId="3" fontId="13" fillId="21" borderId="48" xfId="0" applyNumberFormat="1" applyFont="1" applyFill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2" fillId="0" borderId="48" xfId="0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/>
    </xf>
    <xf numFmtId="0" fontId="67" fillId="0" borderId="48" xfId="0" applyFont="1" applyBorder="1" applyAlignment="1">
      <alignment horizontal="left" vertical="center" wrapText="1"/>
    </xf>
    <xf numFmtId="0" fontId="67" fillId="0" borderId="47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right"/>
    </xf>
    <xf numFmtId="167" fontId="46" fillId="0" borderId="0" xfId="58" applyNumberFormat="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9" fontId="5" fillId="0" borderId="0" xfId="40" applyNumberFormat="1" applyFont="1" applyAlignment="1">
      <alignment horizontal="center"/>
    </xf>
    <xf numFmtId="169" fontId="5" fillId="0" borderId="0" xfId="40" applyNumberFormat="1" applyFont="1" applyAlignment="1">
      <alignment horizontal="center" vertical="center" wrapText="1"/>
    </xf>
    <xf numFmtId="0" fontId="45" fillId="0" borderId="0" xfId="58" applyFont="1" applyFill="1" applyAlignment="1">
      <alignment horizontal="center" vertical="center" wrapText="1"/>
      <protection/>
    </xf>
    <xf numFmtId="0" fontId="37" fillId="0" borderId="67" xfId="58" applyFont="1" applyFill="1" applyBorder="1" applyAlignment="1">
      <alignment horizontal="justify" vertical="center" wrapText="1"/>
      <protection/>
    </xf>
    <xf numFmtId="0" fontId="42" fillId="0" borderId="0" xfId="0" applyFont="1" applyAlignment="1">
      <alignment horizontal="center" vertical="center" wrapText="1"/>
    </xf>
    <xf numFmtId="167" fontId="45" fillId="0" borderId="0" xfId="58" applyNumberFormat="1" applyFont="1" applyFill="1" applyAlignment="1">
      <alignment horizontal="center" vertical="center" wrapText="1"/>
      <protection/>
    </xf>
    <xf numFmtId="167" fontId="32" fillId="0" borderId="72" xfId="58" applyNumberFormat="1" applyFont="1" applyFill="1" applyBorder="1" applyAlignment="1">
      <alignment horizontal="center" vertical="center"/>
      <protection/>
    </xf>
    <xf numFmtId="167" fontId="32" fillId="0" borderId="73" xfId="58" applyNumberFormat="1" applyFont="1" applyFill="1" applyBorder="1" applyAlignment="1">
      <alignment horizontal="center" vertical="center"/>
      <protection/>
    </xf>
    <xf numFmtId="167" fontId="32" fillId="0" borderId="75" xfId="58" applyNumberFormat="1" applyFont="1" applyFill="1" applyBorder="1" applyAlignment="1">
      <alignment horizontal="center" vertical="center"/>
      <protection/>
    </xf>
    <xf numFmtId="167" fontId="32" fillId="0" borderId="63" xfId="58" applyNumberFormat="1" applyFont="1" applyFill="1" applyBorder="1" applyAlignment="1">
      <alignment horizontal="center" vertical="center"/>
      <protection/>
    </xf>
    <xf numFmtId="167" fontId="32" fillId="0" borderId="57" xfId="58" applyNumberFormat="1" applyFont="1" applyFill="1" applyBorder="1" applyAlignment="1">
      <alignment horizontal="center" vertical="center"/>
      <protection/>
    </xf>
    <xf numFmtId="167" fontId="32" fillId="0" borderId="34" xfId="58" applyNumberFormat="1" applyFont="1" applyFill="1" applyBorder="1" applyAlignment="1">
      <alignment horizontal="left" vertical="center" wrapText="1" indent="2"/>
      <protection/>
    </xf>
    <xf numFmtId="167" fontId="32" fillId="0" borderId="88" xfId="58" applyNumberFormat="1" applyFont="1" applyFill="1" applyBorder="1" applyAlignment="1">
      <alignment horizontal="left" vertical="center" wrapText="1" indent="2"/>
      <protection/>
    </xf>
    <xf numFmtId="167" fontId="32" fillId="0" borderId="63" xfId="58" applyNumberFormat="1" applyFont="1" applyFill="1" applyBorder="1" applyAlignment="1">
      <alignment horizontal="center" vertical="center" wrapText="1"/>
      <protection/>
    </xf>
    <xf numFmtId="167" fontId="32" fillId="0" borderId="57" xfId="58" applyNumberFormat="1" applyFont="1" applyFill="1" applyBorder="1" applyAlignment="1">
      <alignment horizontal="center" vertical="center" wrapText="1"/>
      <protection/>
    </xf>
    <xf numFmtId="0" fontId="44" fillId="19" borderId="16" xfId="0" applyFont="1" applyFill="1" applyBorder="1" applyAlignment="1">
      <alignment horizontal="center" vertical="top" wrapText="1"/>
    </xf>
    <xf numFmtId="0" fontId="89" fillId="19" borderId="70" xfId="0" applyFont="1" applyFill="1" applyBorder="1" applyAlignment="1">
      <alignment/>
    </xf>
    <xf numFmtId="0" fontId="89" fillId="19" borderId="71" xfId="0" applyFont="1" applyFill="1" applyBorder="1" applyAlignment="1">
      <alignment/>
    </xf>
    <xf numFmtId="0" fontId="67" fillId="19" borderId="58" xfId="0" applyFont="1" applyFill="1" applyBorder="1" applyAlignment="1">
      <alignment horizontal="center" vertical="top" wrapText="1"/>
    </xf>
    <xf numFmtId="0" fontId="67" fillId="19" borderId="47" xfId="0" applyFont="1" applyFill="1" applyBorder="1" applyAlignment="1">
      <alignment horizontal="center" vertical="top" wrapText="1"/>
    </xf>
    <xf numFmtId="0" fontId="67" fillId="19" borderId="19" xfId="0" applyFont="1" applyFill="1" applyBorder="1" applyAlignment="1">
      <alignment horizontal="center" vertical="top" wrapText="1"/>
    </xf>
    <xf numFmtId="0" fontId="44" fillId="19" borderId="58" xfId="0" applyFont="1" applyFill="1" applyBorder="1" applyAlignment="1">
      <alignment horizontal="center" vertical="top" wrapText="1"/>
    </xf>
    <xf numFmtId="0" fontId="44" fillId="19" borderId="47" xfId="0" applyFont="1" applyFill="1" applyBorder="1" applyAlignment="1">
      <alignment horizontal="center" vertical="top" wrapText="1"/>
    </xf>
    <xf numFmtId="0" fontId="44" fillId="19" borderId="19" xfId="0" applyFont="1" applyFill="1" applyBorder="1" applyAlignment="1">
      <alignment horizontal="center" vertical="top" wrapText="1"/>
    </xf>
    <xf numFmtId="0" fontId="67" fillId="19" borderId="0" xfId="0" applyFont="1" applyFill="1" applyBorder="1" applyAlignment="1">
      <alignment horizontal="center" vertical="top" wrapText="1"/>
    </xf>
    <xf numFmtId="0" fontId="62" fillId="0" borderId="51" xfId="0" applyFont="1" applyBorder="1" applyAlignment="1">
      <alignment horizontal="center"/>
    </xf>
    <xf numFmtId="0" fontId="67" fillId="19" borderId="11" xfId="0" applyFont="1" applyFill="1" applyBorder="1" applyAlignment="1">
      <alignment horizontal="center" vertical="top" wrapText="1"/>
    </xf>
    <xf numFmtId="0" fontId="62" fillId="19" borderId="11" xfId="0" applyFont="1" applyFill="1" applyBorder="1" applyAlignment="1">
      <alignment/>
    </xf>
    <xf numFmtId="0" fontId="92" fillId="19" borderId="11" xfId="0" applyFont="1" applyFill="1" applyBorder="1" applyAlignment="1">
      <alignment horizontal="center" vertical="top" wrapText="1"/>
    </xf>
    <xf numFmtId="0" fontId="43" fillId="19" borderId="11" xfId="0" applyFont="1" applyFill="1" applyBorder="1" applyAlignment="1">
      <alignment/>
    </xf>
    <xf numFmtId="0" fontId="67" fillId="19" borderId="48" xfId="0" applyFont="1" applyFill="1" applyBorder="1" applyAlignment="1">
      <alignment horizontal="center" vertical="top" wrapText="1"/>
    </xf>
    <xf numFmtId="0" fontId="76" fillId="0" borderId="48" xfId="59" applyFont="1" applyBorder="1" applyAlignment="1">
      <alignment horizontal="justify" vertical="top" wrapText="1"/>
      <protection/>
    </xf>
    <xf numFmtId="0" fontId="76" fillId="0" borderId="19" xfId="59" applyFont="1" applyBorder="1" applyAlignment="1">
      <alignment horizontal="justify" vertical="top" wrapText="1"/>
      <protection/>
    </xf>
    <xf numFmtId="0" fontId="75" fillId="0" borderId="48" xfId="59" applyFont="1" applyBorder="1" applyAlignment="1">
      <alignment horizontal="justify" vertical="top" wrapText="1"/>
      <protection/>
    </xf>
    <xf numFmtId="0" fontId="75" fillId="0" borderId="47" xfId="59" applyFont="1" applyBorder="1" applyAlignment="1">
      <alignment horizontal="justify" vertical="top" wrapText="1"/>
      <protection/>
    </xf>
    <xf numFmtId="0" fontId="75" fillId="0" borderId="19" xfId="59" applyFont="1" applyBorder="1" applyAlignment="1">
      <alignment horizontal="justify" vertical="top" wrapText="1"/>
      <protection/>
    </xf>
    <xf numFmtId="0" fontId="78" fillId="0" borderId="48" xfId="59" applyFont="1" applyBorder="1" applyAlignment="1" applyProtection="1">
      <alignment horizontal="justify" vertical="top" wrapText="1"/>
      <protection/>
    </xf>
    <xf numFmtId="0" fontId="78" fillId="0" borderId="19" xfId="59" applyFont="1" applyBorder="1" applyAlignment="1" applyProtection="1">
      <alignment horizontal="justify" vertical="top" wrapText="1"/>
      <protection/>
    </xf>
    <xf numFmtId="0" fontId="78" fillId="0" borderId="48" xfId="59" applyFont="1" applyBorder="1" applyAlignment="1">
      <alignment horizontal="justify" vertical="top" wrapText="1"/>
      <protection/>
    </xf>
    <xf numFmtId="0" fontId="78" fillId="0" borderId="19" xfId="59" applyFont="1" applyBorder="1" applyAlignment="1">
      <alignment horizontal="justify" vertical="top" wrapText="1"/>
      <protection/>
    </xf>
    <xf numFmtId="0" fontId="78" fillId="0" borderId="44" xfId="59" applyFont="1" applyBorder="1" applyAlignment="1">
      <alignment horizontal="justify" vertical="top" wrapText="1"/>
      <protection/>
    </xf>
    <xf numFmtId="0" fontId="78" fillId="0" borderId="45" xfId="59" applyFont="1" applyBorder="1" applyAlignment="1">
      <alignment horizontal="justify" vertical="top" wrapText="1"/>
      <protection/>
    </xf>
    <xf numFmtId="0" fontId="82" fillId="0" borderId="48" xfId="59" applyFont="1" applyBorder="1" applyAlignment="1">
      <alignment horizontal="justify" vertical="top" wrapText="1"/>
      <protection/>
    </xf>
    <xf numFmtId="0" fontId="82" fillId="0" borderId="47" xfId="59" applyFont="1" applyBorder="1" applyAlignment="1">
      <alignment horizontal="justify" vertical="top" wrapText="1"/>
      <protection/>
    </xf>
    <xf numFmtId="0" fontId="82" fillId="0" borderId="19" xfId="59" applyFont="1" applyBorder="1" applyAlignment="1">
      <alignment horizontal="justify" vertical="top" wrapText="1"/>
      <protection/>
    </xf>
    <xf numFmtId="0" fontId="88" fillId="0" borderId="29" xfId="60" applyFont="1" applyBorder="1" applyAlignment="1">
      <alignment horizontal="center" vertical="center" wrapText="1"/>
      <protection/>
    </xf>
    <xf numFmtId="0" fontId="88" fillId="0" borderId="21" xfId="60" applyFont="1" applyBorder="1" applyAlignment="1">
      <alignment horizontal="center" vertical="center" wrapText="1"/>
      <protection/>
    </xf>
    <xf numFmtId="171" fontId="73" fillId="0" borderId="29" xfId="60" applyNumberFormat="1" applyFont="1" applyBorder="1" applyAlignment="1" applyProtection="1">
      <alignment horizontal="right" vertical="center" wrapText="1"/>
      <protection locked="0"/>
    </xf>
    <xf numFmtId="171" fontId="73" fillId="0" borderId="21" xfId="60" applyNumberFormat="1" applyFont="1" applyBorder="1" applyAlignment="1" applyProtection="1">
      <alignment horizontal="right" vertical="center" wrapText="1"/>
      <protection locked="0"/>
    </xf>
    <xf numFmtId="0" fontId="90" fillId="0" borderId="29" xfId="60" applyFont="1" applyBorder="1" applyAlignment="1">
      <alignment horizontal="center" vertical="center" wrapText="1"/>
      <protection/>
    </xf>
    <xf numFmtId="0" fontId="90" fillId="0" borderId="21" xfId="60" applyFont="1" applyBorder="1" applyAlignment="1">
      <alignment horizontal="center" vertical="center" wrapText="1"/>
      <protection/>
    </xf>
    <xf numFmtId="171" fontId="72" fillId="0" borderId="29" xfId="60" applyNumberFormat="1" applyFont="1" applyBorder="1" applyAlignment="1" applyProtection="1">
      <alignment horizontal="right" vertical="center" wrapText="1"/>
      <protection locked="0"/>
    </xf>
    <xf numFmtId="171" fontId="72" fillId="0" borderId="21" xfId="60" applyNumberFormat="1" applyFont="1" applyBorder="1" applyAlignment="1" applyProtection="1">
      <alignment horizontal="right" vertical="center" wrapText="1"/>
      <protection locked="0"/>
    </xf>
    <xf numFmtId="0" fontId="91" fillId="0" borderId="0" xfId="60" applyFont="1" applyAlignment="1">
      <alignment horizontal="center" vertical="top" wrapText="1"/>
      <protection/>
    </xf>
    <xf numFmtId="0" fontId="90" fillId="0" borderId="0" xfId="60" applyFont="1" applyAlignment="1">
      <alignment horizontal="center" vertical="top" wrapText="1"/>
      <protection/>
    </xf>
    <xf numFmtId="0" fontId="89" fillId="0" borderId="95" xfId="0" applyFont="1" applyBorder="1" applyAlignment="1">
      <alignment horizontal="center"/>
    </xf>
    <xf numFmtId="0" fontId="76" fillId="19" borderId="48" xfId="0" applyFont="1" applyFill="1" applyBorder="1" applyAlignment="1">
      <alignment horizontal="justify" vertical="top" wrapText="1"/>
    </xf>
    <xf numFmtId="0" fontId="76" fillId="19" borderId="19" xfId="0" applyFont="1" applyFill="1" applyBorder="1" applyAlignment="1">
      <alignment horizontal="justify" vertical="top" wrapText="1"/>
    </xf>
    <xf numFmtId="0" fontId="75" fillId="19" borderId="96" xfId="0" applyFont="1" applyFill="1" applyBorder="1" applyAlignment="1">
      <alignment horizontal="justify" vertical="top" wrapText="1"/>
    </xf>
    <xf numFmtId="0" fontId="75" fillId="19" borderId="47" xfId="0" applyFont="1" applyFill="1" applyBorder="1" applyAlignment="1">
      <alignment horizontal="justify" vertical="top" wrapText="1"/>
    </xf>
    <xf numFmtId="0" fontId="75" fillId="19" borderId="19" xfId="0" applyFont="1" applyFill="1" applyBorder="1" applyAlignment="1">
      <alignment horizontal="justify" vertical="top" wrapText="1"/>
    </xf>
    <xf numFmtId="0" fontId="78" fillId="19" borderId="48" xfId="0" applyFont="1" applyFill="1" applyBorder="1" applyAlignment="1" applyProtection="1">
      <alignment horizontal="justify" vertical="top" wrapText="1"/>
      <protection/>
    </xf>
    <xf numFmtId="0" fontId="78" fillId="19" borderId="19" xfId="0" applyFont="1" applyFill="1" applyBorder="1" applyAlignment="1" applyProtection="1">
      <alignment horizontal="justify" vertical="top" wrapText="1"/>
      <protection/>
    </xf>
    <xf numFmtId="0" fontId="78" fillId="19" borderId="48" xfId="0" applyFont="1" applyFill="1" applyBorder="1" applyAlignment="1">
      <alignment horizontal="justify" vertical="top" wrapText="1"/>
    </xf>
    <xf numFmtId="0" fontId="78" fillId="19" borderId="19" xfId="0" applyFont="1" applyFill="1" applyBorder="1" applyAlignment="1">
      <alignment horizontal="justify" vertical="top" wrapText="1"/>
    </xf>
    <xf numFmtId="0" fontId="76" fillId="19" borderId="48" xfId="0" applyFont="1" applyFill="1" applyBorder="1" applyAlignment="1">
      <alignment horizontal="left" vertical="top" wrapText="1"/>
    </xf>
    <xf numFmtId="0" fontId="76" fillId="19" borderId="19" xfId="0" applyFont="1" applyFill="1" applyBorder="1" applyAlignment="1">
      <alignment horizontal="left" vertical="top" wrapText="1"/>
    </xf>
    <xf numFmtId="0" fontId="75" fillId="19" borderId="96" xfId="0" applyFont="1" applyFill="1" applyBorder="1" applyAlignment="1">
      <alignment horizontal="left" wrapText="1"/>
    </xf>
    <xf numFmtId="0" fontId="75" fillId="19" borderId="47" xfId="0" applyFont="1" applyFill="1" applyBorder="1" applyAlignment="1">
      <alignment horizontal="left" wrapText="1"/>
    </xf>
    <xf numFmtId="0" fontId="75" fillId="19" borderId="19" xfId="0" applyFont="1" applyFill="1" applyBorder="1" applyAlignment="1">
      <alignment horizontal="left" wrapText="1"/>
    </xf>
    <xf numFmtId="0" fontId="78" fillId="19" borderId="96" xfId="0" applyFont="1" applyFill="1" applyBorder="1" applyAlignment="1">
      <alignment horizontal="justify" vertical="top" wrapText="1"/>
    </xf>
    <xf numFmtId="0" fontId="81" fillId="19" borderId="47" xfId="0" applyFont="1" applyFill="1" applyBorder="1" applyAlignment="1">
      <alignment horizontal="justify" vertical="top" wrapText="1"/>
    </xf>
    <xf numFmtId="0" fontId="81" fillId="19" borderId="19" xfId="0" applyFont="1" applyFill="1" applyBorder="1" applyAlignment="1">
      <alignment horizontal="justify" vertical="top" wrapText="1"/>
    </xf>
    <xf numFmtId="0" fontId="82" fillId="19" borderId="97" xfId="0" applyFont="1" applyFill="1" applyBorder="1" applyAlignment="1">
      <alignment horizontal="justify" vertical="top" wrapText="1"/>
    </xf>
    <xf numFmtId="0" fontId="82" fillId="19" borderId="98" xfId="0" applyFont="1" applyFill="1" applyBorder="1" applyAlignment="1">
      <alignment horizontal="justify" vertical="top" wrapText="1"/>
    </xf>
    <xf numFmtId="0" fontId="82" fillId="19" borderId="99" xfId="0" applyFont="1" applyFill="1" applyBorder="1" applyAlignment="1">
      <alignment horizontal="justify" vertical="top" wrapText="1"/>
    </xf>
    <xf numFmtId="0" fontId="76" fillId="19" borderId="48" xfId="0" applyFont="1" applyFill="1" applyBorder="1" applyAlignment="1">
      <alignment horizontal="justify" vertical="top" wrapText="1"/>
    </xf>
    <xf numFmtId="0" fontId="69" fillId="19" borderId="19" xfId="0" applyFont="1" applyFill="1" applyBorder="1" applyAlignment="1">
      <alignment horizontal="justify" vertical="top" wrapText="1"/>
    </xf>
    <xf numFmtId="0" fontId="78" fillId="19" borderId="96" xfId="0" applyFont="1" applyFill="1" applyBorder="1" applyAlignment="1">
      <alignment horizontal="justify" vertical="center" wrapText="1"/>
    </xf>
    <xf numFmtId="0" fontId="78" fillId="19" borderId="47" xfId="0" applyFont="1" applyFill="1" applyBorder="1" applyAlignment="1">
      <alignment horizontal="justify" vertical="center" wrapText="1"/>
    </xf>
    <xf numFmtId="0" fontId="78" fillId="19" borderId="19" xfId="0" applyFont="1" applyFill="1" applyBorder="1" applyAlignment="1">
      <alignment horizontal="justify" vertical="center" wrapText="1"/>
    </xf>
    <xf numFmtId="0" fontId="78" fillId="19" borderId="47" xfId="0" applyFont="1" applyFill="1" applyBorder="1" applyAlignment="1">
      <alignment horizontal="justify" vertical="top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_12_urlap_Mérleg_MJEL 01R_ABCDEF_2014re_nov19" xfId="55"/>
    <cellStyle name="Normál_12dmelléklet" xfId="56"/>
    <cellStyle name="Normál_Ktgvetési rendelet mellékletek_2008_Eszteregnye" xfId="57"/>
    <cellStyle name="Normál_KVIREND" xfId="58"/>
    <cellStyle name="Normál_Vagyonleltár" xfId="59"/>
    <cellStyle name="Normál_Zárszám.táblái alap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="75" zoomScaleNormal="75" zoomScaleSheetLayoutView="75" zoomScalePageLayoutView="0" workbookViewId="0" topLeftCell="A1">
      <selection activeCell="F28" sqref="F28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51.375" style="0" customWidth="1"/>
    <col min="4" max="6" width="17.75390625" style="0" customWidth="1"/>
    <col min="7" max="7" width="3.125" style="0" customWidth="1"/>
    <col min="8" max="8" width="46.75390625" style="0" customWidth="1"/>
    <col min="9" max="9" width="24.00390625" style="0" customWidth="1"/>
    <col min="10" max="10" width="18.75390625" style="0" customWidth="1"/>
    <col min="11" max="11" width="20.625" style="0" customWidth="1"/>
    <col min="12" max="12" width="18.00390625" style="0" customWidth="1"/>
  </cols>
  <sheetData>
    <row r="1" spans="1:12" ht="20.25" customHeight="1">
      <c r="A1" s="882" t="s">
        <v>659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</row>
    <row r="2" spans="1:12" ht="27" customHeight="1">
      <c r="A2" s="814" t="s">
        <v>354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</row>
    <row r="3" spans="1:12" ht="16.5">
      <c r="A3" s="815" t="s">
        <v>438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</row>
    <row r="4" spans="1:12" ht="16.5" thickBot="1">
      <c r="A4" s="881" t="s">
        <v>1231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</row>
    <row r="5" spans="1:12" ht="28.5" customHeight="1">
      <c r="A5" s="58"/>
      <c r="B5" s="855" t="s">
        <v>140</v>
      </c>
      <c r="C5" s="850" t="s">
        <v>128</v>
      </c>
      <c r="D5" s="838" t="s">
        <v>8</v>
      </c>
      <c r="E5" s="838" t="s">
        <v>8</v>
      </c>
      <c r="F5" s="838" t="s">
        <v>8</v>
      </c>
      <c r="G5" s="268"/>
      <c r="H5" s="829" t="s">
        <v>128</v>
      </c>
      <c r="I5" s="830"/>
      <c r="J5" s="836" t="s">
        <v>8</v>
      </c>
      <c r="K5" s="836" t="s">
        <v>8</v>
      </c>
      <c r="L5" s="836" t="s">
        <v>8</v>
      </c>
    </row>
    <row r="6" spans="1:12" ht="14.25">
      <c r="A6" s="55"/>
      <c r="B6" s="856"/>
      <c r="C6" s="851"/>
      <c r="D6" s="839"/>
      <c r="E6" s="839"/>
      <c r="F6" s="839"/>
      <c r="G6" s="247"/>
      <c r="H6" s="812"/>
      <c r="I6" s="813"/>
      <c r="J6" s="837"/>
      <c r="K6" s="837"/>
      <c r="L6" s="837"/>
    </row>
    <row r="7" spans="1:12" ht="27" customHeight="1">
      <c r="A7" s="55"/>
      <c r="B7" s="856"/>
      <c r="C7" s="852"/>
      <c r="D7" s="248" t="s">
        <v>464</v>
      </c>
      <c r="E7" s="248" t="s">
        <v>485</v>
      </c>
      <c r="F7" s="248" t="s">
        <v>147</v>
      </c>
      <c r="G7" s="247"/>
      <c r="H7" s="812"/>
      <c r="I7" s="813"/>
      <c r="J7" s="248" t="s">
        <v>464</v>
      </c>
      <c r="K7" s="248" t="s">
        <v>484</v>
      </c>
      <c r="L7" s="248" t="s">
        <v>147</v>
      </c>
    </row>
    <row r="8" spans="1:12" ht="15.75">
      <c r="A8" s="55"/>
      <c r="B8" s="876" t="s">
        <v>142</v>
      </c>
      <c r="C8" s="811"/>
      <c r="D8" s="249"/>
      <c r="E8" s="258"/>
      <c r="F8" s="258"/>
      <c r="G8" s="247"/>
      <c r="H8" s="812" t="s">
        <v>141</v>
      </c>
      <c r="I8" s="813"/>
      <c r="J8" s="249"/>
      <c r="K8" s="258"/>
      <c r="L8" s="258"/>
    </row>
    <row r="9" spans="1:12" ht="15.75">
      <c r="A9" s="55" t="s">
        <v>4</v>
      </c>
      <c r="B9" s="857" t="s">
        <v>100</v>
      </c>
      <c r="C9" s="783"/>
      <c r="D9" s="260">
        <v>17872426</v>
      </c>
      <c r="E9" s="260">
        <v>17972000</v>
      </c>
      <c r="F9" s="260">
        <v>17723276</v>
      </c>
      <c r="G9" s="269" t="s">
        <v>4</v>
      </c>
      <c r="H9" s="796" t="s">
        <v>129</v>
      </c>
      <c r="I9" s="797"/>
      <c r="J9" s="250">
        <v>43380586</v>
      </c>
      <c r="K9" s="250">
        <v>47167377</v>
      </c>
      <c r="L9" s="250">
        <v>46209980</v>
      </c>
    </row>
    <row r="10" spans="1:12" ht="15.75">
      <c r="A10" s="55" t="s">
        <v>15</v>
      </c>
      <c r="B10" s="857" t="s">
        <v>138</v>
      </c>
      <c r="C10" s="783"/>
      <c r="D10" s="260">
        <v>19080000</v>
      </c>
      <c r="E10" s="260">
        <v>23214674</v>
      </c>
      <c r="F10" s="260">
        <v>22927508</v>
      </c>
      <c r="G10" s="269" t="s">
        <v>15</v>
      </c>
      <c r="H10" s="796" t="s">
        <v>136</v>
      </c>
      <c r="I10" s="797"/>
      <c r="J10" s="250">
        <v>11978164</v>
      </c>
      <c r="K10" s="250">
        <v>12323430</v>
      </c>
      <c r="L10" s="250">
        <v>11706773</v>
      </c>
    </row>
    <row r="11" spans="1:12" ht="15.75">
      <c r="A11" s="55" t="s">
        <v>16</v>
      </c>
      <c r="B11" s="857" t="s">
        <v>98</v>
      </c>
      <c r="C11" s="783"/>
      <c r="D11" s="260">
        <v>61515865</v>
      </c>
      <c r="E11" s="260">
        <v>60214027</v>
      </c>
      <c r="F11" s="260">
        <v>60214027</v>
      </c>
      <c r="G11" s="269" t="s">
        <v>16</v>
      </c>
      <c r="H11" s="796" t="s">
        <v>137</v>
      </c>
      <c r="I11" s="797"/>
      <c r="J11" s="250">
        <v>36562282</v>
      </c>
      <c r="K11" s="250">
        <v>39536021</v>
      </c>
      <c r="L11" s="250">
        <v>34132649</v>
      </c>
    </row>
    <row r="12" spans="1:12" ht="15.75">
      <c r="A12" s="55" t="s">
        <v>17</v>
      </c>
      <c r="B12" s="857" t="s">
        <v>657</v>
      </c>
      <c r="C12" s="783"/>
      <c r="D12" s="260">
        <v>11908781</v>
      </c>
      <c r="E12" s="260">
        <v>14016523</v>
      </c>
      <c r="F12" s="260">
        <v>14016523</v>
      </c>
      <c r="G12" s="269" t="s">
        <v>17</v>
      </c>
      <c r="H12" s="870" t="s">
        <v>122</v>
      </c>
      <c r="I12" s="871"/>
      <c r="J12" s="250">
        <f>J14+J15</f>
        <v>8867181</v>
      </c>
      <c r="K12" s="250">
        <f>K14+K15+K16</f>
        <v>10577793</v>
      </c>
      <c r="L12" s="250">
        <f>L14+L15+L16</f>
        <v>9720098</v>
      </c>
    </row>
    <row r="13" spans="1:12" ht="15.75">
      <c r="A13" s="65"/>
      <c r="B13" s="865"/>
      <c r="C13" s="803"/>
      <c r="D13" s="267"/>
      <c r="E13" s="267"/>
      <c r="F13" s="267"/>
      <c r="G13" s="269" t="s">
        <v>114</v>
      </c>
      <c r="H13" s="804" t="s">
        <v>117</v>
      </c>
      <c r="I13" s="805"/>
      <c r="J13" s="250"/>
      <c r="K13" s="250">
        <v>0</v>
      </c>
      <c r="L13" s="250">
        <v>0</v>
      </c>
    </row>
    <row r="14" spans="1:12" ht="15.75">
      <c r="A14" s="65"/>
      <c r="B14" s="865"/>
      <c r="C14" s="803"/>
      <c r="D14" s="267"/>
      <c r="E14" s="267"/>
      <c r="F14" s="267"/>
      <c r="G14" s="269" t="s">
        <v>115</v>
      </c>
      <c r="H14" s="804" t="s">
        <v>348</v>
      </c>
      <c r="I14" s="805"/>
      <c r="J14" s="250">
        <v>6586681</v>
      </c>
      <c r="K14" s="250">
        <v>7500668</v>
      </c>
      <c r="L14" s="250">
        <v>6936278</v>
      </c>
    </row>
    <row r="15" spans="1:12" ht="15.75">
      <c r="A15" s="65"/>
      <c r="B15" s="865"/>
      <c r="C15" s="803"/>
      <c r="D15" s="267"/>
      <c r="E15" s="267"/>
      <c r="F15" s="267"/>
      <c r="G15" s="269" t="s">
        <v>116</v>
      </c>
      <c r="H15" s="806" t="s">
        <v>118</v>
      </c>
      <c r="I15" s="807"/>
      <c r="J15" s="251">
        <v>2280500</v>
      </c>
      <c r="K15" s="251">
        <v>2877500</v>
      </c>
      <c r="L15" s="251">
        <v>2584195</v>
      </c>
    </row>
    <row r="16" spans="1:12" ht="15.75">
      <c r="A16" s="68"/>
      <c r="B16" s="69"/>
      <c r="C16" s="283"/>
      <c r="D16" s="281"/>
      <c r="E16" s="281"/>
      <c r="F16" s="281"/>
      <c r="G16" s="57"/>
      <c r="H16" s="806" t="s">
        <v>476</v>
      </c>
      <c r="I16" s="807"/>
      <c r="J16" s="250"/>
      <c r="K16" s="250">
        <v>199625</v>
      </c>
      <c r="L16" s="250">
        <v>199625</v>
      </c>
    </row>
    <row r="17" spans="1:12" ht="16.5" customHeight="1" thickBot="1">
      <c r="A17" s="68"/>
      <c r="B17" s="69"/>
      <c r="C17" s="283"/>
      <c r="D17" s="281"/>
      <c r="E17" s="281"/>
      <c r="F17" s="281"/>
      <c r="G17" s="270" t="s">
        <v>19</v>
      </c>
      <c r="H17" s="868" t="s">
        <v>169</v>
      </c>
      <c r="I17" s="869"/>
      <c r="J17" s="263">
        <v>19869232</v>
      </c>
      <c r="K17" s="285">
        <v>8302397</v>
      </c>
      <c r="L17" s="285">
        <v>0</v>
      </c>
    </row>
    <row r="18" spans="1:12" s="63" customFormat="1" ht="15.75" thickBot="1">
      <c r="A18" s="66" t="s">
        <v>120</v>
      </c>
      <c r="B18" s="848" t="s">
        <v>153</v>
      </c>
      <c r="C18" s="849"/>
      <c r="D18" s="264">
        <f>SUM(D9:D16)</f>
        <v>110377072</v>
      </c>
      <c r="E18" s="264">
        <f>SUM(E9:E16)</f>
        <v>115417224</v>
      </c>
      <c r="F18" s="264">
        <f>SUM(F9:F16)</f>
        <v>114881334</v>
      </c>
      <c r="G18" s="308" t="s">
        <v>120</v>
      </c>
      <c r="H18" s="309" t="s">
        <v>113</v>
      </c>
      <c r="I18" s="261"/>
      <c r="J18" s="287">
        <f>+J9+J10+J11+J12+J16+J17</f>
        <v>120657445</v>
      </c>
      <c r="K18" s="287">
        <f>+K9+K10+K11+K12+K17</f>
        <v>117907018</v>
      </c>
      <c r="L18" s="287">
        <f>+L9+L10+L11+L12+L17</f>
        <v>101769500</v>
      </c>
    </row>
    <row r="19" spans="1:12" s="63" customFormat="1" ht="15">
      <c r="A19" s="71" t="s">
        <v>133</v>
      </c>
      <c r="B19" s="859" t="s">
        <v>65</v>
      </c>
      <c r="C19" s="860"/>
      <c r="D19" s="265">
        <f>D18-J18</f>
        <v>-10280373</v>
      </c>
      <c r="E19" s="265">
        <f>E18-K18</f>
        <v>-2489794</v>
      </c>
      <c r="F19" s="265">
        <f>F18-L18</f>
        <v>13111834</v>
      </c>
      <c r="G19" s="272"/>
      <c r="H19" s="879"/>
      <c r="I19" s="880"/>
      <c r="J19" s="252"/>
      <c r="K19" s="286"/>
      <c r="L19" s="286"/>
    </row>
    <row r="20" spans="1:12" ht="15.75">
      <c r="A20" s="55" t="s">
        <v>19</v>
      </c>
      <c r="B20" s="857" t="s">
        <v>131</v>
      </c>
      <c r="C20" s="783"/>
      <c r="D20" s="260">
        <v>0</v>
      </c>
      <c r="E20" s="260">
        <v>0</v>
      </c>
      <c r="F20" s="260">
        <v>0</v>
      </c>
      <c r="G20" s="269" t="s">
        <v>20</v>
      </c>
      <c r="H20" s="796" t="s">
        <v>152</v>
      </c>
      <c r="I20" s="797"/>
      <c r="J20" s="250">
        <v>0</v>
      </c>
      <c r="K20" s="250">
        <v>6905000</v>
      </c>
      <c r="L20" s="250">
        <v>1130593</v>
      </c>
    </row>
    <row r="21" spans="1:12" ht="15.75">
      <c r="A21" s="55" t="s">
        <v>20</v>
      </c>
      <c r="B21" s="857" t="s">
        <v>101</v>
      </c>
      <c r="C21" s="783"/>
      <c r="D21" s="260">
        <f>+2!D71</f>
        <v>0</v>
      </c>
      <c r="E21" s="260">
        <v>0</v>
      </c>
      <c r="F21" s="260">
        <v>0</v>
      </c>
      <c r="G21" s="269" t="s">
        <v>21</v>
      </c>
      <c r="H21" s="796" t="s">
        <v>130</v>
      </c>
      <c r="I21" s="797"/>
      <c r="J21" s="250">
        <v>0</v>
      </c>
      <c r="K21" s="250">
        <v>11075000</v>
      </c>
      <c r="L21" s="250">
        <v>0</v>
      </c>
    </row>
    <row r="22" spans="1:12" ht="15.75">
      <c r="A22" s="55" t="s">
        <v>21</v>
      </c>
      <c r="B22" s="857" t="s">
        <v>102</v>
      </c>
      <c r="C22" s="783"/>
      <c r="D22" s="260">
        <v>0</v>
      </c>
      <c r="E22" s="260">
        <v>644000</v>
      </c>
      <c r="F22" s="260">
        <v>46787</v>
      </c>
      <c r="G22" s="269" t="s">
        <v>23</v>
      </c>
      <c r="H22" s="796" t="s">
        <v>119</v>
      </c>
      <c r="I22" s="797"/>
      <c r="J22" s="250">
        <v>0</v>
      </c>
      <c r="K22" s="250">
        <v>0</v>
      </c>
      <c r="L22" s="250">
        <v>0</v>
      </c>
    </row>
    <row r="23" spans="1:12" s="63" customFormat="1" ht="15">
      <c r="A23" s="64" t="s">
        <v>104</v>
      </c>
      <c r="B23" s="858" t="s">
        <v>154</v>
      </c>
      <c r="C23" s="787"/>
      <c r="D23" s="282">
        <f>SUM(D20:D22)</f>
        <v>0</v>
      </c>
      <c r="E23" s="282">
        <f>SUM(E20:E22)</f>
        <v>644000</v>
      </c>
      <c r="F23" s="282">
        <f>SUM(F20:F22)</f>
        <v>46787</v>
      </c>
      <c r="G23" s="305" t="s">
        <v>104</v>
      </c>
      <c r="H23" s="798" t="s">
        <v>157</v>
      </c>
      <c r="I23" s="799"/>
      <c r="J23" s="253">
        <f>SUM(J20:J22)</f>
        <v>0</v>
      </c>
      <c r="K23" s="253">
        <f>SUM(K20:K22)</f>
        <v>17980000</v>
      </c>
      <c r="L23" s="253">
        <f>SUM(L20:L22)</f>
        <v>1130593</v>
      </c>
    </row>
    <row r="24" spans="1:12" s="63" customFormat="1" ht="15">
      <c r="A24" s="226" t="s">
        <v>134</v>
      </c>
      <c r="B24" s="858" t="s">
        <v>159</v>
      </c>
      <c r="C24" s="787"/>
      <c r="D24" s="282">
        <f>+J23-D23</f>
        <v>0</v>
      </c>
      <c r="E24" s="282">
        <f>E23-K23</f>
        <v>-17336000</v>
      </c>
      <c r="F24" s="282">
        <f>F23-L23</f>
        <v>-1083806</v>
      </c>
      <c r="G24" s="305"/>
      <c r="H24" s="822"/>
      <c r="I24" s="874"/>
      <c r="J24" s="253"/>
      <c r="K24" s="253"/>
      <c r="L24" s="253"/>
    </row>
    <row r="25" spans="1:12" ht="15.75">
      <c r="A25" s="55" t="s">
        <v>23</v>
      </c>
      <c r="B25" s="857" t="s">
        <v>103</v>
      </c>
      <c r="C25" s="783"/>
      <c r="D25" s="260">
        <v>0</v>
      </c>
      <c r="E25" s="260">
        <v>0</v>
      </c>
      <c r="F25" s="260">
        <v>0</v>
      </c>
      <c r="G25" s="274"/>
      <c r="H25" s="784"/>
      <c r="I25" s="785"/>
      <c r="J25" s="254"/>
      <c r="K25" s="254"/>
      <c r="L25" s="254"/>
    </row>
    <row r="26" spans="1:12" ht="15.75">
      <c r="A26" s="55" t="s">
        <v>24</v>
      </c>
      <c r="B26" s="857" t="s">
        <v>106</v>
      </c>
      <c r="C26" s="783"/>
      <c r="D26" s="260">
        <v>12254608</v>
      </c>
      <c r="E26" s="260">
        <v>20009000</v>
      </c>
      <c r="F26" s="260">
        <v>20009000</v>
      </c>
      <c r="G26" s="275"/>
      <c r="H26" s="800"/>
      <c r="I26" s="801"/>
      <c r="J26" s="254"/>
      <c r="K26" s="254"/>
      <c r="L26" s="254"/>
    </row>
    <row r="27" spans="1:12" ht="15.75">
      <c r="A27" s="55" t="s">
        <v>5</v>
      </c>
      <c r="B27" s="783" t="s">
        <v>486</v>
      </c>
      <c r="C27" s="840"/>
      <c r="D27" s="260">
        <v>0</v>
      </c>
      <c r="E27" s="260">
        <v>1791029</v>
      </c>
      <c r="F27" s="260">
        <v>1791029</v>
      </c>
      <c r="G27" s="275"/>
      <c r="H27" s="367"/>
      <c r="I27" s="368"/>
      <c r="J27" s="254"/>
      <c r="K27" s="254"/>
      <c r="L27" s="254"/>
    </row>
    <row r="28" spans="1:12" ht="15.75">
      <c r="A28" s="55" t="s">
        <v>26</v>
      </c>
      <c r="B28" s="857" t="s">
        <v>108</v>
      </c>
      <c r="C28" s="783"/>
      <c r="D28" s="260">
        <v>0</v>
      </c>
      <c r="E28" s="260">
        <v>0</v>
      </c>
      <c r="F28" s="260">
        <v>0</v>
      </c>
      <c r="G28" s="276" t="s">
        <v>24</v>
      </c>
      <c r="H28" s="843" t="s">
        <v>456</v>
      </c>
      <c r="I28" s="841"/>
      <c r="J28" s="250">
        <v>1974235</v>
      </c>
      <c r="K28" s="250">
        <v>1974235</v>
      </c>
      <c r="L28" s="250">
        <v>1974235</v>
      </c>
    </row>
    <row r="29" spans="1:12" ht="15.75">
      <c r="A29" s="55" t="s">
        <v>28</v>
      </c>
      <c r="B29" s="857" t="s">
        <v>109</v>
      </c>
      <c r="C29" s="783"/>
      <c r="D29" s="260">
        <v>0</v>
      </c>
      <c r="E29" s="260">
        <v>0</v>
      </c>
      <c r="F29" s="260">
        <v>0</v>
      </c>
      <c r="G29" s="276" t="s">
        <v>5</v>
      </c>
      <c r="H29" s="843" t="s">
        <v>455</v>
      </c>
      <c r="I29" s="841"/>
      <c r="J29" s="250">
        <v>0</v>
      </c>
      <c r="K29" s="250">
        <v>0</v>
      </c>
      <c r="L29" s="250">
        <v>0</v>
      </c>
    </row>
    <row r="30" spans="1:12" ht="15.75">
      <c r="A30" s="64" t="s">
        <v>107</v>
      </c>
      <c r="B30" s="858" t="s">
        <v>155</v>
      </c>
      <c r="C30" s="787"/>
      <c r="D30" s="282">
        <f>D26</f>
        <v>12254608</v>
      </c>
      <c r="E30" s="282">
        <f>E26+E27</f>
        <v>21800029</v>
      </c>
      <c r="F30" s="282">
        <f>F26+F27</f>
        <v>21800029</v>
      </c>
      <c r="G30" s="277" t="s">
        <v>110</v>
      </c>
      <c r="H30" s="788" t="s">
        <v>3</v>
      </c>
      <c r="I30" s="789"/>
      <c r="J30" s="255">
        <f>J28+J29</f>
        <v>1974235</v>
      </c>
      <c r="K30" s="255">
        <f>K28+K29</f>
        <v>1974235</v>
      </c>
      <c r="L30" s="255">
        <f>L28+L29</f>
        <v>1974235</v>
      </c>
    </row>
    <row r="31" spans="1:12" ht="19.5" thickBot="1">
      <c r="A31" s="478" t="s">
        <v>135</v>
      </c>
      <c r="B31" s="858" t="s">
        <v>655</v>
      </c>
      <c r="C31" s="787"/>
      <c r="D31" s="293">
        <f>(D30-J30)</f>
        <v>10280373</v>
      </c>
      <c r="E31" s="293">
        <f>(E30-K30)</f>
        <v>19825794</v>
      </c>
      <c r="F31" s="293">
        <f>(F30-L30)</f>
        <v>19825794</v>
      </c>
      <c r="G31" s="275"/>
      <c r="H31" s="790"/>
      <c r="I31" s="791"/>
      <c r="J31" s="327"/>
      <c r="K31" s="267"/>
      <c r="L31" s="267"/>
    </row>
    <row r="32" spans="1:12" ht="20.25" thickBot="1">
      <c r="A32" s="292" t="s">
        <v>110</v>
      </c>
      <c r="B32" s="863" t="s">
        <v>156</v>
      </c>
      <c r="C32" s="864"/>
      <c r="D32" s="291">
        <f>+D18+D23+D30</f>
        <v>122631680</v>
      </c>
      <c r="E32" s="291">
        <f>+E18+E23+E30</f>
        <v>137861253</v>
      </c>
      <c r="F32" s="291">
        <f>+F18+F23+F30</f>
        <v>136728150</v>
      </c>
      <c r="G32" s="306" t="s">
        <v>111</v>
      </c>
      <c r="H32" s="866" t="s">
        <v>158</v>
      </c>
      <c r="I32" s="867"/>
      <c r="J32" s="291">
        <f>+J18+J23+J30</f>
        <v>122631680</v>
      </c>
      <c r="K32" s="291">
        <f>+K18+K23+K30</f>
        <v>137861253</v>
      </c>
      <c r="L32" s="291">
        <f>+L18+L23+L30</f>
        <v>104874328</v>
      </c>
    </row>
    <row r="33" spans="1:12" ht="19.5" thickBot="1">
      <c r="A33" s="56"/>
      <c r="B33" s="853" t="s">
        <v>97</v>
      </c>
      <c r="C33" s="854"/>
      <c r="D33" s="294">
        <f>+D32-J32</f>
        <v>0</v>
      </c>
      <c r="E33" s="294">
        <f>+E32-K32</f>
        <v>0</v>
      </c>
      <c r="F33" s="294">
        <f>+F32-L32</f>
        <v>31853822</v>
      </c>
      <c r="G33" s="307"/>
      <c r="H33" s="877"/>
      <c r="I33" s="877"/>
      <c r="J33" s="259"/>
      <c r="K33" s="290"/>
      <c r="L33" s="290"/>
    </row>
    <row r="34" spans="2:10" ht="15.75">
      <c r="B34" s="61"/>
      <c r="C34" s="61"/>
      <c r="D34" s="225"/>
      <c r="E34" s="225"/>
      <c r="F34" s="225"/>
      <c r="G34" s="225"/>
      <c r="H34" s="878"/>
      <c r="I34" s="878"/>
      <c r="J34" s="62"/>
    </row>
    <row r="35" spans="1:12" ht="18.75">
      <c r="A35" s="814" t="s">
        <v>151</v>
      </c>
      <c r="B35" s="814"/>
      <c r="C35" s="814"/>
      <c r="D35" s="814"/>
      <c r="E35" s="814"/>
      <c r="F35" s="814"/>
      <c r="G35" s="814"/>
      <c r="H35" s="814"/>
      <c r="I35" s="814"/>
      <c r="J35" s="814"/>
      <c r="K35" s="814"/>
      <c r="L35" s="814"/>
    </row>
    <row r="36" spans="1:12" ht="16.5">
      <c r="A36" s="815" t="s">
        <v>438</v>
      </c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5"/>
    </row>
    <row r="37" spans="2:12" ht="16.5" thickBot="1">
      <c r="B37" s="61"/>
      <c r="C37" s="61"/>
      <c r="D37" s="61"/>
      <c r="E37" s="61"/>
      <c r="F37" s="61"/>
      <c r="G37" s="61"/>
      <c r="H37" s="878"/>
      <c r="I37" s="878"/>
      <c r="J37" s="62"/>
      <c r="L37" s="691" t="s">
        <v>1231</v>
      </c>
    </row>
    <row r="38" spans="1:12" ht="12.75" customHeight="1">
      <c r="A38" s="58"/>
      <c r="B38" s="855" t="s">
        <v>140</v>
      </c>
      <c r="C38" s="850" t="s">
        <v>128</v>
      </c>
      <c r="D38" s="838" t="s">
        <v>474</v>
      </c>
      <c r="E38" s="838" t="s">
        <v>474</v>
      </c>
      <c r="F38" s="838" t="s">
        <v>474</v>
      </c>
      <c r="G38" s="268"/>
      <c r="H38" s="829" t="s">
        <v>128</v>
      </c>
      <c r="I38" s="830"/>
      <c r="J38" s="872" t="s">
        <v>474</v>
      </c>
      <c r="K38" s="838" t="s">
        <v>474</v>
      </c>
      <c r="L38" s="838" t="s">
        <v>474</v>
      </c>
    </row>
    <row r="39" spans="1:12" ht="16.5" customHeight="1">
      <c r="A39" s="55"/>
      <c r="B39" s="856"/>
      <c r="C39" s="851"/>
      <c r="D39" s="839"/>
      <c r="E39" s="839"/>
      <c r="F39" s="839"/>
      <c r="G39" s="247"/>
      <c r="H39" s="812"/>
      <c r="I39" s="813"/>
      <c r="J39" s="873"/>
      <c r="K39" s="839"/>
      <c r="L39" s="839"/>
    </row>
    <row r="40" spans="1:12" ht="27" customHeight="1">
      <c r="A40" s="55"/>
      <c r="B40" s="856"/>
      <c r="C40" s="852"/>
      <c r="D40" s="248" t="s">
        <v>464</v>
      </c>
      <c r="E40" s="248" t="s">
        <v>485</v>
      </c>
      <c r="F40" s="248" t="s">
        <v>147</v>
      </c>
      <c r="G40" s="247"/>
      <c r="H40" s="812"/>
      <c r="I40" s="813"/>
      <c r="J40" s="313" t="s">
        <v>464</v>
      </c>
      <c r="K40" s="248" t="s">
        <v>484</v>
      </c>
      <c r="L40" s="248" t="s">
        <v>147</v>
      </c>
    </row>
    <row r="41" spans="1:12" ht="15.75">
      <c r="A41" s="55"/>
      <c r="B41" s="876" t="s">
        <v>142</v>
      </c>
      <c r="C41" s="811"/>
      <c r="D41" s="280"/>
      <c r="E41" s="280"/>
      <c r="F41" s="280"/>
      <c r="G41" s="247"/>
      <c r="H41" s="812" t="s">
        <v>141</v>
      </c>
      <c r="I41" s="813"/>
      <c r="J41" s="314"/>
      <c r="K41" s="249"/>
      <c r="L41" s="249"/>
    </row>
    <row r="42" spans="1:12" ht="15.75">
      <c r="A42" s="55" t="s">
        <v>4</v>
      </c>
      <c r="B42" s="857" t="s">
        <v>100</v>
      </c>
      <c r="C42" s="783"/>
      <c r="D42" s="260">
        <v>17872426</v>
      </c>
      <c r="E42" s="379">
        <v>17972000</v>
      </c>
      <c r="F42" s="379">
        <v>17723270</v>
      </c>
      <c r="G42" s="269" t="s">
        <v>4</v>
      </c>
      <c r="H42" s="796" t="s">
        <v>129</v>
      </c>
      <c r="I42" s="797"/>
      <c r="J42" s="315">
        <v>29061586</v>
      </c>
      <c r="K42" s="250">
        <v>32848377</v>
      </c>
      <c r="L42" s="250">
        <v>32362169</v>
      </c>
    </row>
    <row r="43" spans="1:12" ht="15.75">
      <c r="A43" s="55" t="s">
        <v>15</v>
      </c>
      <c r="B43" s="857" t="s">
        <v>138</v>
      </c>
      <c r="C43" s="783"/>
      <c r="D43" s="260">
        <v>19080000</v>
      </c>
      <c r="E43" s="379">
        <v>23214674</v>
      </c>
      <c r="F43" s="379">
        <v>22927508</v>
      </c>
      <c r="G43" s="269" t="s">
        <v>15</v>
      </c>
      <c r="H43" s="796" t="s">
        <v>136</v>
      </c>
      <c r="I43" s="797"/>
      <c r="J43" s="315">
        <v>8211164</v>
      </c>
      <c r="K43" s="250">
        <v>8556430</v>
      </c>
      <c r="L43" s="250">
        <v>7982181</v>
      </c>
    </row>
    <row r="44" spans="1:12" ht="15.75">
      <c r="A44" s="55" t="s">
        <v>16</v>
      </c>
      <c r="B44" s="857" t="s">
        <v>98</v>
      </c>
      <c r="C44" s="783"/>
      <c r="D44" s="260">
        <v>61515865</v>
      </c>
      <c r="E44" s="379">
        <v>60214027</v>
      </c>
      <c r="F44" s="379">
        <v>60214027</v>
      </c>
      <c r="G44" s="269" t="s">
        <v>16</v>
      </c>
      <c r="H44" s="796" t="s">
        <v>137</v>
      </c>
      <c r="I44" s="797"/>
      <c r="J44" s="315">
        <v>34417282</v>
      </c>
      <c r="K44" s="250">
        <v>36791021</v>
      </c>
      <c r="L44" s="250">
        <v>32815983</v>
      </c>
    </row>
    <row r="45" spans="1:12" ht="15.75">
      <c r="A45" s="55" t="s">
        <v>17</v>
      </c>
      <c r="B45" s="857" t="s">
        <v>657</v>
      </c>
      <c r="C45" s="783"/>
      <c r="D45" s="260">
        <v>11908781</v>
      </c>
      <c r="E45" s="379">
        <v>14016523</v>
      </c>
      <c r="F45" s="379">
        <v>14016523</v>
      </c>
      <c r="G45" s="269" t="s">
        <v>17</v>
      </c>
      <c r="H45" s="870" t="s">
        <v>122</v>
      </c>
      <c r="I45" s="871"/>
      <c r="J45" s="315">
        <f>J47+J48</f>
        <v>8867181</v>
      </c>
      <c r="K45" s="250">
        <f>K47+K48+K49</f>
        <v>10577793</v>
      </c>
      <c r="L45" s="250">
        <f>L47+L48+L49</f>
        <v>9720098</v>
      </c>
    </row>
    <row r="46" spans="1:12" ht="15.75">
      <c r="A46" s="65"/>
      <c r="B46" s="865"/>
      <c r="C46" s="803"/>
      <c r="D46" s="267"/>
      <c r="E46" s="267"/>
      <c r="F46" s="267"/>
      <c r="G46" s="269" t="s">
        <v>114</v>
      </c>
      <c r="H46" s="804" t="s">
        <v>117</v>
      </c>
      <c r="I46" s="805"/>
      <c r="J46" s="315">
        <v>0</v>
      </c>
      <c r="K46" s="250">
        <v>0</v>
      </c>
      <c r="L46" s="250">
        <v>0</v>
      </c>
    </row>
    <row r="47" spans="1:12" ht="15.75">
      <c r="A47" s="65"/>
      <c r="B47" s="865"/>
      <c r="C47" s="803"/>
      <c r="D47" s="267"/>
      <c r="E47" s="267"/>
      <c r="F47" s="267"/>
      <c r="G47" s="269" t="s">
        <v>115</v>
      </c>
      <c r="H47" s="804" t="s">
        <v>348</v>
      </c>
      <c r="I47" s="805"/>
      <c r="J47" s="316">
        <v>6586681</v>
      </c>
      <c r="K47" s="250">
        <v>7500668</v>
      </c>
      <c r="L47" s="250">
        <v>6936278</v>
      </c>
    </row>
    <row r="48" spans="1:12" ht="15.75" customHeight="1">
      <c r="A48" s="65"/>
      <c r="B48" s="865"/>
      <c r="C48" s="803"/>
      <c r="D48" s="267"/>
      <c r="E48" s="267"/>
      <c r="F48" s="267"/>
      <c r="G48" s="269" t="s">
        <v>116</v>
      </c>
      <c r="H48" s="806" t="s">
        <v>118</v>
      </c>
      <c r="I48" s="807"/>
      <c r="J48" s="317">
        <v>2280500</v>
      </c>
      <c r="K48" s="251">
        <v>2877500</v>
      </c>
      <c r="L48" s="251">
        <v>2584195</v>
      </c>
    </row>
    <row r="49" spans="1:12" ht="15.75">
      <c r="A49" s="68"/>
      <c r="B49" s="69"/>
      <c r="C49" s="283"/>
      <c r="D49" s="281"/>
      <c r="E49" s="281"/>
      <c r="F49" s="281"/>
      <c r="G49" s="284" t="s">
        <v>475</v>
      </c>
      <c r="H49" s="806" t="s">
        <v>476</v>
      </c>
      <c r="I49" s="807"/>
      <c r="J49" s="318">
        <v>0</v>
      </c>
      <c r="K49" s="250">
        <v>199625</v>
      </c>
      <c r="L49" s="250">
        <v>199625</v>
      </c>
    </row>
    <row r="50" spans="1:12" ht="16.5" customHeight="1" thickBot="1">
      <c r="A50" s="68"/>
      <c r="B50" s="69"/>
      <c r="C50" s="283"/>
      <c r="D50" s="281"/>
      <c r="E50" s="281"/>
      <c r="F50" s="281"/>
      <c r="G50" s="270" t="s">
        <v>19</v>
      </c>
      <c r="H50" s="883" t="s">
        <v>169</v>
      </c>
      <c r="I50" s="884"/>
      <c r="J50" s="319">
        <v>19869232</v>
      </c>
      <c r="K50" s="285">
        <v>8302397</v>
      </c>
      <c r="L50" s="285">
        <v>0</v>
      </c>
    </row>
    <row r="51" spans="1:12" ht="15.75" thickBot="1">
      <c r="A51" s="66" t="s">
        <v>120</v>
      </c>
      <c r="B51" s="848" t="s">
        <v>153</v>
      </c>
      <c r="C51" s="849"/>
      <c r="D51" s="264">
        <f>SUM(D42:D49)</f>
        <v>110377072</v>
      </c>
      <c r="E51" s="264">
        <f>SUM(E42:E49)</f>
        <v>115417224</v>
      </c>
      <c r="F51" s="264">
        <f>SUM(F42:F49)</f>
        <v>114881328</v>
      </c>
      <c r="G51" s="271" t="s">
        <v>120</v>
      </c>
      <c r="H51" s="67" t="s">
        <v>113</v>
      </c>
      <c r="I51" s="261"/>
      <c r="J51" s="320">
        <f>+J42+J43+J44+J45+J49+J50</f>
        <v>100426445</v>
      </c>
      <c r="K51" s="287">
        <f>+K42+K43+K44+K45+K50</f>
        <v>97076018</v>
      </c>
      <c r="L51" s="287">
        <f>+L42+L43+L44+L45+L50</f>
        <v>82880431</v>
      </c>
    </row>
    <row r="52" spans="1:12" ht="15" customHeight="1">
      <c r="A52" s="71" t="s">
        <v>133</v>
      </c>
      <c r="B52" s="859" t="s">
        <v>65</v>
      </c>
      <c r="C52" s="860"/>
      <c r="D52" s="265">
        <f>D51-J51</f>
        <v>9950627</v>
      </c>
      <c r="E52" s="265">
        <f>E51-K51</f>
        <v>18341206</v>
      </c>
      <c r="F52" s="265">
        <f>F51-L51</f>
        <v>32000897</v>
      </c>
      <c r="G52" s="272"/>
      <c r="H52" s="885"/>
      <c r="I52" s="886"/>
      <c r="J52" s="321"/>
      <c r="K52" s="286"/>
      <c r="L52" s="286"/>
    </row>
    <row r="53" spans="1:12" ht="15.75">
      <c r="A53" s="53" t="s">
        <v>19</v>
      </c>
      <c r="B53" s="861" t="s">
        <v>131</v>
      </c>
      <c r="C53" s="862"/>
      <c r="D53" s="266">
        <v>0</v>
      </c>
      <c r="E53" s="266">
        <v>0</v>
      </c>
      <c r="F53" s="266">
        <v>0</v>
      </c>
      <c r="G53" s="224" t="s">
        <v>20</v>
      </c>
      <c r="H53" s="796" t="s">
        <v>152</v>
      </c>
      <c r="I53" s="796"/>
      <c r="J53" s="318">
        <v>0</v>
      </c>
      <c r="K53" s="250">
        <v>5905000</v>
      </c>
      <c r="L53" s="250">
        <v>1130593</v>
      </c>
    </row>
    <row r="54" spans="1:12" ht="15.75">
      <c r="A54" s="55" t="s">
        <v>20</v>
      </c>
      <c r="B54" s="857" t="s">
        <v>101</v>
      </c>
      <c r="C54" s="783"/>
      <c r="D54" s="260">
        <f>+2!D103</f>
        <v>0</v>
      </c>
      <c r="E54" s="260">
        <v>0</v>
      </c>
      <c r="F54" s="260">
        <v>0</v>
      </c>
      <c r="G54" s="269" t="s">
        <v>21</v>
      </c>
      <c r="H54" s="796" t="s">
        <v>130</v>
      </c>
      <c r="I54" s="797"/>
      <c r="J54" s="315">
        <v>0</v>
      </c>
      <c r="K54" s="250">
        <v>10575000</v>
      </c>
      <c r="L54" s="250">
        <v>0</v>
      </c>
    </row>
    <row r="55" spans="1:12" ht="16.5" thickBot="1">
      <c r="A55" s="54" t="s">
        <v>21</v>
      </c>
      <c r="B55" s="844" t="s">
        <v>102</v>
      </c>
      <c r="C55" s="845"/>
      <c r="D55" s="263">
        <v>0</v>
      </c>
      <c r="E55" s="263">
        <v>644000</v>
      </c>
      <c r="F55" s="263">
        <v>46787</v>
      </c>
      <c r="G55" s="273" t="s">
        <v>23</v>
      </c>
      <c r="H55" s="846" t="s">
        <v>119</v>
      </c>
      <c r="I55" s="847"/>
      <c r="J55" s="322">
        <v>0</v>
      </c>
      <c r="K55" s="285">
        <v>0</v>
      </c>
      <c r="L55" s="285">
        <v>0</v>
      </c>
    </row>
    <row r="56" spans="1:12" ht="15.75" thickBot="1">
      <c r="A56" s="66" t="s">
        <v>104</v>
      </c>
      <c r="B56" s="848" t="s">
        <v>154</v>
      </c>
      <c r="C56" s="849"/>
      <c r="D56" s="264">
        <f>SUM(D53:D55)</f>
        <v>0</v>
      </c>
      <c r="E56" s="264">
        <f>SUM(E53:E55)</f>
        <v>644000</v>
      </c>
      <c r="F56" s="264">
        <f>SUM(F53:F55)</f>
        <v>46787</v>
      </c>
      <c r="G56" s="271" t="s">
        <v>104</v>
      </c>
      <c r="H56" s="834" t="s">
        <v>157</v>
      </c>
      <c r="I56" s="835"/>
      <c r="J56" s="323">
        <f>SUM(J53:J55)</f>
        <v>0</v>
      </c>
      <c r="K56" s="289">
        <f>SUM(K53:K55)</f>
        <v>16480000</v>
      </c>
      <c r="L56" s="289">
        <f>SUM(L53:L55)</f>
        <v>1130593</v>
      </c>
    </row>
    <row r="57" spans="1:12" ht="14.25">
      <c r="A57" s="71" t="s">
        <v>134</v>
      </c>
      <c r="B57" s="859" t="s">
        <v>159</v>
      </c>
      <c r="C57" s="860"/>
      <c r="D57" s="265">
        <f>+J56-D56</f>
        <v>0</v>
      </c>
      <c r="E57" s="265">
        <f>+K56-E56</f>
        <v>15836000</v>
      </c>
      <c r="F57" s="265">
        <f>+L56-F56</f>
        <v>1083806</v>
      </c>
      <c r="G57" s="272"/>
      <c r="H57" s="72"/>
      <c r="I57" s="262"/>
      <c r="J57" s="324"/>
      <c r="K57" s="288"/>
      <c r="L57" s="288"/>
    </row>
    <row r="58" spans="1:12" ht="15.75">
      <c r="A58" s="53" t="s">
        <v>23</v>
      </c>
      <c r="B58" s="861" t="s">
        <v>103</v>
      </c>
      <c r="C58" s="862"/>
      <c r="D58" s="266">
        <v>0</v>
      </c>
      <c r="E58" s="266">
        <v>0</v>
      </c>
      <c r="F58" s="266">
        <v>0</v>
      </c>
      <c r="G58" s="274"/>
      <c r="H58" s="784"/>
      <c r="I58" s="785"/>
      <c r="J58" s="325"/>
      <c r="K58" s="254"/>
      <c r="L58" s="254"/>
    </row>
    <row r="59" spans="1:12" ht="15.75">
      <c r="A59" s="55" t="s">
        <v>24</v>
      </c>
      <c r="B59" s="857" t="s">
        <v>106</v>
      </c>
      <c r="C59" s="783"/>
      <c r="D59" s="260">
        <v>12168431</v>
      </c>
      <c r="E59" s="260">
        <v>19111000</v>
      </c>
      <c r="F59" s="260">
        <v>19111000</v>
      </c>
      <c r="G59" s="275"/>
      <c r="H59" s="800"/>
      <c r="I59" s="801"/>
      <c r="J59" s="325"/>
      <c r="K59" s="254"/>
      <c r="L59" s="254"/>
    </row>
    <row r="60" spans="1:12" ht="15.75">
      <c r="A60" s="55" t="s">
        <v>5</v>
      </c>
      <c r="B60" s="783" t="s">
        <v>486</v>
      </c>
      <c r="C60" s="840"/>
      <c r="D60" s="260">
        <v>0</v>
      </c>
      <c r="E60" s="260">
        <v>1791029</v>
      </c>
      <c r="F60" s="260">
        <v>1791029</v>
      </c>
      <c r="G60" s="275"/>
      <c r="H60" s="367"/>
      <c r="I60" s="368"/>
      <c r="J60" s="325"/>
      <c r="K60" s="254"/>
      <c r="L60" s="254"/>
    </row>
    <row r="61" spans="1:12" ht="15.75">
      <c r="A61" s="55" t="s">
        <v>26</v>
      </c>
      <c r="B61" s="857" t="s">
        <v>108</v>
      </c>
      <c r="C61" s="783"/>
      <c r="D61" s="260">
        <v>0</v>
      </c>
      <c r="E61" s="260">
        <v>0</v>
      </c>
      <c r="F61" s="260">
        <v>0</v>
      </c>
      <c r="G61" s="276" t="s">
        <v>24</v>
      </c>
      <c r="H61" s="843" t="s">
        <v>456</v>
      </c>
      <c r="I61" s="841"/>
      <c r="J61" s="326">
        <v>1974235</v>
      </c>
      <c r="K61" s="250">
        <v>1974235</v>
      </c>
      <c r="L61" s="250">
        <v>1974235</v>
      </c>
    </row>
    <row r="62" spans="1:12" ht="15.75">
      <c r="A62" s="55" t="s">
        <v>28</v>
      </c>
      <c r="B62" s="857" t="s">
        <v>109</v>
      </c>
      <c r="C62" s="783"/>
      <c r="D62" s="260">
        <v>0</v>
      </c>
      <c r="E62" s="260">
        <v>0</v>
      </c>
      <c r="F62" s="260">
        <v>0</v>
      </c>
      <c r="G62" s="276" t="s">
        <v>5</v>
      </c>
      <c r="H62" s="841" t="s">
        <v>455</v>
      </c>
      <c r="I62" s="842"/>
      <c r="J62" s="326">
        <v>20144823</v>
      </c>
      <c r="K62" s="250">
        <v>21433000</v>
      </c>
      <c r="L62" s="250">
        <v>18127889</v>
      </c>
    </row>
    <row r="63" spans="1:12" ht="15.75">
      <c r="A63" s="64" t="s">
        <v>107</v>
      </c>
      <c r="B63" s="858" t="s">
        <v>155</v>
      </c>
      <c r="C63" s="787"/>
      <c r="D63" s="282">
        <f>D59</f>
        <v>12168431</v>
      </c>
      <c r="E63" s="282">
        <f>E59+E60</f>
        <v>20902029</v>
      </c>
      <c r="F63" s="282">
        <f>F59+F60</f>
        <v>20902029</v>
      </c>
      <c r="G63" s="277" t="s">
        <v>110</v>
      </c>
      <c r="H63" s="789" t="s">
        <v>3</v>
      </c>
      <c r="I63" s="887"/>
      <c r="J63" s="326">
        <f>J61+J62</f>
        <v>22119058</v>
      </c>
      <c r="K63" s="255">
        <f>K61+K62</f>
        <v>23407235</v>
      </c>
      <c r="L63" s="255">
        <f>L61+L62</f>
        <v>20102124</v>
      </c>
    </row>
    <row r="64" spans="1:12" ht="19.5" thickBot="1">
      <c r="A64" s="478" t="s">
        <v>135</v>
      </c>
      <c r="B64" s="858" t="s">
        <v>655</v>
      </c>
      <c r="C64" s="787"/>
      <c r="D64" s="293">
        <f>(D63-J63)</f>
        <v>-9950627</v>
      </c>
      <c r="E64" s="293">
        <f>(E63-K63)</f>
        <v>-2505206</v>
      </c>
      <c r="F64" s="293">
        <f>(F63-L63)</f>
        <v>799905</v>
      </c>
      <c r="G64" s="275"/>
      <c r="H64" s="790"/>
      <c r="I64" s="791"/>
      <c r="J64" s="327"/>
      <c r="K64" s="267"/>
      <c r="L64" s="267"/>
    </row>
    <row r="65" spans="1:12" ht="19.5" customHeight="1" thickBot="1">
      <c r="A65" s="292" t="s">
        <v>110</v>
      </c>
      <c r="B65" s="863" t="s">
        <v>156</v>
      </c>
      <c r="C65" s="864"/>
      <c r="D65" s="291">
        <f>+D51+D56+D63</f>
        <v>122545503</v>
      </c>
      <c r="E65" s="291">
        <f>+E51+E56+E63</f>
        <v>136963253</v>
      </c>
      <c r="F65" s="291">
        <f>+F51+F56+F63</f>
        <v>135830144</v>
      </c>
      <c r="G65" s="278" t="s">
        <v>111</v>
      </c>
      <c r="H65" s="794" t="s">
        <v>158</v>
      </c>
      <c r="I65" s="795"/>
      <c r="J65" s="328">
        <f>+J51+J56+J63+J58</f>
        <v>122545503</v>
      </c>
      <c r="K65" s="256">
        <f>+K51+K56+K63+K58</f>
        <v>136963253</v>
      </c>
      <c r="L65" s="256">
        <f>+L51+L56+L63+L58</f>
        <v>104113148</v>
      </c>
    </row>
    <row r="66" spans="1:12" ht="19.5" thickBot="1">
      <c r="A66" s="56"/>
      <c r="B66" s="853" t="s">
        <v>97</v>
      </c>
      <c r="C66" s="854"/>
      <c r="D66" s="294">
        <f>+D65-J65</f>
        <v>0</v>
      </c>
      <c r="E66" s="294">
        <f>+E65-K65</f>
        <v>0</v>
      </c>
      <c r="F66" s="294">
        <f>+F65-L65</f>
        <v>31716996</v>
      </c>
      <c r="G66" s="279"/>
      <c r="H66" s="780"/>
      <c r="I66" s="781"/>
      <c r="J66" s="329"/>
      <c r="K66" s="257"/>
      <c r="L66" s="257"/>
    </row>
    <row r="67" spans="2:10" ht="15.75">
      <c r="B67" s="61"/>
      <c r="C67" s="61"/>
      <c r="D67" s="61"/>
      <c r="E67" s="61"/>
      <c r="F67" s="61"/>
      <c r="G67" s="61"/>
      <c r="H67" s="96"/>
      <c r="I67" s="96"/>
      <c r="J67" s="62"/>
    </row>
    <row r="68" spans="1:12" ht="18.75">
      <c r="A68" s="814"/>
      <c r="B68" s="814"/>
      <c r="C68" s="814"/>
      <c r="D68" s="814"/>
      <c r="E68" s="814"/>
      <c r="F68" s="814"/>
      <c r="G68" s="814"/>
      <c r="H68" s="814"/>
      <c r="I68" s="814"/>
      <c r="J68" s="814"/>
      <c r="K68" s="814"/>
      <c r="L68" s="814"/>
    </row>
    <row r="69" spans="1:12" ht="18.75">
      <c r="A69" s="814" t="s">
        <v>487</v>
      </c>
      <c r="B69" s="814"/>
      <c r="C69" s="814"/>
      <c r="D69" s="814"/>
      <c r="E69" s="814"/>
      <c r="F69" s="814"/>
      <c r="G69" s="814"/>
      <c r="H69" s="814"/>
      <c r="I69" s="814"/>
      <c r="J69" s="814"/>
      <c r="K69" s="814"/>
      <c r="L69" s="814"/>
    </row>
    <row r="70" spans="1:12" ht="16.5">
      <c r="A70" s="815" t="s">
        <v>488</v>
      </c>
      <c r="B70" s="815"/>
      <c r="C70" s="815"/>
      <c r="D70" s="815"/>
      <c r="E70" s="815"/>
      <c r="F70" s="815"/>
      <c r="G70" s="815"/>
      <c r="H70" s="815"/>
      <c r="I70" s="815"/>
      <c r="J70" s="815"/>
      <c r="K70" s="815"/>
      <c r="L70" s="815"/>
    </row>
    <row r="71" spans="1:12" ht="16.5" thickBot="1">
      <c r="A71" s="816"/>
      <c r="B71" s="816"/>
      <c r="C71" s="816"/>
      <c r="D71" s="380"/>
      <c r="E71" s="380"/>
      <c r="F71" s="380"/>
      <c r="G71" s="380"/>
      <c r="H71" s="380"/>
      <c r="I71" s="380"/>
      <c r="J71" s="380"/>
      <c r="K71" s="380"/>
      <c r="L71" s="691" t="s">
        <v>1231</v>
      </c>
    </row>
    <row r="72" spans="1:12" ht="12.75">
      <c r="A72" s="817"/>
      <c r="B72" s="819" t="s">
        <v>128</v>
      </c>
      <c r="C72" s="820"/>
      <c r="D72" s="823" t="s">
        <v>148</v>
      </c>
      <c r="E72" s="823" t="s">
        <v>489</v>
      </c>
      <c r="F72" s="823" t="s">
        <v>147</v>
      </c>
      <c r="G72" s="826"/>
      <c r="H72" s="829" t="s">
        <v>128</v>
      </c>
      <c r="I72" s="830"/>
      <c r="J72" s="831" t="s">
        <v>148</v>
      </c>
      <c r="K72" s="823" t="s">
        <v>489</v>
      </c>
      <c r="L72" s="823" t="s">
        <v>147</v>
      </c>
    </row>
    <row r="73" spans="1:12" ht="12.75">
      <c r="A73" s="817"/>
      <c r="B73" s="821"/>
      <c r="C73" s="822"/>
      <c r="D73" s="824"/>
      <c r="E73" s="824"/>
      <c r="F73" s="824"/>
      <c r="G73" s="827"/>
      <c r="H73" s="812"/>
      <c r="I73" s="813"/>
      <c r="J73" s="832"/>
      <c r="K73" s="824"/>
      <c r="L73" s="824"/>
    </row>
    <row r="74" spans="1:12" ht="12.75">
      <c r="A74" s="818"/>
      <c r="B74" s="821"/>
      <c r="C74" s="822"/>
      <c r="D74" s="825"/>
      <c r="E74" s="825"/>
      <c r="F74" s="825"/>
      <c r="G74" s="828"/>
      <c r="H74" s="812"/>
      <c r="I74" s="813"/>
      <c r="J74" s="833"/>
      <c r="K74" s="825"/>
      <c r="L74" s="825"/>
    </row>
    <row r="75" spans="1:12" ht="15.75">
      <c r="A75" s="693"/>
      <c r="B75" s="810" t="s">
        <v>142</v>
      </c>
      <c r="C75" s="811"/>
      <c r="D75" s="280"/>
      <c r="E75" s="280"/>
      <c r="F75" s="280"/>
      <c r="G75" s="247"/>
      <c r="H75" s="812" t="s">
        <v>141</v>
      </c>
      <c r="I75" s="813"/>
      <c r="J75" s="381"/>
      <c r="K75" s="382"/>
      <c r="L75" s="382"/>
    </row>
    <row r="76" spans="1:12" ht="15.75">
      <c r="A76" s="693" t="s">
        <v>4</v>
      </c>
      <c r="B76" s="782" t="s">
        <v>100</v>
      </c>
      <c r="C76" s="783"/>
      <c r="D76" s="280">
        <v>0</v>
      </c>
      <c r="E76" s="280">
        <v>10</v>
      </c>
      <c r="F76" s="280">
        <v>6</v>
      </c>
      <c r="G76" s="383" t="s">
        <v>4</v>
      </c>
      <c r="H76" s="796" t="s">
        <v>129</v>
      </c>
      <c r="I76" s="797"/>
      <c r="J76" s="260">
        <v>14319000</v>
      </c>
      <c r="K76" s="260">
        <v>14319000</v>
      </c>
      <c r="L76" s="260">
        <v>13847811</v>
      </c>
    </row>
    <row r="77" spans="1:12" ht="15.75">
      <c r="A77" s="693" t="s">
        <v>15</v>
      </c>
      <c r="B77" s="782" t="s">
        <v>138</v>
      </c>
      <c r="C77" s="783"/>
      <c r="D77" s="280">
        <v>0</v>
      </c>
      <c r="E77" s="280">
        <v>0</v>
      </c>
      <c r="F77" s="280">
        <v>0</v>
      </c>
      <c r="G77" s="383" t="s">
        <v>15</v>
      </c>
      <c r="H77" s="796" t="s">
        <v>136</v>
      </c>
      <c r="I77" s="797"/>
      <c r="J77" s="260">
        <v>3767000</v>
      </c>
      <c r="K77" s="260">
        <v>3767000</v>
      </c>
      <c r="L77" s="260">
        <v>3724592</v>
      </c>
    </row>
    <row r="78" spans="1:12" ht="15.75">
      <c r="A78" s="693" t="s">
        <v>16</v>
      </c>
      <c r="B78" s="782" t="s">
        <v>98</v>
      </c>
      <c r="C78" s="783"/>
      <c r="D78" s="260">
        <v>20144823</v>
      </c>
      <c r="E78" s="260">
        <v>21433000</v>
      </c>
      <c r="F78" s="260">
        <v>18127889</v>
      </c>
      <c r="G78" s="383" t="s">
        <v>16</v>
      </c>
      <c r="H78" s="796" t="s">
        <v>137</v>
      </c>
      <c r="I78" s="797"/>
      <c r="J78" s="260">
        <v>2145000</v>
      </c>
      <c r="K78" s="260">
        <v>2745010</v>
      </c>
      <c r="L78" s="260">
        <v>1316666</v>
      </c>
    </row>
    <row r="79" spans="1:12" ht="15.75">
      <c r="A79" s="693" t="s">
        <v>17</v>
      </c>
      <c r="B79" s="782" t="s">
        <v>99</v>
      </c>
      <c r="C79" s="783"/>
      <c r="D79" s="260">
        <v>0</v>
      </c>
      <c r="E79" s="260">
        <v>0</v>
      </c>
      <c r="F79" s="260">
        <v>0</v>
      </c>
      <c r="G79" s="383" t="s">
        <v>17</v>
      </c>
      <c r="H79" s="870" t="s">
        <v>122</v>
      </c>
      <c r="I79" s="871"/>
      <c r="J79" s="384">
        <v>0</v>
      </c>
      <c r="K79" s="260">
        <v>0</v>
      </c>
      <c r="L79" s="260">
        <v>0</v>
      </c>
    </row>
    <row r="80" spans="1:12" ht="15.75">
      <c r="A80" s="385"/>
      <c r="B80" s="802"/>
      <c r="C80" s="803"/>
      <c r="D80" s="267"/>
      <c r="E80" s="267"/>
      <c r="F80" s="267"/>
      <c r="G80" s="383"/>
      <c r="H80" s="804" t="s">
        <v>117</v>
      </c>
      <c r="I80" s="805"/>
      <c r="J80" s="386">
        <v>0</v>
      </c>
      <c r="K80" s="280">
        <v>0</v>
      </c>
      <c r="L80" s="280">
        <v>0</v>
      </c>
    </row>
    <row r="81" spans="1:12" ht="15.75">
      <c r="A81" s="385"/>
      <c r="B81" s="802"/>
      <c r="C81" s="803"/>
      <c r="D81" s="267"/>
      <c r="E81" s="267"/>
      <c r="F81" s="267"/>
      <c r="G81" s="383"/>
      <c r="H81" s="804" t="s">
        <v>490</v>
      </c>
      <c r="I81" s="805"/>
      <c r="J81" s="386">
        <v>0</v>
      </c>
      <c r="K81" s="280">
        <v>0</v>
      </c>
      <c r="L81" s="280">
        <v>0</v>
      </c>
    </row>
    <row r="82" spans="1:12" ht="15.75">
      <c r="A82" s="385"/>
      <c r="B82" s="802"/>
      <c r="C82" s="803"/>
      <c r="D82" s="267"/>
      <c r="E82" s="267"/>
      <c r="F82" s="267"/>
      <c r="G82" s="383"/>
      <c r="H82" s="806" t="s">
        <v>118</v>
      </c>
      <c r="I82" s="807"/>
      <c r="J82" s="387">
        <v>0</v>
      </c>
      <c r="K82" s="280">
        <v>0</v>
      </c>
      <c r="L82" s="280">
        <v>0</v>
      </c>
    </row>
    <row r="83" spans="1:12" ht="15.75">
      <c r="A83" s="385"/>
      <c r="B83" s="802"/>
      <c r="C83" s="803"/>
      <c r="D83" s="267"/>
      <c r="E83" s="388"/>
      <c r="F83" s="388"/>
      <c r="G83" s="383" t="s">
        <v>19</v>
      </c>
      <c r="H83" s="796" t="s">
        <v>491</v>
      </c>
      <c r="I83" s="875"/>
      <c r="J83" s="389">
        <v>0</v>
      </c>
      <c r="K83" s="280">
        <v>0</v>
      </c>
      <c r="L83" s="280">
        <v>0</v>
      </c>
    </row>
    <row r="84" spans="1:12" ht="15.75">
      <c r="A84" s="385"/>
      <c r="B84" s="692"/>
      <c r="C84" s="690"/>
      <c r="D84" s="267"/>
      <c r="E84" s="388"/>
      <c r="F84" s="388"/>
      <c r="G84" s="390" t="s">
        <v>20</v>
      </c>
      <c r="H84" s="808" t="s">
        <v>123</v>
      </c>
      <c r="I84" s="809"/>
      <c r="J84" s="391">
        <v>0</v>
      </c>
      <c r="K84" s="280">
        <v>0</v>
      </c>
      <c r="L84" s="280">
        <v>0</v>
      </c>
    </row>
    <row r="85" spans="1:12" ht="15">
      <c r="A85" s="392" t="s">
        <v>120</v>
      </c>
      <c r="B85" s="786" t="s">
        <v>153</v>
      </c>
      <c r="C85" s="787"/>
      <c r="D85" s="282">
        <f>SUM(D76:D79)</f>
        <v>20144823</v>
      </c>
      <c r="E85" s="282">
        <f>SUM(E76:E79)</f>
        <v>21433010</v>
      </c>
      <c r="F85" s="282">
        <f>SUM(F76:F79)</f>
        <v>18127895</v>
      </c>
      <c r="G85" s="393" t="s">
        <v>120</v>
      </c>
      <c r="H85" s="394" t="s">
        <v>113</v>
      </c>
      <c r="I85" s="395"/>
      <c r="J85" s="396">
        <f>+J76+J77+J78+J79+J83+J84</f>
        <v>20231000</v>
      </c>
      <c r="K85" s="396">
        <f>+K76+K77+K78+K79+K83+K84</f>
        <v>20831010</v>
      </c>
      <c r="L85" s="396">
        <f>+L76+L77+L78+L79+L83+L84</f>
        <v>18889069</v>
      </c>
    </row>
    <row r="86" spans="1:12" ht="15.75">
      <c r="A86" s="693" t="s">
        <v>19</v>
      </c>
      <c r="B86" s="782" t="s">
        <v>131</v>
      </c>
      <c r="C86" s="783"/>
      <c r="D86" s="280">
        <v>0</v>
      </c>
      <c r="E86" s="280">
        <v>0</v>
      </c>
      <c r="F86" s="280">
        <v>0</v>
      </c>
      <c r="G86" s="383" t="s">
        <v>21</v>
      </c>
      <c r="H86" s="796" t="s">
        <v>152</v>
      </c>
      <c r="I86" s="797"/>
      <c r="J86" s="397">
        <v>0</v>
      </c>
      <c r="K86" s="280">
        <v>1000000</v>
      </c>
      <c r="L86" s="280">
        <v>0</v>
      </c>
    </row>
    <row r="87" spans="1:12" ht="15.75">
      <c r="A87" s="693" t="s">
        <v>20</v>
      </c>
      <c r="B87" s="782" t="s">
        <v>101</v>
      </c>
      <c r="C87" s="783"/>
      <c r="D87" s="280">
        <v>0</v>
      </c>
      <c r="E87" s="280">
        <v>0</v>
      </c>
      <c r="F87" s="280">
        <v>0</v>
      </c>
      <c r="G87" s="383" t="s">
        <v>23</v>
      </c>
      <c r="H87" s="796" t="s">
        <v>130</v>
      </c>
      <c r="I87" s="797"/>
      <c r="J87" s="397">
        <v>0</v>
      </c>
      <c r="K87" s="280">
        <v>500000</v>
      </c>
      <c r="L87" s="280">
        <v>0</v>
      </c>
    </row>
    <row r="88" spans="1:12" ht="15.75">
      <c r="A88" s="693" t="s">
        <v>21</v>
      </c>
      <c r="B88" s="782" t="s">
        <v>102</v>
      </c>
      <c r="C88" s="783"/>
      <c r="D88" s="280">
        <v>0</v>
      </c>
      <c r="E88" s="280">
        <v>0</v>
      </c>
      <c r="F88" s="280">
        <v>0</v>
      </c>
      <c r="G88" s="383" t="s">
        <v>24</v>
      </c>
      <c r="H88" s="796" t="s">
        <v>119</v>
      </c>
      <c r="I88" s="797"/>
      <c r="J88" s="397">
        <v>0</v>
      </c>
      <c r="K88" s="280">
        <v>0</v>
      </c>
      <c r="L88" s="280">
        <v>0</v>
      </c>
    </row>
    <row r="89" spans="1:12" ht="15.75">
      <c r="A89" s="392" t="s">
        <v>104</v>
      </c>
      <c r="B89" s="786" t="s">
        <v>154</v>
      </c>
      <c r="C89" s="787"/>
      <c r="D89" s="396">
        <v>0</v>
      </c>
      <c r="E89" s="396">
        <v>0</v>
      </c>
      <c r="F89" s="396">
        <v>0</v>
      </c>
      <c r="G89" s="393" t="s">
        <v>104</v>
      </c>
      <c r="H89" s="798" t="s">
        <v>157</v>
      </c>
      <c r="I89" s="799"/>
      <c r="J89" s="398">
        <f>+J86+J87</f>
        <v>0</v>
      </c>
      <c r="K89" s="399">
        <f>+K86+K87</f>
        <v>1500000</v>
      </c>
      <c r="L89" s="399">
        <f>+L86+L87</f>
        <v>0</v>
      </c>
    </row>
    <row r="90" spans="1:12" ht="15.75">
      <c r="A90" s="693" t="s">
        <v>23</v>
      </c>
      <c r="B90" s="782" t="s">
        <v>103</v>
      </c>
      <c r="C90" s="783"/>
      <c r="D90" s="280">
        <v>0</v>
      </c>
      <c r="E90" s="280">
        <v>0</v>
      </c>
      <c r="F90" s="280">
        <v>0</v>
      </c>
      <c r="G90" s="400"/>
      <c r="H90" s="784"/>
      <c r="I90" s="785"/>
      <c r="J90" s="401"/>
      <c r="K90" s="402"/>
      <c r="L90" s="402"/>
    </row>
    <row r="91" spans="1:12" ht="15.75">
      <c r="A91" s="693" t="s">
        <v>24</v>
      </c>
      <c r="B91" s="782" t="s">
        <v>106</v>
      </c>
      <c r="C91" s="783"/>
      <c r="D91" s="280">
        <v>86177</v>
      </c>
      <c r="E91" s="280">
        <v>898000</v>
      </c>
      <c r="F91" s="280">
        <v>898000</v>
      </c>
      <c r="G91" s="403"/>
      <c r="H91" s="800"/>
      <c r="I91" s="801"/>
      <c r="J91" s="404"/>
      <c r="K91" s="402"/>
      <c r="L91" s="402"/>
    </row>
    <row r="92" spans="1:12" ht="15.75">
      <c r="A92" s="693" t="s">
        <v>5</v>
      </c>
      <c r="B92" s="782" t="s">
        <v>108</v>
      </c>
      <c r="C92" s="783"/>
      <c r="D92" s="280">
        <v>0</v>
      </c>
      <c r="E92" s="280">
        <v>0</v>
      </c>
      <c r="F92" s="280">
        <v>0</v>
      </c>
      <c r="G92" s="400"/>
      <c r="H92" s="784"/>
      <c r="I92" s="785"/>
      <c r="J92" s="401"/>
      <c r="K92" s="402"/>
      <c r="L92" s="402"/>
    </row>
    <row r="93" spans="1:12" ht="15.75">
      <c r="A93" s="693" t="s">
        <v>26</v>
      </c>
      <c r="B93" s="782" t="s">
        <v>109</v>
      </c>
      <c r="C93" s="783"/>
      <c r="D93" s="280">
        <v>0</v>
      </c>
      <c r="E93" s="280">
        <v>0</v>
      </c>
      <c r="F93" s="280">
        <v>0</v>
      </c>
      <c r="G93" s="400"/>
      <c r="H93" s="784"/>
      <c r="I93" s="785"/>
      <c r="J93" s="401"/>
      <c r="K93" s="402"/>
      <c r="L93" s="402"/>
    </row>
    <row r="94" spans="1:12" ht="15.75">
      <c r="A94" s="392" t="s">
        <v>107</v>
      </c>
      <c r="B94" s="786" t="s">
        <v>155</v>
      </c>
      <c r="C94" s="787"/>
      <c r="D94" s="396">
        <f>D90+D91+D92+D93</f>
        <v>86177</v>
      </c>
      <c r="E94" s="396">
        <f>E90+E91+E92+E93</f>
        <v>898000</v>
      </c>
      <c r="F94" s="396">
        <f>F90+F91+F92+F93</f>
        <v>898000</v>
      </c>
      <c r="G94" s="694" t="s">
        <v>110</v>
      </c>
      <c r="H94" s="788" t="s">
        <v>3</v>
      </c>
      <c r="I94" s="789"/>
      <c r="J94" s="405"/>
      <c r="K94" s="406"/>
      <c r="L94" s="406"/>
    </row>
    <row r="95" spans="1:12" ht="18.75">
      <c r="A95" s="693"/>
      <c r="B95" s="782"/>
      <c r="C95" s="783"/>
      <c r="D95" s="407"/>
      <c r="E95" s="407"/>
      <c r="F95" s="407"/>
      <c r="G95" s="403"/>
      <c r="H95" s="790"/>
      <c r="I95" s="791"/>
      <c r="J95" s="408"/>
      <c r="K95" s="409"/>
      <c r="L95" s="409"/>
    </row>
    <row r="96" spans="1:12" ht="19.5">
      <c r="A96" s="392" t="s">
        <v>110</v>
      </c>
      <c r="B96" s="792" t="s">
        <v>156</v>
      </c>
      <c r="C96" s="793"/>
      <c r="D96" s="407">
        <f>+D85+D89+D94</f>
        <v>20231000</v>
      </c>
      <c r="E96" s="407">
        <f>+E85+E89+E94</f>
        <v>22331010</v>
      </c>
      <c r="F96" s="407">
        <f>+F85+F89+F94</f>
        <v>19025895</v>
      </c>
      <c r="G96" s="410" t="s">
        <v>111</v>
      </c>
      <c r="H96" s="794" t="s">
        <v>158</v>
      </c>
      <c r="I96" s="795"/>
      <c r="J96" s="407">
        <f>+J85+J89+J92+J94+J90</f>
        <v>20231000</v>
      </c>
      <c r="K96" s="407">
        <f>+K85+K89+K92+K94+K90</f>
        <v>22331010</v>
      </c>
      <c r="L96" s="407">
        <f>+L85+L89+L92+L94+L90</f>
        <v>18889069</v>
      </c>
    </row>
    <row r="97" spans="1:12" ht="19.5" thickBot="1">
      <c r="A97" s="411"/>
      <c r="B97" s="778" t="s">
        <v>97</v>
      </c>
      <c r="C97" s="779"/>
      <c r="D97" s="412">
        <f>+D96-J96</f>
        <v>0</v>
      </c>
      <c r="E97" s="412">
        <f>+E96-K96</f>
        <v>0</v>
      </c>
      <c r="F97" s="412">
        <f>+F96-L96</f>
        <v>136826</v>
      </c>
      <c r="G97" s="413"/>
      <c r="H97" s="780"/>
      <c r="I97" s="781"/>
      <c r="J97" s="414"/>
      <c r="K97" s="257"/>
      <c r="L97" s="257"/>
    </row>
  </sheetData>
  <sheetProtection/>
  <mergeCells count="179">
    <mergeCell ref="L5:L6"/>
    <mergeCell ref="L38:L39"/>
    <mergeCell ref="A4:L4"/>
    <mergeCell ref="A1:L1"/>
    <mergeCell ref="A2:L2"/>
    <mergeCell ref="A3:L3"/>
    <mergeCell ref="A35:L35"/>
    <mergeCell ref="A36:L36"/>
    <mergeCell ref="H79:I79"/>
    <mergeCell ref="H16:I16"/>
    <mergeCell ref="H38:I40"/>
    <mergeCell ref="H50:I50"/>
    <mergeCell ref="H66:I66"/>
    <mergeCell ref="H37:I37"/>
    <mergeCell ref="F38:F39"/>
    <mergeCell ref="H52:I52"/>
    <mergeCell ref="H78:I78"/>
    <mergeCell ref="H76:I76"/>
    <mergeCell ref="H49:I49"/>
    <mergeCell ref="H63:I63"/>
    <mergeCell ref="H42:I42"/>
    <mergeCell ref="B45:C45"/>
    <mergeCell ref="H45:I45"/>
    <mergeCell ref="B46:C46"/>
    <mergeCell ref="H46:I46"/>
    <mergeCell ref="B43:C43"/>
    <mergeCell ref="H43:I43"/>
    <mergeCell ref="H19:I19"/>
    <mergeCell ref="B41:C41"/>
    <mergeCell ref="B19:C19"/>
    <mergeCell ref="H28:I28"/>
    <mergeCell ref="H23:I23"/>
    <mergeCell ref="B24:C24"/>
    <mergeCell ref="B22:C22"/>
    <mergeCell ref="B12:C12"/>
    <mergeCell ref="B13:C13"/>
    <mergeCell ref="B14:C14"/>
    <mergeCell ref="B30:C30"/>
    <mergeCell ref="H33:I33"/>
    <mergeCell ref="H34:I34"/>
    <mergeCell ref="B31:C31"/>
    <mergeCell ref="B32:C32"/>
    <mergeCell ref="B33:C33"/>
    <mergeCell ref="H14:I14"/>
    <mergeCell ref="H15:I15"/>
    <mergeCell ref="B15:C15"/>
    <mergeCell ref="B25:C25"/>
    <mergeCell ref="B26:C26"/>
    <mergeCell ref="J38:J39"/>
    <mergeCell ref="D38:D39"/>
    <mergeCell ref="H24:I24"/>
    <mergeCell ref="H30:I30"/>
    <mergeCell ref="H20:I20"/>
    <mergeCell ref="H21:I21"/>
    <mergeCell ref="H22:I22"/>
    <mergeCell ref="H29:I29"/>
    <mergeCell ref="H41:I41"/>
    <mergeCell ref="J5:J6"/>
    <mergeCell ref="H13:I13"/>
    <mergeCell ref="F5:F6"/>
    <mergeCell ref="H31:I31"/>
    <mergeCell ref="H32:I32"/>
    <mergeCell ref="H17:I17"/>
    <mergeCell ref="H25:I25"/>
    <mergeCell ref="H26:I26"/>
    <mergeCell ref="B5:B7"/>
    <mergeCell ref="H5:I7"/>
    <mergeCell ref="H9:I9"/>
    <mergeCell ref="B28:C28"/>
    <mergeCell ref="B29:C29"/>
    <mergeCell ref="H10:I10"/>
    <mergeCell ref="H11:I11"/>
    <mergeCell ref="H12:I12"/>
    <mergeCell ref="B18:C18"/>
    <mergeCell ref="B20:C20"/>
    <mergeCell ref="B21:C21"/>
    <mergeCell ref="B23:C23"/>
    <mergeCell ref="B8:C8"/>
    <mergeCell ref="B9:C9"/>
    <mergeCell ref="B10:C10"/>
    <mergeCell ref="B11:C11"/>
    <mergeCell ref="B66:C66"/>
    <mergeCell ref="B38:B40"/>
    <mergeCell ref="C38:C40"/>
    <mergeCell ref="B62:C62"/>
    <mergeCell ref="B63:C63"/>
    <mergeCell ref="B64:C64"/>
    <mergeCell ref="B59:C59"/>
    <mergeCell ref="B61:C61"/>
    <mergeCell ref="B57:C57"/>
    <mergeCell ref="B58:C58"/>
    <mergeCell ref="B65:C65"/>
    <mergeCell ref="B44:C44"/>
    <mergeCell ref="B54:C54"/>
    <mergeCell ref="B51:C51"/>
    <mergeCell ref="B52:C52"/>
    <mergeCell ref="B47:C47"/>
    <mergeCell ref="B48:C48"/>
    <mergeCell ref="B53:C53"/>
    <mergeCell ref="B42:C42"/>
    <mergeCell ref="H56:I56"/>
    <mergeCell ref="K5:K6"/>
    <mergeCell ref="K38:K39"/>
    <mergeCell ref="E5:E6"/>
    <mergeCell ref="E38:E39"/>
    <mergeCell ref="B60:C60"/>
    <mergeCell ref="B27:C27"/>
    <mergeCell ref="H65:I65"/>
    <mergeCell ref="H62:I62"/>
    <mergeCell ref="H61:I61"/>
    <mergeCell ref="H58:I58"/>
    <mergeCell ref="B55:C55"/>
    <mergeCell ref="H55:I55"/>
    <mergeCell ref="B56:C56"/>
    <mergeCell ref="H64:I64"/>
    <mergeCell ref="H59:I59"/>
    <mergeCell ref="H44:I44"/>
    <mergeCell ref="H53:I53"/>
    <mergeCell ref="H54:I54"/>
    <mergeCell ref="H47:I47"/>
    <mergeCell ref="H48:I48"/>
    <mergeCell ref="C5:C7"/>
    <mergeCell ref="D5:D6"/>
    <mergeCell ref="H8:I8"/>
    <mergeCell ref="A68:L68"/>
    <mergeCell ref="A69:L69"/>
    <mergeCell ref="A70:L70"/>
    <mergeCell ref="A71:C71"/>
    <mergeCell ref="A72:A74"/>
    <mergeCell ref="B72:C74"/>
    <mergeCell ref="D72:D74"/>
    <mergeCell ref="E72:E74"/>
    <mergeCell ref="F72:F74"/>
    <mergeCell ref="G72:G74"/>
    <mergeCell ref="H72:I74"/>
    <mergeCell ref="J72:J74"/>
    <mergeCell ref="K72:K74"/>
    <mergeCell ref="L72:L74"/>
    <mergeCell ref="B75:C75"/>
    <mergeCell ref="H75:I75"/>
    <mergeCell ref="B76:C76"/>
    <mergeCell ref="B77:C77"/>
    <mergeCell ref="H77:I77"/>
    <mergeCell ref="B78:C78"/>
    <mergeCell ref="B79:C79"/>
    <mergeCell ref="B80:C80"/>
    <mergeCell ref="H80:I80"/>
    <mergeCell ref="B81:C81"/>
    <mergeCell ref="H81:I81"/>
    <mergeCell ref="B82:C82"/>
    <mergeCell ref="H82:I82"/>
    <mergeCell ref="B83:C83"/>
    <mergeCell ref="H84:I84"/>
    <mergeCell ref="B85:C85"/>
    <mergeCell ref="B86:C86"/>
    <mergeCell ref="H86:I86"/>
    <mergeCell ref="H83:I83"/>
    <mergeCell ref="B87:C87"/>
    <mergeCell ref="H87:I87"/>
    <mergeCell ref="B88:C88"/>
    <mergeCell ref="H88:I88"/>
    <mergeCell ref="B89:C89"/>
    <mergeCell ref="H89:I89"/>
    <mergeCell ref="B90:C90"/>
    <mergeCell ref="H90:I90"/>
    <mergeCell ref="B91:C91"/>
    <mergeCell ref="H91:I91"/>
    <mergeCell ref="B97:C97"/>
    <mergeCell ref="H97:I97"/>
    <mergeCell ref="B92:C92"/>
    <mergeCell ref="H92:I92"/>
    <mergeCell ref="B93:C93"/>
    <mergeCell ref="H93:I93"/>
    <mergeCell ref="B94:C94"/>
    <mergeCell ref="H94:I94"/>
    <mergeCell ref="B95:C95"/>
    <mergeCell ref="H95:I95"/>
    <mergeCell ref="B96:C96"/>
    <mergeCell ref="H96:I96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6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52.00390625" style="13" customWidth="1"/>
    <col min="2" max="2" width="13.375" style="14" customWidth="1"/>
    <col min="3" max="3" width="14.00390625" style="14" customWidth="1"/>
    <col min="4" max="4" width="15.375" style="14" customWidth="1"/>
    <col min="5" max="6" width="14.25390625" style="14" customWidth="1"/>
    <col min="7" max="7" width="16.125" style="14" customWidth="1"/>
  </cols>
  <sheetData>
    <row r="1" spans="1:7" ht="18.75" customHeight="1">
      <c r="A1" s="1178" t="s">
        <v>660</v>
      </c>
      <c r="B1" s="1178"/>
      <c r="C1" s="1178"/>
      <c r="D1" s="1178"/>
      <c r="E1" s="1178"/>
      <c r="F1" s="1178"/>
      <c r="G1" s="1178"/>
    </row>
    <row r="2" spans="1:7" ht="18.75">
      <c r="A2" s="1178" t="s">
        <v>151</v>
      </c>
      <c r="B2" s="1178"/>
      <c r="C2" s="1178"/>
      <c r="D2" s="1178"/>
      <c r="E2" s="1178"/>
      <c r="F2" s="1178"/>
      <c r="G2" s="1178"/>
    </row>
    <row r="3" spans="1:7" ht="18.75">
      <c r="A3" s="1178" t="s">
        <v>160</v>
      </c>
      <c r="B3" s="1178"/>
      <c r="C3" s="1178"/>
      <c r="D3" s="1178"/>
      <c r="E3" s="1178"/>
      <c r="F3" s="1178"/>
      <c r="G3" s="1178"/>
    </row>
    <row r="4" spans="1:7" ht="19.5" thickBot="1">
      <c r="A4" s="73"/>
      <c r="B4" s="74"/>
      <c r="C4" s="74"/>
      <c r="D4" s="74"/>
      <c r="E4" s="74"/>
      <c r="F4" s="485"/>
      <c r="G4" s="775" t="s">
        <v>1235</v>
      </c>
    </row>
    <row r="5" spans="1:7" ht="36.75" thickBot="1">
      <c r="A5" s="159" t="s">
        <v>93</v>
      </c>
      <c r="B5" s="160" t="s">
        <v>94</v>
      </c>
      <c r="C5" s="160" t="s">
        <v>95</v>
      </c>
      <c r="D5" s="160" t="s">
        <v>452</v>
      </c>
      <c r="E5" s="160" t="s">
        <v>453</v>
      </c>
      <c r="F5" s="554" t="s">
        <v>147</v>
      </c>
      <c r="G5" s="161" t="s">
        <v>454</v>
      </c>
    </row>
    <row r="6" spans="1:7" ht="13.5" thickBot="1">
      <c r="A6" s="162">
        <v>1</v>
      </c>
      <c r="B6" s="163">
        <v>2</v>
      </c>
      <c r="C6" s="163">
        <v>3</v>
      </c>
      <c r="D6" s="163">
        <v>4</v>
      </c>
      <c r="E6" s="163">
        <v>5</v>
      </c>
      <c r="F6" s="555"/>
      <c r="G6" s="164">
        <v>6</v>
      </c>
    </row>
    <row r="7" spans="1:7" ht="20.25" customHeight="1">
      <c r="A7" s="50" t="s">
        <v>462</v>
      </c>
      <c r="B7" s="236">
        <f>B10+B12+B11</f>
        <v>10575000</v>
      </c>
      <c r="C7" s="237">
        <v>2016</v>
      </c>
      <c r="D7" s="236">
        <f>D10+D12+D11</f>
        <v>10575000</v>
      </c>
      <c r="E7" s="236">
        <f>E10+E12+E11</f>
        <v>10575000</v>
      </c>
      <c r="F7" s="770">
        <f>F10+F12+F11</f>
        <v>0</v>
      </c>
      <c r="G7" s="238">
        <v>0</v>
      </c>
    </row>
    <row r="8" spans="1:7" ht="20.25" customHeight="1">
      <c r="A8" s="133" t="s">
        <v>460</v>
      </c>
      <c r="B8" s="165">
        <v>1860000</v>
      </c>
      <c r="C8" s="166">
        <v>2016</v>
      </c>
      <c r="D8" s="165">
        <v>1860000</v>
      </c>
      <c r="E8" s="165">
        <v>1860000</v>
      </c>
      <c r="F8" s="771">
        <v>0</v>
      </c>
      <c r="G8" s="231">
        <v>0</v>
      </c>
    </row>
    <row r="9" spans="1:7" ht="20.25" customHeight="1">
      <c r="A9" s="228" t="s">
        <v>459</v>
      </c>
      <c r="B9" s="165">
        <v>4500000</v>
      </c>
      <c r="C9" s="166">
        <v>2016</v>
      </c>
      <c r="D9" s="165">
        <v>4500000</v>
      </c>
      <c r="E9" s="165">
        <v>4500000</v>
      </c>
      <c r="F9" s="771">
        <v>0</v>
      </c>
      <c r="G9" s="231">
        <v>0</v>
      </c>
    </row>
    <row r="10" spans="1:7" ht="20.25" customHeight="1">
      <c r="A10" s="235" t="s">
        <v>466</v>
      </c>
      <c r="B10" s="236">
        <v>5965000</v>
      </c>
      <c r="C10" s="237">
        <v>2016</v>
      </c>
      <c r="D10" s="236">
        <v>5965000</v>
      </c>
      <c r="E10" s="236">
        <v>5965000</v>
      </c>
      <c r="F10" s="236">
        <v>0</v>
      </c>
      <c r="G10" s="238">
        <v>0</v>
      </c>
    </row>
    <row r="11" spans="1:7" ht="20.25" customHeight="1">
      <c r="A11" s="228" t="s">
        <v>471</v>
      </c>
      <c r="B11" s="165">
        <v>3000000</v>
      </c>
      <c r="C11" s="166">
        <v>2016</v>
      </c>
      <c r="D11" s="165">
        <v>3000000</v>
      </c>
      <c r="E11" s="165">
        <v>3000000</v>
      </c>
      <c r="F11" s="771">
        <v>0</v>
      </c>
      <c r="G11" s="231" t="s">
        <v>468</v>
      </c>
    </row>
    <row r="12" spans="1:7" ht="20.25" customHeight="1">
      <c r="A12" s="239" t="s">
        <v>467</v>
      </c>
      <c r="B12" s="236">
        <v>1610000</v>
      </c>
      <c r="C12" s="237">
        <v>2016</v>
      </c>
      <c r="D12" s="236">
        <v>1610000</v>
      </c>
      <c r="E12" s="236">
        <v>1610000</v>
      </c>
      <c r="F12" s="236">
        <v>0</v>
      </c>
      <c r="G12" s="238" t="s">
        <v>468</v>
      </c>
    </row>
    <row r="13" spans="1:7" ht="20.25" customHeight="1">
      <c r="A13" s="50" t="s">
        <v>463</v>
      </c>
      <c r="B13" s="236">
        <f>B18+B20+B19</f>
        <v>5905000</v>
      </c>
      <c r="C13" s="237">
        <v>2016</v>
      </c>
      <c r="D13" s="236">
        <f>D18+D20+D19</f>
        <v>5905000</v>
      </c>
      <c r="E13" s="236">
        <f>E18+E20+E19</f>
        <v>5905000</v>
      </c>
      <c r="F13" s="236">
        <f>F18+F20+F19</f>
        <v>1130593</v>
      </c>
      <c r="G13" s="238">
        <v>0</v>
      </c>
    </row>
    <row r="14" spans="1:7" ht="20.25" customHeight="1">
      <c r="A14" s="229" t="s">
        <v>457</v>
      </c>
      <c r="B14" s="165">
        <v>1000000</v>
      </c>
      <c r="C14" s="167">
        <v>2016</v>
      </c>
      <c r="D14" s="165">
        <v>1000000</v>
      </c>
      <c r="E14" s="165">
        <v>1000000</v>
      </c>
      <c r="F14" s="771">
        <v>0</v>
      </c>
      <c r="G14" s="231">
        <v>0</v>
      </c>
    </row>
    <row r="15" spans="1:7" ht="20.25" customHeight="1">
      <c r="A15" s="230" t="s">
        <v>458</v>
      </c>
      <c r="B15" s="165">
        <v>500000</v>
      </c>
      <c r="C15" s="166">
        <v>2016</v>
      </c>
      <c r="D15" s="165">
        <v>500000</v>
      </c>
      <c r="E15" s="165">
        <v>500000</v>
      </c>
      <c r="F15" s="771">
        <v>0</v>
      </c>
      <c r="G15" s="231">
        <v>0</v>
      </c>
    </row>
    <row r="16" spans="1:7" ht="20.25" customHeight="1">
      <c r="A16" s="230" t="s">
        <v>1259</v>
      </c>
      <c r="B16" s="769">
        <v>0</v>
      </c>
      <c r="C16" s="166">
        <v>2016</v>
      </c>
      <c r="D16" s="769">
        <v>0</v>
      </c>
      <c r="E16" s="769">
        <v>0</v>
      </c>
      <c r="F16" s="771">
        <v>480829</v>
      </c>
      <c r="G16" s="231" t="s">
        <v>468</v>
      </c>
    </row>
    <row r="17" spans="1:7" ht="20.25" customHeight="1">
      <c r="A17" s="230" t="s">
        <v>473</v>
      </c>
      <c r="B17" s="165">
        <v>410000</v>
      </c>
      <c r="C17" s="166">
        <v>2016</v>
      </c>
      <c r="D17" s="165">
        <v>410000</v>
      </c>
      <c r="E17" s="165">
        <v>410000</v>
      </c>
      <c r="F17" s="771">
        <v>409370</v>
      </c>
      <c r="G17" s="231" t="s">
        <v>468</v>
      </c>
    </row>
    <row r="18" spans="1:7" s="241" customFormat="1" ht="20.25" customHeight="1">
      <c r="A18" s="240" t="s">
        <v>469</v>
      </c>
      <c r="B18" s="236">
        <v>1910000</v>
      </c>
      <c r="C18" s="237">
        <v>2016</v>
      </c>
      <c r="D18" s="236">
        <v>1910000</v>
      </c>
      <c r="E18" s="236">
        <v>1910000</v>
      </c>
      <c r="F18" s="236">
        <f>SUM(F14:F17)</f>
        <v>890199</v>
      </c>
      <c r="G18" s="231">
        <v>0</v>
      </c>
    </row>
    <row r="19" spans="1:7" ht="20.25" customHeight="1">
      <c r="A19" s="230" t="s">
        <v>472</v>
      </c>
      <c r="B19" s="165">
        <v>3480000</v>
      </c>
      <c r="C19" s="166">
        <v>2016</v>
      </c>
      <c r="D19" s="165">
        <v>3480000</v>
      </c>
      <c r="E19" s="165">
        <v>3480000</v>
      </c>
      <c r="F19" s="771">
        <v>0</v>
      </c>
      <c r="G19" s="231" t="s">
        <v>468</v>
      </c>
    </row>
    <row r="20" spans="1:7" s="241" customFormat="1" ht="24" customHeight="1" thickBot="1">
      <c r="A20" s="244" t="s">
        <v>470</v>
      </c>
      <c r="B20" s="242">
        <v>515000</v>
      </c>
      <c r="C20" s="243">
        <v>2016</v>
      </c>
      <c r="D20" s="242">
        <v>515000</v>
      </c>
      <c r="E20" s="242">
        <v>515000</v>
      </c>
      <c r="F20" s="772">
        <v>240394</v>
      </c>
      <c r="G20" s="246">
        <v>0</v>
      </c>
    </row>
    <row r="21" spans="1:7" ht="13.5" thickBot="1">
      <c r="A21" s="168" t="s">
        <v>96</v>
      </c>
      <c r="B21" s="169">
        <f>B7+B13</f>
        <v>16480000</v>
      </c>
      <c r="C21" s="170"/>
      <c r="D21" s="169">
        <f>D7+D13</f>
        <v>16480000</v>
      </c>
      <c r="E21" s="245">
        <f>E7+E13</f>
        <v>16480000</v>
      </c>
      <c r="F21" s="245">
        <f>F7+F13</f>
        <v>1130593</v>
      </c>
      <c r="G21" s="773">
        <v>0</v>
      </c>
    </row>
    <row r="29" spans="2:4" ht="12.75">
      <c r="B29" s="76"/>
      <c r="C29" s="76"/>
      <c r="D29" s="76"/>
    </row>
    <row r="30" spans="1:4" ht="15.75">
      <c r="A30" s="89"/>
      <c r="B30" s="88"/>
      <c r="C30" s="94"/>
      <c r="D30" s="95"/>
    </row>
    <row r="31" spans="1:4" ht="15.75">
      <c r="A31" s="89"/>
      <c r="B31" s="90"/>
      <c r="C31" s="91"/>
      <c r="D31" s="95"/>
    </row>
    <row r="32" spans="1:4" ht="15.75">
      <c r="A32" s="192"/>
      <c r="B32" s="90"/>
      <c r="C32" s="91"/>
      <c r="D32" s="95"/>
    </row>
    <row r="33" spans="1:3" ht="15.75">
      <c r="A33" s="89"/>
      <c r="B33" s="90"/>
      <c r="C33" s="91"/>
    </row>
    <row r="34" spans="1:3" ht="12.75">
      <c r="A34" s="92"/>
      <c r="B34" s="90"/>
      <c r="C34" s="93"/>
    </row>
    <row r="35" spans="1:4" ht="15.75">
      <c r="A35" s="96"/>
      <c r="B35" s="90"/>
      <c r="C35" s="91"/>
      <c r="D35" s="95"/>
    </row>
    <row r="36" spans="1:4" ht="15.75">
      <c r="A36" s="96"/>
      <c r="C36" s="95"/>
      <c r="D36" s="95"/>
    </row>
    <row r="37" spans="1:4" ht="15.75">
      <c r="A37" s="96"/>
      <c r="C37" s="95"/>
      <c r="D37" s="95"/>
    </row>
  </sheetData>
  <sheetProtection/>
  <mergeCells count="3">
    <mergeCell ref="A1:G1"/>
    <mergeCell ref="A2:G2"/>
    <mergeCell ref="A3:G3"/>
  </mergeCells>
  <printOptions gridLines="1" horizontalCentered="1"/>
  <pageMargins left="0.64" right="0.15" top="1.4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D29" sqref="D29"/>
    </sheetView>
  </sheetViews>
  <sheetFormatPr defaultColWidth="9.00390625" defaultRowHeight="12.75"/>
  <cols>
    <col min="1" max="1" width="38.125" style="10" customWidth="1"/>
    <col min="2" max="2" width="15.75390625" style="77" bestFit="1" customWidth="1"/>
    <col min="3" max="3" width="18.00390625" style="77" bestFit="1" customWidth="1"/>
    <col min="4" max="4" width="13.75390625" style="77" bestFit="1" customWidth="1"/>
    <col min="5" max="5" width="19.25390625" style="77" customWidth="1"/>
    <col min="6" max="7" width="9.125" style="10" customWidth="1"/>
  </cols>
  <sheetData>
    <row r="1" spans="1:5" ht="18.75">
      <c r="A1" s="1180" t="s">
        <v>1226</v>
      </c>
      <c r="B1" s="1180"/>
      <c r="C1" s="1180"/>
      <c r="D1" s="1180"/>
      <c r="E1" s="1180"/>
    </row>
    <row r="2" spans="1:5" ht="18.75">
      <c r="A2" s="1180" t="s">
        <v>151</v>
      </c>
      <c r="B2" s="1180"/>
      <c r="C2" s="1180"/>
      <c r="D2" s="1180"/>
      <c r="E2" s="1180"/>
    </row>
    <row r="3" spans="1:5" ht="45" customHeight="1">
      <c r="A3" s="1179" t="s">
        <v>80</v>
      </c>
      <c r="B3" s="1179"/>
      <c r="C3" s="1179"/>
      <c r="D3" s="1179"/>
      <c r="E3" s="1179"/>
    </row>
    <row r="4" spans="2:5" ht="15.75">
      <c r="B4" s="1182"/>
      <c r="C4" s="1182"/>
      <c r="D4" s="1182"/>
      <c r="E4" s="1182"/>
    </row>
    <row r="5" spans="1:5" ht="15.75">
      <c r="A5" s="43" t="s">
        <v>81</v>
      </c>
      <c r="B5" s="1181"/>
      <c r="C5" s="1181"/>
      <c r="D5" s="1181"/>
      <c r="E5" s="1181"/>
    </row>
    <row r="6" ht="13.5" thickBot="1">
      <c r="E6" s="776" t="s">
        <v>1236</v>
      </c>
    </row>
    <row r="7" spans="1:5" ht="16.5" thickBot="1">
      <c r="A7" s="44" t="s">
        <v>82</v>
      </c>
      <c r="B7" s="78">
        <v>2015</v>
      </c>
      <c r="C7" s="78">
        <v>2016</v>
      </c>
      <c r="D7" s="78">
        <v>2017</v>
      </c>
      <c r="E7" s="79" t="s">
        <v>13</v>
      </c>
    </row>
    <row r="8" spans="1:5" ht="15.75">
      <c r="A8" s="45" t="s">
        <v>83</v>
      </c>
      <c r="B8" s="80"/>
      <c r="C8" s="80"/>
      <c r="D8" s="80"/>
      <c r="E8" s="81">
        <f aca="true" t="shared" si="0" ref="E8:E14">SUM(B8:D8)</f>
        <v>0</v>
      </c>
    </row>
    <row r="9" spans="1:5" ht="15.75">
      <c r="A9" s="46" t="s">
        <v>84</v>
      </c>
      <c r="B9" s="82"/>
      <c r="C9" s="82"/>
      <c r="D9" s="82"/>
      <c r="E9" s="81">
        <f t="shared" si="0"/>
        <v>0</v>
      </c>
    </row>
    <row r="10" spans="1:5" ht="15.75">
      <c r="A10" s="48" t="s">
        <v>85</v>
      </c>
      <c r="B10" s="82"/>
      <c r="C10" s="82"/>
      <c r="D10" s="82"/>
      <c r="E10" s="81">
        <f t="shared" si="0"/>
        <v>0</v>
      </c>
    </row>
    <row r="11" spans="1:5" ht="15.75">
      <c r="A11" s="48" t="s">
        <v>86</v>
      </c>
      <c r="B11" s="82"/>
      <c r="C11" s="82"/>
      <c r="D11" s="82"/>
      <c r="E11" s="81">
        <f t="shared" si="0"/>
        <v>0</v>
      </c>
    </row>
    <row r="12" spans="1:5" ht="15.75">
      <c r="A12" s="48" t="s">
        <v>87</v>
      </c>
      <c r="B12" s="82"/>
      <c r="C12" s="82"/>
      <c r="D12" s="82"/>
      <c r="E12" s="81">
        <f t="shared" si="0"/>
        <v>0</v>
      </c>
    </row>
    <row r="13" spans="1:5" ht="16.5" thickBot="1">
      <c r="A13" s="49" t="s">
        <v>6</v>
      </c>
      <c r="B13" s="83"/>
      <c r="C13" s="83"/>
      <c r="D13" s="83"/>
      <c r="E13" s="84">
        <f t="shared" si="0"/>
        <v>0</v>
      </c>
    </row>
    <row r="14" spans="1:5" ht="16.5" thickBot="1">
      <c r="A14" s="44" t="s">
        <v>88</v>
      </c>
      <c r="B14" s="85">
        <f>SUM(B8:B13)</f>
        <v>0</v>
      </c>
      <c r="C14" s="85">
        <f>SUM(C8:C13)</f>
        <v>0</v>
      </c>
      <c r="D14" s="85">
        <f>SUM(D8:D13)</f>
        <v>0</v>
      </c>
      <c r="E14" s="86">
        <f t="shared" si="0"/>
        <v>0</v>
      </c>
    </row>
    <row r="15" spans="1:5" ht="16.5" thickBot="1">
      <c r="A15" s="11"/>
      <c r="B15" s="87"/>
      <c r="C15" s="87"/>
      <c r="D15" s="87"/>
      <c r="E15" s="87"/>
    </row>
    <row r="16" spans="1:5" ht="16.5" thickBot="1">
      <c r="A16" s="44" t="s">
        <v>89</v>
      </c>
      <c r="B16" s="78">
        <v>2015</v>
      </c>
      <c r="C16" s="78">
        <v>2016</v>
      </c>
      <c r="D16" s="78">
        <v>2017</v>
      </c>
      <c r="E16" s="79" t="s">
        <v>13</v>
      </c>
    </row>
    <row r="17" spans="1:5" ht="15.75">
      <c r="A17" s="45" t="s">
        <v>90</v>
      </c>
      <c r="B17" s="80"/>
      <c r="C17" s="80"/>
      <c r="D17" s="80"/>
      <c r="E17" s="81">
        <f>SUM(B17:D17)</f>
        <v>0</v>
      </c>
    </row>
    <row r="18" spans="1:5" ht="15.75">
      <c r="A18" s="48" t="s">
        <v>91</v>
      </c>
      <c r="B18" s="82"/>
      <c r="C18" s="82"/>
      <c r="D18" s="82"/>
      <c r="E18" s="81">
        <f>SUM(B18:D18)</f>
        <v>0</v>
      </c>
    </row>
    <row r="19" spans="1:5" ht="15.75">
      <c r="A19" s="48" t="s">
        <v>92</v>
      </c>
      <c r="B19" s="82"/>
      <c r="C19" s="82"/>
      <c r="D19" s="82"/>
      <c r="E19" s="81">
        <f>SUM(B19:D19)</f>
        <v>0</v>
      </c>
    </row>
    <row r="20" spans="1:5" ht="16.5" thickBot="1">
      <c r="A20" s="49" t="s">
        <v>164</v>
      </c>
      <c r="B20" s="83"/>
      <c r="C20" s="83"/>
      <c r="D20" s="83"/>
      <c r="E20" s="84">
        <f>SUM(B20:D20)</f>
        <v>0</v>
      </c>
    </row>
    <row r="21" spans="1:5" ht="16.5" thickBot="1">
      <c r="A21" s="44" t="s">
        <v>13</v>
      </c>
      <c r="B21" s="85">
        <f>SUM(B17:B20)</f>
        <v>0</v>
      </c>
      <c r="C21" s="85">
        <f>SUM(C17:C20)</f>
        <v>0</v>
      </c>
      <c r="D21" s="85">
        <f>SUM(D17:D20)</f>
        <v>0</v>
      </c>
      <c r="E21" s="86">
        <f>SUM(B21:D21)</f>
        <v>0</v>
      </c>
    </row>
  </sheetData>
  <sheetProtection/>
  <mergeCells count="5">
    <mergeCell ref="A3:E3"/>
    <mergeCell ref="A1:E1"/>
    <mergeCell ref="A2:E2"/>
    <mergeCell ref="B5:E5"/>
    <mergeCell ref="B4:E4"/>
  </mergeCells>
  <printOptions/>
  <pageMargins left="0.7874015748031497" right="0.7874015748031497" top="0.5511811023622047" bottom="0.984251968503937" header="0.5118110236220472" footer="0.5118110236220472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D5" sqref="D5"/>
    </sheetView>
  </sheetViews>
  <sheetFormatPr defaultColWidth="8.00390625" defaultRowHeight="12.75"/>
  <cols>
    <col min="1" max="1" width="5.00390625" style="42" customWidth="1"/>
    <col min="2" max="2" width="47.00390625" style="29" customWidth="1"/>
    <col min="3" max="4" width="15.125" style="29" customWidth="1"/>
    <col min="5" max="16384" width="8.00390625" style="29" customWidth="1"/>
  </cols>
  <sheetData>
    <row r="1" spans="1:4" ht="18" customHeight="1">
      <c r="A1" s="1183" t="s">
        <v>1260</v>
      </c>
      <c r="B1" s="1183"/>
      <c r="C1" s="1183"/>
      <c r="D1" s="1183"/>
    </row>
    <row r="3" spans="2:3" ht="37.5" customHeight="1">
      <c r="B3" s="1183" t="s">
        <v>151</v>
      </c>
      <c r="C3" s="1185"/>
    </row>
    <row r="4" spans="1:4" ht="36.75" customHeight="1">
      <c r="A4" s="1183" t="s">
        <v>355</v>
      </c>
      <c r="B4" s="1183"/>
      <c r="C4" s="1183"/>
      <c r="D4" s="1183"/>
    </row>
    <row r="5" spans="1:4" s="17" customFormat="1" ht="15.75" thickBot="1">
      <c r="A5" s="16"/>
      <c r="D5" s="777" t="s">
        <v>1237</v>
      </c>
    </row>
    <row r="6" spans="1:4" s="21" customFormat="1" ht="48" customHeight="1" thickBot="1">
      <c r="A6" s="18" t="s">
        <v>140</v>
      </c>
      <c r="B6" s="19" t="s">
        <v>31</v>
      </c>
      <c r="C6" s="19" t="s">
        <v>32</v>
      </c>
      <c r="D6" s="20" t="s">
        <v>33</v>
      </c>
    </row>
    <row r="7" spans="1:4" s="21" customFormat="1" ht="13.5" customHeight="1" thickBot="1">
      <c r="A7" s="22">
        <v>1</v>
      </c>
      <c r="B7" s="23">
        <v>2</v>
      </c>
      <c r="C7" s="23">
        <v>3</v>
      </c>
      <c r="D7" s="24">
        <v>4</v>
      </c>
    </row>
    <row r="8" spans="1:4" ht="18" customHeight="1">
      <c r="A8" s="25" t="s">
        <v>4</v>
      </c>
      <c r="B8" s="26" t="s">
        <v>34</v>
      </c>
      <c r="C8" s="27"/>
      <c r="D8" s="28"/>
    </row>
    <row r="9" spans="1:4" ht="18" customHeight="1">
      <c r="A9" s="30" t="s">
        <v>15</v>
      </c>
      <c r="B9" s="31" t="s">
        <v>35</v>
      </c>
      <c r="C9" s="32"/>
      <c r="D9" s="33"/>
    </row>
    <row r="10" spans="1:4" ht="18" customHeight="1">
      <c r="A10" s="30" t="s">
        <v>16</v>
      </c>
      <c r="B10" s="31" t="s">
        <v>36</v>
      </c>
      <c r="C10" s="32"/>
      <c r="D10" s="33"/>
    </row>
    <row r="11" spans="1:4" ht="18" customHeight="1">
      <c r="A11" s="30" t="s">
        <v>17</v>
      </c>
      <c r="B11" s="31" t="s">
        <v>37</v>
      </c>
      <c r="C11" s="32"/>
      <c r="D11" s="33"/>
    </row>
    <row r="12" spans="1:4" ht="18" customHeight="1">
      <c r="A12" s="30" t="s">
        <v>19</v>
      </c>
      <c r="B12" s="31" t="s">
        <v>38</v>
      </c>
      <c r="C12" s="32"/>
      <c r="D12" s="33"/>
    </row>
    <row r="13" spans="1:4" ht="18" customHeight="1">
      <c r="A13" s="30" t="s">
        <v>20</v>
      </c>
      <c r="B13" s="31" t="s">
        <v>39</v>
      </c>
      <c r="C13" s="32"/>
      <c r="D13" s="33"/>
    </row>
    <row r="14" spans="1:4" ht="18" customHeight="1">
      <c r="A14" s="30" t="s">
        <v>21</v>
      </c>
      <c r="B14" s="34" t="s">
        <v>40</v>
      </c>
      <c r="C14" s="32"/>
      <c r="D14" s="33"/>
    </row>
    <row r="15" spans="1:4" ht="18" customHeight="1">
      <c r="A15" s="30" t="s">
        <v>23</v>
      </c>
      <c r="B15" s="34" t="s">
        <v>41</v>
      </c>
      <c r="C15" s="32"/>
      <c r="D15" s="33"/>
    </row>
    <row r="16" spans="1:4" ht="18" customHeight="1">
      <c r="A16" s="30" t="s">
        <v>24</v>
      </c>
      <c r="B16" s="34" t="s">
        <v>42</v>
      </c>
      <c r="C16" s="32">
        <v>299000</v>
      </c>
      <c r="D16" s="33">
        <v>149500</v>
      </c>
    </row>
    <row r="17" spans="1:4" ht="18" customHeight="1">
      <c r="A17" s="30" t="s">
        <v>5</v>
      </c>
      <c r="B17" s="34" t="s">
        <v>43</v>
      </c>
      <c r="C17" s="32"/>
      <c r="D17" s="33"/>
    </row>
    <row r="18" spans="1:4" ht="18" customHeight="1">
      <c r="A18" s="30" t="s">
        <v>26</v>
      </c>
      <c r="B18" s="34" t="s">
        <v>66</v>
      </c>
      <c r="C18" s="32"/>
      <c r="D18" s="33"/>
    </row>
    <row r="19" spans="1:4" ht="22.5" customHeight="1">
      <c r="A19" s="30" t="s">
        <v>28</v>
      </c>
      <c r="B19" s="34" t="s">
        <v>67</v>
      </c>
      <c r="C19" s="32"/>
      <c r="D19" s="33"/>
    </row>
    <row r="20" spans="1:4" ht="18" customHeight="1">
      <c r="A20" s="30" t="s">
        <v>68</v>
      </c>
      <c r="B20" s="31" t="s">
        <v>69</v>
      </c>
      <c r="C20" s="32"/>
      <c r="D20" s="33"/>
    </row>
    <row r="21" spans="1:4" ht="18" customHeight="1">
      <c r="A21" s="30" t="s">
        <v>70</v>
      </c>
      <c r="B21" s="31" t="s">
        <v>71</v>
      </c>
      <c r="C21" s="32"/>
      <c r="D21" s="33"/>
    </row>
    <row r="22" spans="1:4" ht="18" customHeight="1">
      <c r="A22" s="30" t="s">
        <v>72</v>
      </c>
      <c r="B22" s="31" t="s">
        <v>73</v>
      </c>
      <c r="C22" s="32"/>
      <c r="D22" s="33"/>
    </row>
    <row r="23" spans="1:4" ht="18" customHeight="1">
      <c r="A23" s="30" t="s">
        <v>74</v>
      </c>
      <c r="B23" s="31" t="s">
        <v>75</v>
      </c>
      <c r="C23" s="32"/>
      <c r="D23" s="33"/>
    </row>
    <row r="24" spans="1:4" ht="18" customHeight="1">
      <c r="A24" s="30" t="s">
        <v>76</v>
      </c>
      <c r="B24" s="31" t="s">
        <v>77</v>
      </c>
      <c r="C24" s="32"/>
      <c r="D24" s="33"/>
    </row>
    <row r="25" spans="1:4" ht="18" customHeight="1" thickBot="1">
      <c r="A25" s="30" t="s">
        <v>78</v>
      </c>
      <c r="B25" s="35"/>
      <c r="C25" s="36"/>
      <c r="D25" s="33"/>
    </row>
    <row r="26" spans="1:4" ht="18" customHeight="1" thickBot="1">
      <c r="A26" s="37" t="s">
        <v>79</v>
      </c>
      <c r="B26" s="38" t="s">
        <v>30</v>
      </c>
      <c r="C26" s="39">
        <f>SUM(C8:C25)</f>
        <v>299000</v>
      </c>
      <c r="D26" s="40">
        <f>SUM(D8:D25)</f>
        <v>149500</v>
      </c>
    </row>
    <row r="27" spans="1:4" ht="8.25" customHeight="1">
      <c r="A27" s="41"/>
      <c r="B27" s="1184"/>
      <c r="C27" s="1184"/>
      <c r="D27" s="1184"/>
    </row>
  </sheetData>
  <sheetProtection/>
  <mergeCells count="4">
    <mergeCell ref="A1:D1"/>
    <mergeCell ref="B27:D27"/>
    <mergeCell ref="B3:C3"/>
    <mergeCell ref="A4:D4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I16" sqref="I16"/>
    </sheetView>
  </sheetViews>
  <sheetFormatPr defaultColWidth="8.00390625" defaultRowHeight="12.75"/>
  <cols>
    <col min="1" max="1" width="5.875" style="13" customWidth="1"/>
    <col min="2" max="2" width="42.625" style="14" customWidth="1"/>
    <col min="3" max="3" width="12.125" style="14" bestFit="1" customWidth="1"/>
    <col min="4" max="8" width="11.00390625" style="14" customWidth="1"/>
    <col min="9" max="9" width="13.00390625" style="14" customWidth="1"/>
    <col min="10" max="16384" width="8.00390625" style="14" customWidth="1"/>
  </cols>
  <sheetData>
    <row r="1" spans="1:9" ht="18.75">
      <c r="A1" s="1186" t="s">
        <v>660</v>
      </c>
      <c r="B1" s="1186"/>
      <c r="C1" s="1186"/>
      <c r="D1" s="1186"/>
      <c r="E1" s="1186"/>
      <c r="F1" s="1186"/>
      <c r="G1" s="1186"/>
      <c r="H1" s="1186"/>
      <c r="I1" s="1186"/>
    </row>
    <row r="2" spans="1:9" ht="18.75">
      <c r="A2" s="1186" t="s">
        <v>151</v>
      </c>
      <c r="B2" s="1186"/>
      <c r="C2" s="1186"/>
      <c r="D2" s="1186"/>
      <c r="E2" s="1186"/>
      <c r="F2" s="1186"/>
      <c r="G2" s="1186"/>
      <c r="H2" s="1186"/>
      <c r="I2" s="1186"/>
    </row>
    <row r="3" spans="1:9" ht="18.75" customHeight="1">
      <c r="A3" s="1186" t="s">
        <v>162</v>
      </c>
      <c r="B3" s="1186"/>
      <c r="C3" s="1186"/>
      <c r="D3" s="1186"/>
      <c r="E3" s="1186"/>
      <c r="F3" s="1186"/>
      <c r="G3" s="1186"/>
      <c r="H3" s="1186"/>
      <c r="I3" s="1186"/>
    </row>
    <row r="4" spans="1:9" ht="21.75" thickBot="1">
      <c r="A4" s="105"/>
      <c r="B4" s="76"/>
      <c r="C4" s="76"/>
      <c r="D4" s="76"/>
      <c r="E4" s="76"/>
      <c r="F4" s="76"/>
      <c r="G4" s="76"/>
      <c r="H4" s="76"/>
      <c r="I4" s="774" t="s">
        <v>1238</v>
      </c>
    </row>
    <row r="5" spans="1:9" ht="12.75">
      <c r="A5" s="1194" t="s">
        <v>9</v>
      </c>
      <c r="B5" s="1190" t="s">
        <v>10</v>
      </c>
      <c r="C5" s="1194" t="s">
        <v>11</v>
      </c>
      <c r="D5" s="1194" t="s">
        <v>449</v>
      </c>
      <c r="E5" s="1187" t="s">
        <v>12</v>
      </c>
      <c r="F5" s="1188"/>
      <c r="G5" s="1188"/>
      <c r="H5" s="1189"/>
      <c r="I5" s="1190" t="s">
        <v>13</v>
      </c>
    </row>
    <row r="6" spans="1:9" ht="24.75" thickBot="1">
      <c r="A6" s="1195"/>
      <c r="B6" s="1191"/>
      <c r="C6" s="1191"/>
      <c r="D6" s="1195"/>
      <c r="E6" s="106" t="s">
        <v>161</v>
      </c>
      <c r="F6" s="107" t="s">
        <v>350</v>
      </c>
      <c r="G6" s="107" t="s">
        <v>450</v>
      </c>
      <c r="H6" s="108" t="s">
        <v>451</v>
      </c>
      <c r="I6" s="1191"/>
    </row>
    <row r="7" spans="1:9" ht="13.5" thickBot="1">
      <c r="A7" s="109">
        <v>1</v>
      </c>
      <c r="B7" s="110">
        <v>2</v>
      </c>
      <c r="C7" s="111">
        <v>3</v>
      </c>
      <c r="D7" s="110">
        <v>4</v>
      </c>
      <c r="E7" s="109">
        <v>5</v>
      </c>
      <c r="F7" s="111">
        <v>6</v>
      </c>
      <c r="G7" s="111">
        <v>7</v>
      </c>
      <c r="H7" s="112">
        <v>8</v>
      </c>
      <c r="I7" s="113" t="s">
        <v>14</v>
      </c>
    </row>
    <row r="8" spans="1:9" ht="13.5" thickBot="1">
      <c r="A8" s="114" t="s">
        <v>4</v>
      </c>
      <c r="B8" s="115" t="s">
        <v>165</v>
      </c>
      <c r="C8" s="116"/>
      <c r="D8" s="117">
        <f>SUM(D9:D10)</f>
        <v>0</v>
      </c>
      <c r="E8" s="118"/>
      <c r="F8" s="119"/>
      <c r="G8" s="119"/>
      <c r="H8" s="120"/>
      <c r="I8" s="121"/>
    </row>
    <row r="9" spans="1:9" ht="12.75">
      <c r="A9" s="122" t="s">
        <v>15</v>
      </c>
      <c r="B9" s="123"/>
      <c r="C9" s="124"/>
      <c r="D9" s="125"/>
      <c r="E9" s="126"/>
      <c r="F9" s="127"/>
      <c r="G9" s="127"/>
      <c r="H9" s="128"/>
      <c r="I9" s="129">
        <f aca="true" t="shared" si="0" ref="I9:I22">SUM(D9:H9)</f>
        <v>0</v>
      </c>
    </row>
    <row r="10" spans="1:9" ht="13.5" thickBot="1">
      <c r="A10" s="122" t="s">
        <v>16</v>
      </c>
      <c r="B10" s="123"/>
      <c r="C10" s="124"/>
      <c r="D10" s="125"/>
      <c r="E10" s="126"/>
      <c r="F10" s="127"/>
      <c r="G10" s="127"/>
      <c r="H10" s="128"/>
      <c r="I10" s="129">
        <f t="shared" si="0"/>
        <v>0</v>
      </c>
    </row>
    <row r="11" spans="1:9" ht="13.5" thickBot="1">
      <c r="A11" s="114" t="s">
        <v>17</v>
      </c>
      <c r="B11" s="15" t="s">
        <v>18</v>
      </c>
      <c r="C11" s="130"/>
      <c r="D11" s="117">
        <f>SUM(D12:D13)</f>
        <v>0</v>
      </c>
      <c r="E11" s="118">
        <f>SUM(E12:E13)</f>
        <v>0</v>
      </c>
      <c r="F11" s="119">
        <f>SUM(F12:F13)</f>
        <v>0</v>
      </c>
      <c r="G11" s="119">
        <f>SUM(G12:G13)</f>
        <v>0</v>
      </c>
      <c r="H11" s="120">
        <f>SUM(H12:H13)</f>
        <v>0</v>
      </c>
      <c r="I11" s="121">
        <f t="shared" si="0"/>
        <v>0</v>
      </c>
    </row>
    <row r="12" spans="1:9" ht="12.75">
      <c r="A12" s="122" t="s">
        <v>19</v>
      </c>
      <c r="B12" s="123"/>
      <c r="C12" s="131"/>
      <c r="D12" s="125"/>
      <c r="E12" s="126"/>
      <c r="F12" s="127"/>
      <c r="G12" s="127"/>
      <c r="H12" s="128"/>
      <c r="I12" s="129">
        <f t="shared" si="0"/>
        <v>0</v>
      </c>
    </row>
    <row r="13" spans="1:9" ht="13.5" thickBot="1">
      <c r="A13" s="122" t="s">
        <v>20</v>
      </c>
      <c r="B13" s="123"/>
      <c r="C13" s="124"/>
      <c r="D13" s="125"/>
      <c r="E13" s="126"/>
      <c r="F13" s="127"/>
      <c r="G13" s="127"/>
      <c r="H13" s="128"/>
      <c r="I13" s="129">
        <f t="shared" si="0"/>
        <v>0</v>
      </c>
    </row>
    <row r="14" spans="1:9" ht="13.5" thickBot="1">
      <c r="A14" s="114" t="s">
        <v>21</v>
      </c>
      <c r="B14" s="15" t="s">
        <v>22</v>
      </c>
      <c r="C14" s="130"/>
      <c r="D14" s="117">
        <f>SUM(D15:D15)</f>
        <v>0</v>
      </c>
      <c r="E14" s="118"/>
      <c r="F14" s="119"/>
      <c r="G14" s="119">
        <f>G15+G16</f>
        <v>0</v>
      </c>
      <c r="H14" s="120">
        <f>SUM(H15:H15)</f>
        <v>0</v>
      </c>
      <c r="I14" s="121">
        <f t="shared" si="0"/>
        <v>0</v>
      </c>
    </row>
    <row r="15" spans="1:9" ht="12.75">
      <c r="A15" s="122" t="s">
        <v>23</v>
      </c>
      <c r="B15" s="229"/>
      <c r="C15" s="124"/>
      <c r="D15" s="125"/>
      <c r="E15" s="126"/>
      <c r="F15" s="127"/>
      <c r="G15" s="127"/>
      <c r="H15" s="128"/>
      <c r="I15" s="129"/>
    </row>
    <row r="16" spans="1:9" ht="13.5" thickBot="1">
      <c r="A16" s="144" t="s">
        <v>24</v>
      </c>
      <c r="B16" s="230"/>
      <c r="C16" s="227"/>
      <c r="D16" s="147"/>
      <c r="E16" s="148"/>
      <c r="F16" s="149"/>
      <c r="G16" s="149"/>
      <c r="H16" s="150"/>
      <c r="I16" s="151"/>
    </row>
    <row r="17" spans="1:9" ht="13.5" thickBot="1">
      <c r="A17" s="114" t="s">
        <v>5</v>
      </c>
      <c r="B17" s="15" t="s">
        <v>25</v>
      </c>
      <c r="C17" s="130"/>
      <c r="D17" s="117">
        <f>SUM(D18:D18)</f>
        <v>0</v>
      </c>
      <c r="E17" s="118">
        <f>SUM(E18:E18)</f>
        <v>0</v>
      </c>
      <c r="F17" s="119">
        <f>SUM(F18:F18)</f>
        <v>0</v>
      </c>
      <c r="G17" s="119">
        <f>G18+G19</f>
        <v>0</v>
      </c>
      <c r="H17" s="120">
        <f>SUM(H18:H18)</f>
        <v>0</v>
      </c>
      <c r="I17" s="121">
        <f t="shared" si="0"/>
        <v>0</v>
      </c>
    </row>
    <row r="18" spans="1:9" ht="12.75">
      <c r="A18" s="132" t="s">
        <v>26</v>
      </c>
      <c r="B18" s="133"/>
      <c r="C18" s="134"/>
      <c r="D18" s="135"/>
      <c r="E18" s="136"/>
      <c r="F18" s="137"/>
      <c r="G18" s="137"/>
      <c r="H18" s="138"/>
      <c r="I18" s="139"/>
    </row>
    <row r="19" spans="1:9" ht="13.5" thickBot="1">
      <c r="A19" s="144" t="s">
        <v>28</v>
      </c>
      <c r="B19" s="228"/>
      <c r="C19" s="227"/>
      <c r="D19" s="147"/>
      <c r="E19" s="148"/>
      <c r="F19" s="149"/>
      <c r="G19" s="149"/>
      <c r="H19" s="150"/>
      <c r="I19" s="151"/>
    </row>
    <row r="20" spans="1:9" ht="13.5" thickBot="1">
      <c r="A20" s="114" t="s">
        <v>68</v>
      </c>
      <c r="B20" s="15" t="s">
        <v>27</v>
      </c>
      <c r="C20" s="130"/>
      <c r="D20" s="140">
        <f>SUM(D21:D21)</f>
        <v>0</v>
      </c>
      <c r="E20" s="141">
        <f>SUM(E21:E21)</f>
        <v>0</v>
      </c>
      <c r="F20" s="142">
        <f>SUM(F21:F21)</f>
        <v>0</v>
      </c>
      <c r="G20" s="142">
        <f>SUM(G21:G21)</f>
        <v>0</v>
      </c>
      <c r="H20" s="143"/>
      <c r="I20" s="121">
        <f t="shared" si="0"/>
        <v>0</v>
      </c>
    </row>
    <row r="21" spans="1:9" ht="13.5" thickBot="1">
      <c r="A21" s="144" t="s">
        <v>70</v>
      </c>
      <c r="B21" s="145"/>
      <c r="C21" s="146"/>
      <c r="D21" s="147"/>
      <c r="E21" s="148"/>
      <c r="F21" s="149"/>
      <c r="G21" s="149"/>
      <c r="H21" s="150"/>
      <c r="I21" s="151">
        <f t="shared" si="0"/>
        <v>0</v>
      </c>
    </row>
    <row r="22" spans="1:9" ht="13.5" thickBot="1">
      <c r="A22" s="1192" t="s">
        <v>29</v>
      </c>
      <c r="B22" s="1193"/>
      <c r="C22" s="152"/>
      <c r="D22" s="117">
        <f>D8+D11+D14+D17+D20</f>
        <v>0</v>
      </c>
      <c r="E22" s="118">
        <f>E8+E11+E14+E17+E20</f>
        <v>0</v>
      </c>
      <c r="F22" s="119">
        <f>F8+F11+F14+F17+F20</f>
        <v>0</v>
      </c>
      <c r="G22" s="119">
        <f>G8+G11+G14+G17+G20</f>
        <v>0</v>
      </c>
      <c r="H22" s="120">
        <f>H8+H11+H14+H17+H20</f>
        <v>0</v>
      </c>
      <c r="I22" s="121">
        <f t="shared" si="0"/>
        <v>0</v>
      </c>
    </row>
    <row r="32" ht="12.75">
      <c r="B32" s="75"/>
    </row>
  </sheetData>
  <sheetProtection/>
  <mergeCells count="10">
    <mergeCell ref="A22:B22"/>
    <mergeCell ref="A5:A6"/>
    <mergeCell ref="B5:B6"/>
    <mergeCell ref="C5:C6"/>
    <mergeCell ref="D5:D6"/>
    <mergeCell ref="A1:I1"/>
    <mergeCell ref="A2:I2"/>
    <mergeCell ref="A3:I3"/>
    <mergeCell ref="E5:H5"/>
    <mergeCell ref="I5:I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M1">
      <pane ySplit="3" topLeftCell="A4" activePane="bottomLeft" state="frozen"/>
      <selection pane="topLeft" activeCell="A1" sqref="A1"/>
      <selection pane="bottomLeft" activeCell="A2" sqref="A2:AF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0.125" style="0" customWidth="1"/>
    <col min="4" max="4" width="16.75390625" style="0" customWidth="1"/>
    <col min="5" max="5" width="10.375" style="0" customWidth="1"/>
    <col min="6" max="6" width="11.625" style="0" customWidth="1"/>
    <col min="7" max="7" width="10.875" style="0" customWidth="1"/>
    <col min="8" max="8" width="15.00390625" style="0" customWidth="1"/>
    <col min="9" max="9" width="9.875" style="0" customWidth="1"/>
    <col min="10" max="10" width="9.625" style="0" customWidth="1"/>
    <col min="11" max="11" width="11.25390625" style="0" customWidth="1"/>
    <col min="12" max="12" width="11.125" style="0" customWidth="1"/>
    <col min="13" max="13" width="13.125" style="0" customWidth="1"/>
    <col min="14" max="14" width="10.125" style="0" customWidth="1"/>
    <col min="15" max="15" width="11.00390625" style="0" customWidth="1"/>
    <col min="16" max="16" width="11.875" style="0" customWidth="1"/>
    <col min="17" max="17" width="8.625" style="0" customWidth="1"/>
    <col min="18" max="19" width="11.00390625" style="0" customWidth="1"/>
    <col min="20" max="20" width="12.125" style="0" customWidth="1"/>
    <col min="21" max="21" width="13.375" style="0" customWidth="1"/>
    <col min="22" max="22" width="13.25390625" style="0" customWidth="1"/>
    <col min="23" max="23" width="11.25390625" style="0" customWidth="1"/>
    <col min="24" max="24" width="14.375" style="0" customWidth="1"/>
    <col min="25" max="25" width="10.875" style="0" customWidth="1"/>
    <col min="26" max="26" width="12.625" style="0" customWidth="1"/>
    <col min="27" max="27" width="14.25390625" style="0" customWidth="1"/>
    <col min="28" max="28" width="14.125" style="0" customWidth="1"/>
    <col min="29" max="29" width="13.875" style="0" customWidth="1"/>
    <col min="30" max="30" width="13.25390625" style="0" customWidth="1"/>
    <col min="31" max="31" width="12.375" style="0" customWidth="1"/>
    <col min="32" max="32" width="11.875" style="0" customWidth="1"/>
    <col min="33" max="33" width="13.75390625" style="0" customWidth="1"/>
  </cols>
  <sheetData>
    <row r="1" spans="1:33" ht="15.75">
      <c r="A1" s="1196" t="s">
        <v>1240</v>
      </c>
      <c r="B1" s="1197"/>
      <c r="C1" s="1197"/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1197"/>
      <c r="AC1" s="1197"/>
      <c r="AD1" s="1197"/>
      <c r="AE1" s="1197"/>
      <c r="AF1" s="1197"/>
      <c r="AG1" s="1198"/>
    </row>
    <row r="2" spans="1:33" ht="12.75">
      <c r="A2" s="1199"/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  <c r="P2" s="1200"/>
      <c r="Q2" s="1200"/>
      <c r="R2" s="1200"/>
      <c r="S2" s="1200"/>
      <c r="T2" s="1200"/>
      <c r="U2" s="1200"/>
      <c r="V2" s="1200"/>
      <c r="W2" s="1200"/>
      <c r="X2" s="1200"/>
      <c r="Y2" s="1200"/>
      <c r="Z2" s="1200"/>
      <c r="AA2" s="1200"/>
      <c r="AB2" s="1200"/>
      <c r="AC2" s="1200"/>
      <c r="AD2" s="1200"/>
      <c r="AE2" s="1200"/>
      <c r="AF2" s="1201"/>
      <c r="AG2" s="748" t="s">
        <v>1239</v>
      </c>
    </row>
    <row r="3" spans="1:33" ht="112.5">
      <c r="A3" s="732" t="s">
        <v>662</v>
      </c>
      <c r="B3" s="733" t="s">
        <v>128</v>
      </c>
      <c r="C3" s="733" t="s">
        <v>13</v>
      </c>
      <c r="D3" s="733" t="s">
        <v>663</v>
      </c>
      <c r="E3" s="733" t="s">
        <v>664</v>
      </c>
      <c r="F3" s="733" t="s">
        <v>665</v>
      </c>
      <c r="G3" s="733" t="s">
        <v>666</v>
      </c>
      <c r="H3" s="733" t="s">
        <v>667</v>
      </c>
      <c r="I3" s="733" t="s">
        <v>668</v>
      </c>
      <c r="J3" s="733" t="s">
        <v>669</v>
      </c>
      <c r="K3" s="733" t="s">
        <v>670</v>
      </c>
      <c r="L3" s="733" t="s">
        <v>671</v>
      </c>
      <c r="M3" s="733" t="s">
        <v>672</v>
      </c>
      <c r="N3" s="733" t="s">
        <v>673</v>
      </c>
      <c r="O3" s="733" t="s">
        <v>674</v>
      </c>
      <c r="P3" s="733" t="s">
        <v>675</v>
      </c>
      <c r="Q3" s="733" t="s">
        <v>676</v>
      </c>
      <c r="R3" s="733" t="s">
        <v>677</v>
      </c>
      <c r="S3" s="733" t="s">
        <v>678</v>
      </c>
      <c r="T3" s="733" t="s">
        <v>679</v>
      </c>
      <c r="U3" s="733" t="s">
        <v>680</v>
      </c>
      <c r="V3" s="733" t="s">
        <v>681</v>
      </c>
      <c r="W3" s="733" t="s">
        <v>682</v>
      </c>
      <c r="X3" s="733" t="s">
        <v>683</v>
      </c>
      <c r="Y3" s="733" t="s">
        <v>684</v>
      </c>
      <c r="Z3" s="733" t="s">
        <v>685</v>
      </c>
      <c r="AA3" s="733" t="s">
        <v>686</v>
      </c>
      <c r="AB3" s="733" t="s">
        <v>687</v>
      </c>
      <c r="AC3" s="733" t="s">
        <v>688</v>
      </c>
      <c r="AD3" s="733" t="s">
        <v>689</v>
      </c>
      <c r="AE3" s="733" t="s">
        <v>364</v>
      </c>
      <c r="AF3" s="733" t="s">
        <v>690</v>
      </c>
      <c r="AG3" s="734" t="s">
        <v>691</v>
      </c>
    </row>
    <row r="4" spans="1:33" ht="12.75">
      <c r="A4" s="714" t="s">
        <v>143</v>
      </c>
      <c r="B4" s="715" t="s">
        <v>1173</v>
      </c>
      <c r="C4" s="716">
        <v>23077249</v>
      </c>
      <c r="D4" s="716">
        <v>957514</v>
      </c>
      <c r="E4" s="716">
        <v>0</v>
      </c>
      <c r="F4" s="716">
        <v>0</v>
      </c>
      <c r="G4" s="716">
        <v>0</v>
      </c>
      <c r="H4" s="716">
        <v>0</v>
      </c>
      <c r="I4" s="716">
        <v>0</v>
      </c>
      <c r="J4" s="716">
        <v>0</v>
      </c>
      <c r="K4" s="716">
        <v>6142513</v>
      </c>
      <c r="L4" s="716">
        <v>0</v>
      </c>
      <c r="M4" s="716">
        <v>0</v>
      </c>
      <c r="N4" s="716">
        <v>0</v>
      </c>
      <c r="O4" s="716">
        <v>629243</v>
      </c>
      <c r="P4" s="716">
        <v>3652633</v>
      </c>
      <c r="Q4" s="716">
        <v>0</v>
      </c>
      <c r="R4" s="716">
        <v>0</v>
      </c>
      <c r="S4" s="716">
        <v>2905606</v>
      </c>
      <c r="T4" s="716">
        <v>0</v>
      </c>
      <c r="U4" s="716">
        <v>0</v>
      </c>
      <c r="V4" s="716">
        <v>281162</v>
      </c>
      <c r="W4" s="716">
        <v>1615616</v>
      </c>
      <c r="X4" s="716">
        <v>0</v>
      </c>
      <c r="Y4" s="716">
        <v>880131</v>
      </c>
      <c r="Z4" s="716">
        <v>0</v>
      </c>
      <c r="AA4" s="716">
        <v>0</v>
      </c>
      <c r="AB4" s="716">
        <v>3519024</v>
      </c>
      <c r="AC4" s="716">
        <v>633298</v>
      </c>
      <c r="AD4" s="716">
        <v>0</v>
      </c>
      <c r="AE4" s="716">
        <v>0</v>
      </c>
      <c r="AF4" s="716">
        <v>1860509</v>
      </c>
      <c r="AG4" s="717">
        <v>0</v>
      </c>
    </row>
    <row r="5" spans="1:33" ht="12.75">
      <c r="A5" s="714" t="s">
        <v>187</v>
      </c>
      <c r="B5" s="715" t="s">
        <v>1174</v>
      </c>
      <c r="C5" s="716">
        <v>443465</v>
      </c>
      <c r="D5" s="716">
        <v>0</v>
      </c>
      <c r="E5" s="716">
        <v>0</v>
      </c>
      <c r="F5" s="716">
        <v>0</v>
      </c>
      <c r="G5" s="716">
        <v>0</v>
      </c>
      <c r="H5" s="716">
        <v>0</v>
      </c>
      <c r="I5" s="716">
        <v>0</v>
      </c>
      <c r="J5" s="716">
        <v>0</v>
      </c>
      <c r="K5" s="716">
        <v>0</v>
      </c>
      <c r="L5" s="716">
        <v>0</v>
      </c>
      <c r="M5" s="716">
        <v>0</v>
      </c>
      <c r="N5" s="716">
        <v>0</v>
      </c>
      <c r="O5" s="716">
        <v>154124</v>
      </c>
      <c r="P5" s="716">
        <v>0</v>
      </c>
      <c r="Q5" s="716">
        <v>0</v>
      </c>
      <c r="R5" s="716">
        <v>0</v>
      </c>
      <c r="S5" s="716">
        <v>135220</v>
      </c>
      <c r="T5" s="716">
        <v>0</v>
      </c>
      <c r="U5" s="716">
        <v>0</v>
      </c>
      <c r="V5" s="716">
        <v>0</v>
      </c>
      <c r="W5" s="716">
        <v>0</v>
      </c>
      <c r="X5" s="716">
        <v>0</v>
      </c>
      <c r="Y5" s="716">
        <v>154121</v>
      </c>
      <c r="Z5" s="716">
        <v>0</v>
      </c>
      <c r="AA5" s="716">
        <v>0</v>
      </c>
      <c r="AB5" s="716">
        <v>0</v>
      </c>
      <c r="AC5" s="716">
        <v>0</v>
      </c>
      <c r="AD5" s="716">
        <v>0</v>
      </c>
      <c r="AE5" s="716">
        <v>0</v>
      </c>
      <c r="AF5" s="716">
        <v>0</v>
      </c>
      <c r="AG5" s="717">
        <v>0</v>
      </c>
    </row>
    <row r="6" spans="1:33" ht="12.75">
      <c r="A6" s="714" t="s">
        <v>188</v>
      </c>
      <c r="B6" s="715" t="s">
        <v>1175</v>
      </c>
      <c r="C6" s="716">
        <v>896235</v>
      </c>
      <c r="D6" s="716">
        <v>0</v>
      </c>
      <c r="E6" s="716">
        <v>0</v>
      </c>
      <c r="F6" s="716">
        <v>0</v>
      </c>
      <c r="G6" s="716">
        <v>0</v>
      </c>
      <c r="H6" s="716">
        <v>0</v>
      </c>
      <c r="I6" s="716">
        <v>0</v>
      </c>
      <c r="J6" s="716">
        <v>0</v>
      </c>
      <c r="K6" s="716">
        <v>0</v>
      </c>
      <c r="L6" s="716">
        <v>0</v>
      </c>
      <c r="M6" s="716">
        <v>0</v>
      </c>
      <c r="N6" s="716">
        <v>0</v>
      </c>
      <c r="O6" s="716">
        <v>42230</v>
      </c>
      <c r="P6" s="716">
        <v>158792</v>
      </c>
      <c r="Q6" s="716">
        <v>0</v>
      </c>
      <c r="R6" s="716">
        <v>0</v>
      </c>
      <c r="S6" s="716">
        <v>100015</v>
      </c>
      <c r="T6" s="716">
        <v>0</v>
      </c>
      <c r="U6" s="716">
        <v>0</v>
      </c>
      <c r="V6" s="716">
        <v>15537</v>
      </c>
      <c r="W6" s="716">
        <v>117340</v>
      </c>
      <c r="X6" s="716">
        <v>0</v>
      </c>
      <c r="Y6" s="716">
        <v>60208</v>
      </c>
      <c r="Z6" s="716">
        <v>0</v>
      </c>
      <c r="AA6" s="716">
        <v>0</v>
      </c>
      <c r="AB6" s="716">
        <v>237849</v>
      </c>
      <c r="AC6" s="716">
        <v>41824</v>
      </c>
      <c r="AD6" s="716">
        <v>0</v>
      </c>
      <c r="AE6" s="716">
        <v>0</v>
      </c>
      <c r="AF6" s="716">
        <v>122440</v>
      </c>
      <c r="AG6" s="717">
        <v>0</v>
      </c>
    </row>
    <row r="7" spans="1:33" ht="12.75">
      <c r="A7" s="714" t="s">
        <v>194</v>
      </c>
      <c r="B7" s="715" t="s">
        <v>1176</v>
      </c>
      <c r="C7" s="716">
        <v>24416949</v>
      </c>
      <c r="D7" s="716">
        <v>957514</v>
      </c>
      <c r="E7" s="716">
        <v>0</v>
      </c>
      <c r="F7" s="716">
        <v>0</v>
      </c>
      <c r="G7" s="716">
        <v>0</v>
      </c>
      <c r="H7" s="716">
        <v>0</v>
      </c>
      <c r="I7" s="716">
        <v>0</v>
      </c>
      <c r="J7" s="716">
        <v>0</v>
      </c>
      <c r="K7" s="716">
        <v>6142513</v>
      </c>
      <c r="L7" s="716">
        <v>0</v>
      </c>
      <c r="M7" s="716">
        <v>0</v>
      </c>
      <c r="N7" s="716">
        <v>0</v>
      </c>
      <c r="O7" s="716">
        <v>825597</v>
      </c>
      <c r="P7" s="716">
        <v>3811425</v>
      </c>
      <c r="Q7" s="716">
        <v>0</v>
      </c>
      <c r="R7" s="716">
        <v>0</v>
      </c>
      <c r="S7" s="716">
        <v>3140841</v>
      </c>
      <c r="T7" s="716">
        <v>0</v>
      </c>
      <c r="U7" s="716">
        <v>0</v>
      </c>
      <c r="V7" s="716">
        <v>296699</v>
      </c>
      <c r="W7" s="716">
        <v>1732956</v>
      </c>
      <c r="X7" s="716">
        <v>0</v>
      </c>
      <c r="Y7" s="716">
        <v>1094460</v>
      </c>
      <c r="Z7" s="716">
        <v>0</v>
      </c>
      <c r="AA7" s="716">
        <v>0</v>
      </c>
      <c r="AB7" s="716">
        <v>3756873</v>
      </c>
      <c r="AC7" s="716">
        <v>675122</v>
      </c>
      <c r="AD7" s="716">
        <v>0</v>
      </c>
      <c r="AE7" s="716">
        <v>0</v>
      </c>
      <c r="AF7" s="716">
        <v>1982949</v>
      </c>
      <c r="AG7" s="717">
        <v>0</v>
      </c>
    </row>
    <row r="8" spans="1:33" ht="12.75">
      <c r="A8" s="714" t="s">
        <v>195</v>
      </c>
      <c r="B8" s="715" t="s">
        <v>1177</v>
      </c>
      <c r="C8" s="716">
        <v>5836656</v>
      </c>
      <c r="D8" s="716">
        <v>5836656</v>
      </c>
      <c r="E8" s="716">
        <v>0</v>
      </c>
      <c r="F8" s="716">
        <v>0</v>
      </c>
      <c r="G8" s="716">
        <v>0</v>
      </c>
      <c r="H8" s="716">
        <v>0</v>
      </c>
      <c r="I8" s="716">
        <v>0</v>
      </c>
      <c r="J8" s="716">
        <v>0</v>
      </c>
      <c r="K8" s="716">
        <v>0</v>
      </c>
      <c r="L8" s="716">
        <v>0</v>
      </c>
      <c r="M8" s="716">
        <v>0</v>
      </c>
      <c r="N8" s="716">
        <v>0</v>
      </c>
      <c r="O8" s="716">
        <v>0</v>
      </c>
      <c r="P8" s="716">
        <v>0</v>
      </c>
      <c r="Q8" s="716">
        <v>0</v>
      </c>
      <c r="R8" s="716">
        <v>0</v>
      </c>
      <c r="S8" s="716">
        <v>0</v>
      </c>
      <c r="T8" s="716">
        <v>0</v>
      </c>
      <c r="U8" s="716">
        <v>0</v>
      </c>
      <c r="V8" s="716">
        <v>0</v>
      </c>
      <c r="W8" s="716">
        <v>0</v>
      </c>
      <c r="X8" s="716">
        <v>0</v>
      </c>
      <c r="Y8" s="716">
        <v>0</v>
      </c>
      <c r="Z8" s="716">
        <v>0</v>
      </c>
      <c r="AA8" s="716">
        <v>0</v>
      </c>
      <c r="AB8" s="716">
        <v>0</v>
      </c>
      <c r="AC8" s="716">
        <v>0</v>
      </c>
      <c r="AD8" s="716">
        <v>0</v>
      </c>
      <c r="AE8" s="716">
        <v>0</v>
      </c>
      <c r="AF8" s="716">
        <v>0</v>
      </c>
      <c r="AG8" s="717">
        <v>0</v>
      </c>
    </row>
    <row r="9" spans="1:33" ht="12.75">
      <c r="A9" s="714" t="s">
        <v>202</v>
      </c>
      <c r="B9" s="715" t="s">
        <v>1178</v>
      </c>
      <c r="C9" s="716">
        <v>2108564</v>
      </c>
      <c r="D9" s="716">
        <v>243144</v>
      </c>
      <c r="E9" s="716">
        <v>0</v>
      </c>
      <c r="F9" s="716">
        <v>0</v>
      </c>
      <c r="G9" s="716">
        <v>389681</v>
      </c>
      <c r="H9" s="716">
        <v>0</v>
      </c>
      <c r="I9" s="716">
        <v>0</v>
      </c>
      <c r="J9" s="716">
        <v>0</v>
      </c>
      <c r="K9" s="716">
        <v>0</v>
      </c>
      <c r="L9" s="716">
        <v>0</v>
      </c>
      <c r="M9" s="716">
        <v>0</v>
      </c>
      <c r="N9" s="716">
        <v>0</v>
      </c>
      <c r="O9" s="716">
        <v>0</v>
      </c>
      <c r="P9" s="716">
        <v>0</v>
      </c>
      <c r="Q9" s="716">
        <v>94510</v>
      </c>
      <c r="R9" s="716">
        <v>0</v>
      </c>
      <c r="S9" s="716">
        <v>11581</v>
      </c>
      <c r="T9" s="716">
        <v>94050</v>
      </c>
      <c r="U9" s="716">
        <v>0</v>
      </c>
      <c r="V9" s="716">
        <v>41633</v>
      </c>
      <c r="W9" s="716">
        <v>0</v>
      </c>
      <c r="X9" s="716">
        <v>0</v>
      </c>
      <c r="Y9" s="716">
        <v>400158</v>
      </c>
      <c r="Z9" s="716">
        <v>0</v>
      </c>
      <c r="AA9" s="716">
        <v>0</v>
      </c>
      <c r="AB9" s="716">
        <v>481494</v>
      </c>
      <c r="AC9" s="716">
        <v>89789</v>
      </c>
      <c r="AD9" s="716">
        <v>0</v>
      </c>
      <c r="AE9" s="716">
        <v>0</v>
      </c>
      <c r="AF9" s="716">
        <v>262524</v>
      </c>
      <c r="AG9" s="717">
        <v>0</v>
      </c>
    </row>
    <row r="10" spans="1:33" ht="12.75">
      <c r="A10" s="714" t="s">
        <v>203</v>
      </c>
      <c r="B10" s="715" t="s">
        <v>1179</v>
      </c>
      <c r="C10" s="716">
        <v>7945220</v>
      </c>
      <c r="D10" s="716">
        <v>6079800</v>
      </c>
      <c r="E10" s="716">
        <v>0</v>
      </c>
      <c r="F10" s="716">
        <v>0</v>
      </c>
      <c r="G10" s="716">
        <v>389681</v>
      </c>
      <c r="H10" s="716">
        <v>0</v>
      </c>
      <c r="I10" s="716">
        <v>0</v>
      </c>
      <c r="J10" s="716">
        <v>0</v>
      </c>
      <c r="K10" s="716">
        <v>0</v>
      </c>
      <c r="L10" s="716">
        <v>0</v>
      </c>
      <c r="M10" s="716">
        <v>0</v>
      </c>
      <c r="N10" s="716">
        <v>0</v>
      </c>
      <c r="O10" s="716">
        <v>0</v>
      </c>
      <c r="P10" s="716">
        <v>0</v>
      </c>
      <c r="Q10" s="716">
        <v>94510</v>
      </c>
      <c r="R10" s="716">
        <v>0</v>
      </c>
      <c r="S10" s="716">
        <v>11581</v>
      </c>
      <c r="T10" s="716">
        <v>94050</v>
      </c>
      <c r="U10" s="716">
        <v>0</v>
      </c>
      <c r="V10" s="716">
        <v>41633</v>
      </c>
      <c r="W10" s="716">
        <v>0</v>
      </c>
      <c r="X10" s="716">
        <v>0</v>
      </c>
      <c r="Y10" s="716">
        <v>400158</v>
      </c>
      <c r="Z10" s="716">
        <v>0</v>
      </c>
      <c r="AA10" s="716">
        <v>0</v>
      </c>
      <c r="AB10" s="716">
        <v>481494</v>
      </c>
      <c r="AC10" s="716">
        <v>89789</v>
      </c>
      <c r="AD10" s="716">
        <v>0</v>
      </c>
      <c r="AE10" s="716">
        <v>0</v>
      </c>
      <c r="AF10" s="716">
        <v>262524</v>
      </c>
      <c r="AG10" s="717">
        <v>0</v>
      </c>
    </row>
    <row r="11" spans="1:33" ht="12.75">
      <c r="A11" s="718" t="s">
        <v>205</v>
      </c>
      <c r="B11" s="719" t="s">
        <v>1180</v>
      </c>
      <c r="C11" s="720">
        <v>32362169</v>
      </c>
      <c r="D11" s="720">
        <v>7037314</v>
      </c>
      <c r="E11" s="720">
        <v>0</v>
      </c>
      <c r="F11" s="720">
        <v>0</v>
      </c>
      <c r="G11" s="720">
        <v>389681</v>
      </c>
      <c r="H11" s="720">
        <v>0</v>
      </c>
      <c r="I11" s="720">
        <v>0</v>
      </c>
      <c r="J11" s="720">
        <v>0</v>
      </c>
      <c r="K11" s="720">
        <v>6142513</v>
      </c>
      <c r="L11" s="720">
        <v>0</v>
      </c>
      <c r="M11" s="720">
        <v>0</v>
      </c>
      <c r="N11" s="720">
        <v>0</v>
      </c>
      <c r="O11" s="720">
        <v>825597</v>
      </c>
      <c r="P11" s="720">
        <v>3811425</v>
      </c>
      <c r="Q11" s="720">
        <v>94510</v>
      </c>
      <c r="R11" s="720">
        <v>0</v>
      </c>
      <c r="S11" s="720">
        <v>3152422</v>
      </c>
      <c r="T11" s="720">
        <v>94050</v>
      </c>
      <c r="U11" s="720">
        <v>0</v>
      </c>
      <c r="V11" s="720">
        <v>338332</v>
      </c>
      <c r="W11" s="720">
        <v>1732956</v>
      </c>
      <c r="X11" s="720">
        <v>0</v>
      </c>
      <c r="Y11" s="720">
        <v>1494618</v>
      </c>
      <c r="Z11" s="720">
        <v>0</v>
      </c>
      <c r="AA11" s="720">
        <v>0</v>
      </c>
      <c r="AB11" s="720">
        <v>4238367</v>
      </c>
      <c r="AC11" s="720">
        <v>764911</v>
      </c>
      <c r="AD11" s="720">
        <v>0</v>
      </c>
      <c r="AE11" s="720">
        <v>0</v>
      </c>
      <c r="AF11" s="720">
        <v>2245473</v>
      </c>
      <c r="AG11" s="721">
        <v>0</v>
      </c>
    </row>
    <row r="12" spans="1:33" ht="22.5">
      <c r="A12" s="718" t="s">
        <v>606</v>
      </c>
      <c r="B12" s="719" t="s">
        <v>1181</v>
      </c>
      <c r="C12" s="720">
        <v>7982181</v>
      </c>
      <c r="D12" s="720">
        <v>1653630</v>
      </c>
      <c r="E12" s="720">
        <v>0</v>
      </c>
      <c r="F12" s="720">
        <v>0</v>
      </c>
      <c r="G12" s="720">
        <v>146304</v>
      </c>
      <c r="H12" s="720">
        <v>0</v>
      </c>
      <c r="I12" s="720">
        <v>0</v>
      </c>
      <c r="J12" s="720">
        <v>0</v>
      </c>
      <c r="K12" s="720">
        <v>830716</v>
      </c>
      <c r="L12" s="720">
        <v>0</v>
      </c>
      <c r="M12" s="720">
        <v>0</v>
      </c>
      <c r="N12" s="720">
        <v>0</v>
      </c>
      <c r="O12" s="720">
        <v>47404</v>
      </c>
      <c r="P12" s="720">
        <v>1435427</v>
      </c>
      <c r="Q12" s="720">
        <v>28431</v>
      </c>
      <c r="R12" s="720">
        <v>0</v>
      </c>
      <c r="S12" s="720">
        <v>823317</v>
      </c>
      <c r="T12" s="720">
        <v>29160</v>
      </c>
      <c r="U12" s="720">
        <v>0</v>
      </c>
      <c r="V12" s="720">
        <v>95467</v>
      </c>
      <c r="W12" s="720">
        <v>477145</v>
      </c>
      <c r="X12" s="720">
        <v>0</v>
      </c>
      <c r="Y12" s="720">
        <v>342391</v>
      </c>
      <c r="Z12" s="720">
        <v>0</v>
      </c>
      <c r="AA12" s="720">
        <v>0</v>
      </c>
      <c r="AB12" s="720">
        <v>1221275</v>
      </c>
      <c r="AC12" s="720">
        <v>215434</v>
      </c>
      <c r="AD12" s="720">
        <v>0</v>
      </c>
      <c r="AE12" s="720">
        <v>0</v>
      </c>
      <c r="AF12" s="720">
        <v>636080</v>
      </c>
      <c r="AG12" s="721">
        <v>0</v>
      </c>
    </row>
    <row r="13" spans="1:33" ht="12.75">
      <c r="A13" s="714" t="s">
        <v>604</v>
      </c>
      <c r="B13" s="715" t="s">
        <v>1182</v>
      </c>
      <c r="C13" s="716">
        <v>7062111</v>
      </c>
      <c r="D13" s="716">
        <v>1608618</v>
      </c>
      <c r="E13" s="716">
        <v>0</v>
      </c>
      <c r="F13" s="716">
        <v>0</v>
      </c>
      <c r="G13" s="716">
        <v>10239</v>
      </c>
      <c r="H13" s="716">
        <v>0</v>
      </c>
      <c r="I13" s="716">
        <v>0</v>
      </c>
      <c r="J13" s="716">
        <v>0</v>
      </c>
      <c r="K13" s="716">
        <v>829031</v>
      </c>
      <c r="L13" s="716">
        <v>0</v>
      </c>
      <c r="M13" s="716">
        <v>0</v>
      </c>
      <c r="N13" s="716">
        <v>0</v>
      </c>
      <c r="O13" s="716">
        <v>41068</v>
      </c>
      <c r="P13" s="716">
        <v>1116012</v>
      </c>
      <c r="Q13" s="716">
        <v>28431</v>
      </c>
      <c r="R13" s="716">
        <v>0</v>
      </c>
      <c r="S13" s="716">
        <v>784511</v>
      </c>
      <c r="T13" s="716">
        <v>29160</v>
      </c>
      <c r="U13" s="716">
        <v>0</v>
      </c>
      <c r="V13" s="716">
        <v>87201</v>
      </c>
      <c r="W13" s="716">
        <v>436216</v>
      </c>
      <c r="X13" s="716">
        <v>0</v>
      </c>
      <c r="Y13" s="716">
        <v>321399</v>
      </c>
      <c r="Z13" s="716">
        <v>0</v>
      </c>
      <c r="AA13" s="716">
        <v>0</v>
      </c>
      <c r="AB13" s="716">
        <v>1035517</v>
      </c>
      <c r="AC13" s="716">
        <v>185873</v>
      </c>
      <c r="AD13" s="716">
        <v>0</v>
      </c>
      <c r="AE13" s="716">
        <v>0</v>
      </c>
      <c r="AF13" s="716">
        <v>548835</v>
      </c>
      <c r="AG13" s="717">
        <v>0</v>
      </c>
    </row>
    <row r="14" spans="1:33" ht="12.75">
      <c r="A14" s="714" t="s">
        <v>597</v>
      </c>
      <c r="B14" s="715" t="s">
        <v>1183</v>
      </c>
      <c r="C14" s="716">
        <v>318973</v>
      </c>
      <c r="D14" s="716">
        <v>21004</v>
      </c>
      <c r="E14" s="716">
        <v>0</v>
      </c>
      <c r="F14" s="716">
        <v>0</v>
      </c>
      <c r="G14" s="716">
        <v>85611</v>
      </c>
      <c r="H14" s="716">
        <v>0</v>
      </c>
      <c r="I14" s="716">
        <v>0</v>
      </c>
      <c r="J14" s="716">
        <v>0</v>
      </c>
      <c r="K14" s="716">
        <v>0</v>
      </c>
      <c r="L14" s="716">
        <v>0</v>
      </c>
      <c r="M14" s="716">
        <v>0</v>
      </c>
      <c r="N14" s="716">
        <v>0</v>
      </c>
      <c r="O14" s="716">
        <v>3058</v>
      </c>
      <c r="P14" s="716">
        <v>68066</v>
      </c>
      <c r="Q14" s="716">
        <v>0</v>
      </c>
      <c r="R14" s="716">
        <v>0</v>
      </c>
      <c r="S14" s="716">
        <v>20383</v>
      </c>
      <c r="T14" s="716">
        <v>0</v>
      </c>
      <c r="U14" s="716">
        <v>0</v>
      </c>
      <c r="V14" s="716">
        <v>2016</v>
      </c>
      <c r="W14" s="716">
        <v>19548</v>
      </c>
      <c r="X14" s="716">
        <v>0</v>
      </c>
      <c r="Y14" s="716">
        <v>10031</v>
      </c>
      <c r="Z14" s="716">
        <v>0</v>
      </c>
      <c r="AA14" s="716">
        <v>0</v>
      </c>
      <c r="AB14" s="716">
        <v>55300</v>
      </c>
      <c r="AC14" s="716">
        <v>8571</v>
      </c>
      <c r="AD14" s="716">
        <v>0</v>
      </c>
      <c r="AE14" s="716">
        <v>0</v>
      </c>
      <c r="AF14" s="716">
        <v>25385</v>
      </c>
      <c r="AG14" s="717">
        <v>0</v>
      </c>
    </row>
    <row r="15" spans="1:33" ht="12.75">
      <c r="A15" s="714" t="s">
        <v>595</v>
      </c>
      <c r="B15" s="715" t="s">
        <v>1184</v>
      </c>
      <c r="C15" s="716">
        <v>276706</v>
      </c>
      <c r="D15" s="716">
        <v>10911</v>
      </c>
      <c r="E15" s="716">
        <v>0</v>
      </c>
      <c r="F15" s="716">
        <v>0</v>
      </c>
      <c r="G15" s="716">
        <v>0</v>
      </c>
      <c r="H15" s="716">
        <v>0</v>
      </c>
      <c r="I15" s="716">
        <v>0</v>
      </c>
      <c r="J15" s="716">
        <v>0</v>
      </c>
      <c r="K15" s="716">
        <v>1685</v>
      </c>
      <c r="L15" s="716">
        <v>0</v>
      </c>
      <c r="M15" s="716">
        <v>0</v>
      </c>
      <c r="N15" s="716">
        <v>0</v>
      </c>
      <c r="O15" s="716">
        <v>0</v>
      </c>
      <c r="P15" s="716">
        <v>183141</v>
      </c>
      <c r="Q15" s="716">
        <v>0</v>
      </c>
      <c r="R15" s="716">
        <v>0</v>
      </c>
      <c r="S15" s="716">
        <v>0</v>
      </c>
      <c r="T15" s="716">
        <v>0</v>
      </c>
      <c r="U15" s="716">
        <v>0</v>
      </c>
      <c r="V15" s="716">
        <v>2197</v>
      </c>
      <c r="W15" s="716">
        <v>0</v>
      </c>
      <c r="X15" s="716">
        <v>0</v>
      </c>
      <c r="Y15" s="716">
        <v>0</v>
      </c>
      <c r="Z15" s="716">
        <v>0</v>
      </c>
      <c r="AA15" s="716">
        <v>0</v>
      </c>
      <c r="AB15" s="716">
        <v>49331</v>
      </c>
      <c r="AC15" s="716">
        <v>7392</v>
      </c>
      <c r="AD15" s="716">
        <v>0</v>
      </c>
      <c r="AE15" s="716">
        <v>0</v>
      </c>
      <c r="AF15" s="716">
        <v>22049</v>
      </c>
      <c r="AG15" s="717">
        <v>0</v>
      </c>
    </row>
    <row r="16" spans="1:33" ht="33.75">
      <c r="A16" s="714" t="s">
        <v>593</v>
      </c>
      <c r="B16" s="715" t="s">
        <v>1185</v>
      </c>
      <c r="C16" s="716">
        <v>34000</v>
      </c>
      <c r="D16" s="716">
        <v>7000</v>
      </c>
      <c r="E16" s="716">
        <v>0</v>
      </c>
      <c r="F16" s="716">
        <v>0</v>
      </c>
      <c r="G16" s="716">
        <v>0</v>
      </c>
      <c r="H16" s="716">
        <v>0</v>
      </c>
      <c r="I16" s="716">
        <v>0</v>
      </c>
      <c r="J16" s="716">
        <v>0</v>
      </c>
      <c r="K16" s="716">
        <v>0</v>
      </c>
      <c r="L16" s="716">
        <v>0</v>
      </c>
      <c r="M16" s="716">
        <v>0</v>
      </c>
      <c r="N16" s="716">
        <v>0</v>
      </c>
      <c r="O16" s="716">
        <v>0</v>
      </c>
      <c r="P16" s="716">
        <v>10000</v>
      </c>
      <c r="Q16" s="716">
        <v>0</v>
      </c>
      <c r="R16" s="716">
        <v>0</v>
      </c>
      <c r="S16" s="716">
        <v>0</v>
      </c>
      <c r="T16" s="716">
        <v>0</v>
      </c>
      <c r="U16" s="716">
        <v>0</v>
      </c>
      <c r="V16" s="716">
        <v>1319</v>
      </c>
      <c r="W16" s="716">
        <v>0</v>
      </c>
      <c r="X16" s="716">
        <v>0</v>
      </c>
      <c r="Y16" s="716">
        <v>0</v>
      </c>
      <c r="Z16" s="716">
        <v>0</v>
      </c>
      <c r="AA16" s="716">
        <v>0</v>
      </c>
      <c r="AB16" s="716">
        <v>8566</v>
      </c>
      <c r="AC16" s="716">
        <v>1790</v>
      </c>
      <c r="AD16" s="716">
        <v>0</v>
      </c>
      <c r="AE16" s="716">
        <v>0</v>
      </c>
      <c r="AF16" s="716">
        <v>5325</v>
      </c>
      <c r="AG16" s="717">
        <v>0</v>
      </c>
    </row>
    <row r="17" spans="1:33" ht="12.75">
      <c r="A17" s="714" t="s">
        <v>591</v>
      </c>
      <c r="B17" s="715" t="s">
        <v>1186</v>
      </c>
      <c r="C17" s="716">
        <v>290391</v>
      </c>
      <c r="D17" s="716">
        <v>6097</v>
      </c>
      <c r="E17" s="716">
        <v>0</v>
      </c>
      <c r="F17" s="716">
        <v>0</v>
      </c>
      <c r="G17" s="716">
        <v>50454</v>
      </c>
      <c r="H17" s="716">
        <v>0</v>
      </c>
      <c r="I17" s="716">
        <v>0</v>
      </c>
      <c r="J17" s="716">
        <v>0</v>
      </c>
      <c r="K17" s="716">
        <v>0</v>
      </c>
      <c r="L17" s="716">
        <v>0</v>
      </c>
      <c r="M17" s="716">
        <v>0</v>
      </c>
      <c r="N17" s="716">
        <v>0</v>
      </c>
      <c r="O17" s="716">
        <v>3278</v>
      </c>
      <c r="P17" s="716">
        <v>58208</v>
      </c>
      <c r="Q17" s="716">
        <v>0</v>
      </c>
      <c r="R17" s="716">
        <v>0</v>
      </c>
      <c r="S17" s="716">
        <v>18423</v>
      </c>
      <c r="T17" s="716">
        <v>0</v>
      </c>
      <c r="U17" s="716">
        <v>0</v>
      </c>
      <c r="V17" s="716">
        <v>2734</v>
      </c>
      <c r="W17" s="716">
        <v>21381</v>
      </c>
      <c r="X17" s="716">
        <v>0</v>
      </c>
      <c r="Y17" s="716">
        <v>10961</v>
      </c>
      <c r="Z17" s="716">
        <v>0</v>
      </c>
      <c r="AA17" s="716">
        <v>0</v>
      </c>
      <c r="AB17" s="716">
        <v>72561</v>
      </c>
      <c r="AC17" s="716">
        <v>11808</v>
      </c>
      <c r="AD17" s="716">
        <v>0</v>
      </c>
      <c r="AE17" s="716">
        <v>0</v>
      </c>
      <c r="AF17" s="716">
        <v>34486</v>
      </c>
      <c r="AG17" s="717">
        <v>0</v>
      </c>
    </row>
    <row r="18" spans="1:33" ht="12.75">
      <c r="A18" s="714" t="s">
        <v>206</v>
      </c>
      <c r="B18" s="715" t="s">
        <v>1187</v>
      </c>
      <c r="C18" s="716">
        <v>16106</v>
      </c>
      <c r="D18" s="716">
        <v>0</v>
      </c>
      <c r="E18" s="716">
        <v>0</v>
      </c>
      <c r="F18" s="716">
        <v>0</v>
      </c>
      <c r="G18" s="716">
        <v>0</v>
      </c>
      <c r="H18" s="716">
        <v>0</v>
      </c>
      <c r="I18" s="716">
        <v>0</v>
      </c>
      <c r="J18" s="716">
        <v>0</v>
      </c>
      <c r="K18" s="716">
        <v>0</v>
      </c>
      <c r="L18" s="716">
        <v>0</v>
      </c>
      <c r="M18" s="716">
        <v>0</v>
      </c>
      <c r="N18" s="716">
        <v>0</v>
      </c>
      <c r="O18" s="716">
        <v>0</v>
      </c>
      <c r="P18" s="716">
        <v>0</v>
      </c>
      <c r="Q18" s="716">
        <v>0</v>
      </c>
      <c r="R18" s="716">
        <v>0</v>
      </c>
      <c r="S18" s="716">
        <v>16106</v>
      </c>
      <c r="T18" s="716">
        <v>0</v>
      </c>
      <c r="U18" s="716">
        <v>0</v>
      </c>
      <c r="V18" s="716">
        <v>0</v>
      </c>
      <c r="W18" s="716">
        <v>0</v>
      </c>
      <c r="X18" s="716">
        <v>0</v>
      </c>
      <c r="Y18" s="716">
        <v>0</v>
      </c>
      <c r="Z18" s="716">
        <v>0</v>
      </c>
      <c r="AA18" s="716">
        <v>0</v>
      </c>
      <c r="AB18" s="716">
        <v>0</v>
      </c>
      <c r="AC18" s="716">
        <v>0</v>
      </c>
      <c r="AD18" s="716">
        <v>0</v>
      </c>
      <c r="AE18" s="716">
        <v>0</v>
      </c>
      <c r="AF18" s="716">
        <v>0</v>
      </c>
      <c r="AG18" s="717">
        <v>0</v>
      </c>
    </row>
    <row r="19" spans="1:33" ht="12.75">
      <c r="A19" s="714" t="s">
        <v>207</v>
      </c>
      <c r="B19" s="715" t="s">
        <v>1188</v>
      </c>
      <c r="C19" s="716">
        <v>13102817</v>
      </c>
      <c r="D19" s="716">
        <v>595093</v>
      </c>
      <c r="E19" s="716">
        <v>337363</v>
      </c>
      <c r="F19" s="716">
        <v>6283</v>
      </c>
      <c r="G19" s="716">
        <v>152299</v>
      </c>
      <c r="H19" s="716">
        <v>19815</v>
      </c>
      <c r="I19" s="716">
        <v>0</v>
      </c>
      <c r="J19" s="716">
        <v>0</v>
      </c>
      <c r="K19" s="716">
        <v>84889</v>
      </c>
      <c r="L19" s="716">
        <v>133075</v>
      </c>
      <c r="M19" s="716">
        <v>0</v>
      </c>
      <c r="N19" s="716">
        <v>32280</v>
      </c>
      <c r="O19" s="716">
        <v>558143</v>
      </c>
      <c r="P19" s="716">
        <v>1006566</v>
      </c>
      <c r="Q19" s="716">
        <v>2224</v>
      </c>
      <c r="R19" s="716">
        <v>0</v>
      </c>
      <c r="S19" s="716">
        <v>23067</v>
      </c>
      <c r="T19" s="716">
        <v>0</v>
      </c>
      <c r="U19" s="716">
        <v>36500</v>
      </c>
      <c r="V19" s="716">
        <v>324772</v>
      </c>
      <c r="W19" s="716">
        <v>43433</v>
      </c>
      <c r="X19" s="716">
        <v>143553</v>
      </c>
      <c r="Y19" s="716">
        <v>738000</v>
      </c>
      <c r="Z19" s="716">
        <v>50371</v>
      </c>
      <c r="AA19" s="716">
        <v>8103</v>
      </c>
      <c r="AB19" s="716">
        <v>5079168</v>
      </c>
      <c r="AC19" s="716">
        <v>894807</v>
      </c>
      <c r="AD19" s="716">
        <v>0</v>
      </c>
      <c r="AE19" s="716">
        <v>0</v>
      </c>
      <c r="AF19" s="716">
        <v>2833013</v>
      </c>
      <c r="AG19" s="717">
        <v>0</v>
      </c>
    </row>
    <row r="20" spans="1:33" ht="12.75">
      <c r="A20" s="714" t="s">
        <v>209</v>
      </c>
      <c r="B20" s="715" t="s">
        <v>1189</v>
      </c>
      <c r="C20" s="716">
        <v>13118923</v>
      </c>
      <c r="D20" s="716">
        <v>595093</v>
      </c>
      <c r="E20" s="716">
        <v>337363</v>
      </c>
      <c r="F20" s="716">
        <v>6283</v>
      </c>
      <c r="G20" s="716">
        <v>152299</v>
      </c>
      <c r="H20" s="716">
        <v>19815</v>
      </c>
      <c r="I20" s="716">
        <v>0</v>
      </c>
      <c r="J20" s="716">
        <v>0</v>
      </c>
      <c r="K20" s="716">
        <v>84889</v>
      </c>
      <c r="L20" s="716">
        <v>133075</v>
      </c>
      <c r="M20" s="716">
        <v>0</v>
      </c>
      <c r="N20" s="716">
        <v>32280</v>
      </c>
      <c r="O20" s="716">
        <v>558143</v>
      </c>
      <c r="P20" s="716">
        <v>1006566</v>
      </c>
      <c r="Q20" s="716">
        <v>2224</v>
      </c>
      <c r="R20" s="716">
        <v>0</v>
      </c>
      <c r="S20" s="716">
        <v>39173</v>
      </c>
      <c r="T20" s="716">
        <v>0</v>
      </c>
      <c r="U20" s="716">
        <v>36500</v>
      </c>
      <c r="V20" s="716">
        <v>324772</v>
      </c>
      <c r="W20" s="716">
        <v>43433</v>
      </c>
      <c r="X20" s="716">
        <v>143553</v>
      </c>
      <c r="Y20" s="716">
        <v>738000</v>
      </c>
      <c r="Z20" s="716">
        <v>50371</v>
      </c>
      <c r="AA20" s="716">
        <v>8103</v>
      </c>
      <c r="AB20" s="716">
        <v>5079168</v>
      </c>
      <c r="AC20" s="716">
        <v>894807</v>
      </c>
      <c r="AD20" s="716">
        <v>0</v>
      </c>
      <c r="AE20" s="716">
        <v>0</v>
      </c>
      <c r="AF20" s="716">
        <v>2833013</v>
      </c>
      <c r="AG20" s="717">
        <v>0</v>
      </c>
    </row>
    <row r="21" spans="1:33" ht="12.75">
      <c r="A21" s="714" t="s">
        <v>211</v>
      </c>
      <c r="B21" s="715" t="s">
        <v>1190</v>
      </c>
      <c r="C21" s="716">
        <v>513036</v>
      </c>
      <c r="D21" s="716">
        <v>165447</v>
      </c>
      <c r="E21" s="716">
        <v>0</v>
      </c>
      <c r="F21" s="716">
        <v>0</v>
      </c>
      <c r="G21" s="716">
        <v>0</v>
      </c>
      <c r="H21" s="716">
        <v>12720</v>
      </c>
      <c r="I21" s="716">
        <v>0</v>
      </c>
      <c r="J21" s="716">
        <v>0</v>
      </c>
      <c r="K21" s="716">
        <v>0</v>
      </c>
      <c r="L21" s="716">
        <v>0</v>
      </c>
      <c r="M21" s="716">
        <v>0</v>
      </c>
      <c r="N21" s="716">
        <v>0</v>
      </c>
      <c r="O21" s="716">
        <v>20579</v>
      </c>
      <c r="P21" s="716">
        <v>38778</v>
      </c>
      <c r="Q21" s="716">
        <v>43799</v>
      </c>
      <c r="R21" s="716">
        <v>0</v>
      </c>
      <c r="S21" s="716">
        <v>52653</v>
      </c>
      <c r="T21" s="716">
        <v>0</v>
      </c>
      <c r="U21" s="716">
        <v>0</v>
      </c>
      <c r="V21" s="716">
        <v>3423</v>
      </c>
      <c r="W21" s="716">
        <v>76138</v>
      </c>
      <c r="X21" s="716">
        <v>2132</v>
      </c>
      <c r="Y21" s="716">
        <v>20576</v>
      </c>
      <c r="Z21" s="716">
        <v>0</v>
      </c>
      <c r="AA21" s="716">
        <v>0</v>
      </c>
      <c r="AB21" s="716">
        <v>45440</v>
      </c>
      <c r="AC21" s="716">
        <v>7949</v>
      </c>
      <c r="AD21" s="716">
        <v>0</v>
      </c>
      <c r="AE21" s="716">
        <v>0</v>
      </c>
      <c r="AF21" s="716">
        <v>23402</v>
      </c>
      <c r="AG21" s="717">
        <v>0</v>
      </c>
    </row>
    <row r="22" spans="1:33" ht="12.75">
      <c r="A22" s="714" t="s">
        <v>212</v>
      </c>
      <c r="B22" s="715" t="s">
        <v>1191</v>
      </c>
      <c r="C22" s="716">
        <v>513036</v>
      </c>
      <c r="D22" s="716">
        <v>165447</v>
      </c>
      <c r="E22" s="716">
        <v>0</v>
      </c>
      <c r="F22" s="716">
        <v>0</v>
      </c>
      <c r="G22" s="716">
        <v>0</v>
      </c>
      <c r="H22" s="716">
        <v>12720</v>
      </c>
      <c r="I22" s="716">
        <v>0</v>
      </c>
      <c r="J22" s="716">
        <v>0</v>
      </c>
      <c r="K22" s="716">
        <v>0</v>
      </c>
      <c r="L22" s="716">
        <v>0</v>
      </c>
      <c r="M22" s="716">
        <v>0</v>
      </c>
      <c r="N22" s="716">
        <v>0</v>
      </c>
      <c r="O22" s="716">
        <v>20579</v>
      </c>
      <c r="P22" s="716">
        <v>38778</v>
      </c>
      <c r="Q22" s="716">
        <v>43799</v>
      </c>
      <c r="R22" s="716">
        <v>0</v>
      </c>
      <c r="S22" s="716">
        <v>52653</v>
      </c>
      <c r="T22" s="716">
        <v>0</v>
      </c>
      <c r="U22" s="716">
        <v>0</v>
      </c>
      <c r="V22" s="716">
        <v>3423</v>
      </c>
      <c r="W22" s="716">
        <v>76138</v>
      </c>
      <c r="X22" s="716">
        <v>2132</v>
      </c>
      <c r="Y22" s="716">
        <v>20576</v>
      </c>
      <c r="Z22" s="716">
        <v>0</v>
      </c>
      <c r="AA22" s="716">
        <v>0</v>
      </c>
      <c r="AB22" s="716">
        <v>45440</v>
      </c>
      <c r="AC22" s="716">
        <v>7949</v>
      </c>
      <c r="AD22" s="716">
        <v>0</v>
      </c>
      <c r="AE22" s="716">
        <v>0</v>
      </c>
      <c r="AF22" s="716">
        <v>23402</v>
      </c>
      <c r="AG22" s="717">
        <v>0</v>
      </c>
    </row>
    <row r="23" spans="1:33" ht="12.75">
      <c r="A23" s="714" t="s">
        <v>213</v>
      </c>
      <c r="B23" s="715" t="s">
        <v>1192</v>
      </c>
      <c r="C23" s="716">
        <v>2568656</v>
      </c>
      <c r="D23" s="716">
        <v>224813</v>
      </c>
      <c r="E23" s="716">
        <v>38989</v>
      </c>
      <c r="F23" s="716">
        <v>15559</v>
      </c>
      <c r="G23" s="716">
        <v>0</v>
      </c>
      <c r="H23" s="716">
        <v>0</v>
      </c>
      <c r="I23" s="716">
        <v>0</v>
      </c>
      <c r="J23" s="716">
        <v>0</v>
      </c>
      <c r="K23" s="716">
        <v>0</v>
      </c>
      <c r="L23" s="716">
        <v>0</v>
      </c>
      <c r="M23" s="716">
        <v>8388</v>
      </c>
      <c r="N23" s="716">
        <v>991926</v>
      </c>
      <c r="O23" s="716">
        <v>0</v>
      </c>
      <c r="P23" s="716">
        <v>0</v>
      </c>
      <c r="Q23" s="716">
        <v>140151</v>
      </c>
      <c r="R23" s="716">
        <v>0</v>
      </c>
      <c r="S23" s="716">
        <v>90165</v>
      </c>
      <c r="T23" s="716">
        <v>0</v>
      </c>
      <c r="U23" s="716">
        <v>75679</v>
      </c>
      <c r="V23" s="716">
        <v>23735</v>
      </c>
      <c r="W23" s="716">
        <v>100989</v>
      </c>
      <c r="X23" s="716">
        <v>116713</v>
      </c>
      <c r="Y23" s="716">
        <v>0</v>
      </c>
      <c r="Z23" s="716">
        <v>0</v>
      </c>
      <c r="AA23" s="716">
        <v>0</v>
      </c>
      <c r="AB23" s="716">
        <v>447663</v>
      </c>
      <c r="AC23" s="716">
        <v>74597</v>
      </c>
      <c r="AD23" s="716">
        <v>0</v>
      </c>
      <c r="AE23" s="716">
        <v>0</v>
      </c>
      <c r="AF23" s="716">
        <v>219289</v>
      </c>
      <c r="AG23" s="717">
        <v>0</v>
      </c>
    </row>
    <row r="24" spans="1:33" ht="12.75">
      <c r="A24" s="714" t="s">
        <v>214</v>
      </c>
      <c r="B24" s="715" t="s">
        <v>1193</v>
      </c>
      <c r="C24" s="716">
        <v>307087</v>
      </c>
      <c r="D24" s="716">
        <v>0</v>
      </c>
      <c r="E24" s="716">
        <v>0</v>
      </c>
      <c r="F24" s="716">
        <v>0</v>
      </c>
      <c r="G24" s="716">
        <v>0</v>
      </c>
      <c r="H24" s="716">
        <v>0</v>
      </c>
      <c r="I24" s="716">
        <v>0</v>
      </c>
      <c r="J24" s="716">
        <v>0</v>
      </c>
      <c r="K24" s="716">
        <v>0</v>
      </c>
      <c r="L24" s="716">
        <v>0</v>
      </c>
      <c r="M24" s="716">
        <v>0</v>
      </c>
      <c r="N24" s="716">
        <v>0</v>
      </c>
      <c r="O24" s="716">
        <v>0</v>
      </c>
      <c r="P24" s="716">
        <v>0</v>
      </c>
      <c r="Q24" s="716">
        <v>0</v>
      </c>
      <c r="R24" s="716">
        <v>0</v>
      </c>
      <c r="S24" s="716">
        <v>0</v>
      </c>
      <c r="T24" s="716">
        <v>0</v>
      </c>
      <c r="U24" s="716">
        <v>0</v>
      </c>
      <c r="V24" s="716">
        <v>44547</v>
      </c>
      <c r="W24" s="716">
        <v>0</v>
      </c>
      <c r="X24" s="716">
        <v>0</v>
      </c>
      <c r="Y24" s="716">
        <v>0</v>
      </c>
      <c r="Z24" s="716">
        <v>0</v>
      </c>
      <c r="AA24" s="716">
        <v>0</v>
      </c>
      <c r="AB24" s="716">
        <v>107198</v>
      </c>
      <c r="AC24" s="716">
        <v>39807</v>
      </c>
      <c r="AD24" s="716">
        <v>0</v>
      </c>
      <c r="AE24" s="716">
        <v>0</v>
      </c>
      <c r="AF24" s="716">
        <v>115535</v>
      </c>
      <c r="AG24" s="717">
        <v>0</v>
      </c>
    </row>
    <row r="25" spans="1:33" ht="12.75">
      <c r="A25" s="714" t="s">
        <v>215</v>
      </c>
      <c r="B25" s="715" t="s">
        <v>1194</v>
      </c>
      <c r="C25" s="716">
        <v>100000</v>
      </c>
      <c r="D25" s="716">
        <v>0</v>
      </c>
      <c r="E25" s="716">
        <v>0</v>
      </c>
      <c r="F25" s="716">
        <v>0</v>
      </c>
      <c r="G25" s="716">
        <v>0</v>
      </c>
      <c r="H25" s="716">
        <v>0</v>
      </c>
      <c r="I25" s="716">
        <v>0</v>
      </c>
      <c r="J25" s="716">
        <v>0</v>
      </c>
      <c r="K25" s="716">
        <v>0</v>
      </c>
      <c r="L25" s="716">
        <v>0</v>
      </c>
      <c r="M25" s="716">
        <v>0</v>
      </c>
      <c r="N25" s="716">
        <v>0</v>
      </c>
      <c r="O25" s="716">
        <v>0</v>
      </c>
      <c r="P25" s="716">
        <v>0</v>
      </c>
      <c r="Q25" s="716">
        <v>0</v>
      </c>
      <c r="R25" s="716">
        <v>0</v>
      </c>
      <c r="S25" s="716">
        <v>0</v>
      </c>
      <c r="T25" s="716">
        <v>0</v>
      </c>
      <c r="U25" s="716">
        <v>0</v>
      </c>
      <c r="V25" s="716">
        <v>0</v>
      </c>
      <c r="W25" s="716">
        <v>0</v>
      </c>
      <c r="X25" s="716">
        <v>0</v>
      </c>
      <c r="Y25" s="716">
        <v>100000</v>
      </c>
      <c r="Z25" s="716">
        <v>0</v>
      </c>
      <c r="AA25" s="716">
        <v>0</v>
      </c>
      <c r="AB25" s="716">
        <v>0</v>
      </c>
      <c r="AC25" s="716">
        <v>0</v>
      </c>
      <c r="AD25" s="716">
        <v>0</v>
      </c>
      <c r="AE25" s="716">
        <v>0</v>
      </c>
      <c r="AF25" s="716">
        <v>0</v>
      </c>
      <c r="AG25" s="717">
        <v>0</v>
      </c>
    </row>
    <row r="26" spans="1:33" ht="12.75">
      <c r="A26" s="714" t="s">
        <v>217</v>
      </c>
      <c r="B26" s="715" t="s">
        <v>1195</v>
      </c>
      <c r="C26" s="716">
        <v>1007496</v>
      </c>
      <c r="D26" s="716">
        <v>151000</v>
      </c>
      <c r="E26" s="716">
        <v>0</v>
      </c>
      <c r="F26" s="716">
        <v>0</v>
      </c>
      <c r="G26" s="716">
        <v>0</v>
      </c>
      <c r="H26" s="716">
        <v>0</v>
      </c>
      <c r="I26" s="716">
        <v>0</v>
      </c>
      <c r="J26" s="716">
        <v>0</v>
      </c>
      <c r="K26" s="716">
        <v>0</v>
      </c>
      <c r="L26" s="716">
        <v>0</v>
      </c>
      <c r="M26" s="716">
        <v>0</v>
      </c>
      <c r="N26" s="716">
        <v>0</v>
      </c>
      <c r="O26" s="716">
        <v>44764</v>
      </c>
      <c r="P26" s="716">
        <v>84232</v>
      </c>
      <c r="Q26" s="716">
        <v>0</v>
      </c>
      <c r="R26" s="716">
        <v>0</v>
      </c>
      <c r="S26" s="716">
        <v>0</v>
      </c>
      <c r="T26" s="716">
        <v>0</v>
      </c>
      <c r="U26" s="716">
        <v>0</v>
      </c>
      <c r="V26" s="716">
        <v>211</v>
      </c>
      <c r="W26" s="716">
        <v>0</v>
      </c>
      <c r="X26" s="716">
        <v>550200</v>
      </c>
      <c r="Y26" s="716">
        <v>0</v>
      </c>
      <c r="Z26" s="716">
        <v>0</v>
      </c>
      <c r="AA26" s="716">
        <v>0</v>
      </c>
      <c r="AB26" s="716">
        <v>7425</v>
      </c>
      <c r="AC26" s="716">
        <v>944</v>
      </c>
      <c r="AD26" s="716">
        <v>0</v>
      </c>
      <c r="AE26" s="716">
        <v>0</v>
      </c>
      <c r="AF26" s="716">
        <v>168720</v>
      </c>
      <c r="AG26" s="717">
        <v>0</v>
      </c>
    </row>
    <row r="27" spans="1:33" ht="12.75">
      <c r="A27" s="714" t="s">
        <v>218</v>
      </c>
      <c r="B27" s="715" t="s">
        <v>1196</v>
      </c>
      <c r="C27" s="716">
        <v>391995</v>
      </c>
      <c r="D27" s="716">
        <v>0</v>
      </c>
      <c r="E27" s="716">
        <v>0</v>
      </c>
      <c r="F27" s="716">
        <v>391995</v>
      </c>
      <c r="G27" s="716">
        <v>0</v>
      </c>
      <c r="H27" s="716">
        <v>0</v>
      </c>
      <c r="I27" s="716">
        <v>0</v>
      </c>
      <c r="J27" s="716">
        <v>0</v>
      </c>
      <c r="K27" s="716">
        <v>0</v>
      </c>
      <c r="L27" s="716">
        <v>0</v>
      </c>
      <c r="M27" s="716">
        <v>0</v>
      </c>
      <c r="N27" s="716">
        <v>0</v>
      </c>
      <c r="O27" s="716">
        <v>0</v>
      </c>
      <c r="P27" s="716">
        <v>0</v>
      </c>
      <c r="Q27" s="716">
        <v>0</v>
      </c>
      <c r="R27" s="716">
        <v>0</v>
      </c>
      <c r="S27" s="716">
        <v>0</v>
      </c>
      <c r="T27" s="716">
        <v>0</v>
      </c>
      <c r="U27" s="716">
        <v>0</v>
      </c>
      <c r="V27" s="716">
        <v>0</v>
      </c>
      <c r="W27" s="716">
        <v>0</v>
      </c>
      <c r="X27" s="716">
        <v>0</v>
      </c>
      <c r="Y27" s="716">
        <v>0</v>
      </c>
      <c r="Z27" s="716">
        <v>0</v>
      </c>
      <c r="AA27" s="716">
        <v>0</v>
      </c>
      <c r="AB27" s="716">
        <v>0</v>
      </c>
      <c r="AC27" s="716">
        <v>0</v>
      </c>
      <c r="AD27" s="716">
        <v>0</v>
      </c>
      <c r="AE27" s="716">
        <v>0</v>
      </c>
      <c r="AF27" s="716">
        <v>0</v>
      </c>
      <c r="AG27" s="717">
        <v>0</v>
      </c>
    </row>
    <row r="28" spans="1:33" ht="12.75">
      <c r="A28" s="714" t="s">
        <v>221</v>
      </c>
      <c r="B28" s="715" t="s">
        <v>1197</v>
      </c>
      <c r="C28" s="716">
        <v>8509739</v>
      </c>
      <c r="D28" s="716">
        <v>4523300</v>
      </c>
      <c r="E28" s="716">
        <v>9685</v>
      </c>
      <c r="F28" s="716">
        <v>23421</v>
      </c>
      <c r="G28" s="716">
        <v>370251</v>
      </c>
      <c r="H28" s="716">
        <v>79746</v>
      </c>
      <c r="I28" s="716">
        <v>0</v>
      </c>
      <c r="J28" s="716">
        <v>0</v>
      </c>
      <c r="K28" s="716">
        <v>617</v>
      </c>
      <c r="L28" s="716">
        <v>0</v>
      </c>
      <c r="M28" s="716">
        <v>39</v>
      </c>
      <c r="N28" s="716">
        <v>716304</v>
      </c>
      <c r="O28" s="716">
        <v>15744</v>
      </c>
      <c r="P28" s="716">
        <v>949268</v>
      </c>
      <c r="Q28" s="716">
        <v>150550</v>
      </c>
      <c r="R28" s="716">
        <v>327070</v>
      </c>
      <c r="S28" s="716">
        <v>44716</v>
      </c>
      <c r="T28" s="716">
        <v>57600</v>
      </c>
      <c r="U28" s="716">
        <v>14052</v>
      </c>
      <c r="V28" s="716">
        <v>14143</v>
      </c>
      <c r="W28" s="716">
        <v>114143</v>
      </c>
      <c r="X28" s="716">
        <v>70603</v>
      </c>
      <c r="Y28" s="716">
        <v>399776</v>
      </c>
      <c r="Z28" s="716">
        <v>30705</v>
      </c>
      <c r="AA28" s="716">
        <v>69350</v>
      </c>
      <c r="AB28" s="716">
        <v>274633</v>
      </c>
      <c r="AC28" s="716">
        <v>40624</v>
      </c>
      <c r="AD28" s="716">
        <v>0</v>
      </c>
      <c r="AE28" s="716">
        <v>0</v>
      </c>
      <c r="AF28" s="716">
        <v>213399</v>
      </c>
      <c r="AG28" s="717">
        <v>0</v>
      </c>
    </row>
    <row r="29" spans="1:33" ht="12.75">
      <c r="A29" s="714" t="s">
        <v>572</v>
      </c>
      <c r="B29" s="715" t="s">
        <v>1198</v>
      </c>
      <c r="C29" s="716">
        <v>12884973</v>
      </c>
      <c r="D29" s="716">
        <v>4899113</v>
      </c>
      <c r="E29" s="716">
        <v>48674</v>
      </c>
      <c r="F29" s="716">
        <v>430975</v>
      </c>
      <c r="G29" s="716">
        <v>370251</v>
      </c>
      <c r="H29" s="716">
        <v>79746</v>
      </c>
      <c r="I29" s="716">
        <v>0</v>
      </c>
      <c r="J29" s="716">
        <v>0</v>
      </c>
      <c r="K29" s="716">
        <v>617</v>
      </c>
      <c r="L29" s="716">
        <v>0</v>
      </c>
      <c r="M29" s="716">
        <v>8427</v>
      </c>
      <c r="N29" s="716">
        <v>1708230</v>
      </c>
      <c r="O29" s="716">
        <v>60508</v>
      </c>
      <c r="P29" s="716">
        <v>1033500</v>
      </c>
      <c r="Q29" s="716">
        <v>290701</v>
      </c>
      <c r="R29" s="716">
        <v>327070</v>
      </c>
      <c r="S29" s="716">
        <v>134881</v>
      </c>
      <c r="T29" s="716">
        <v>57600</v>
      </c>
      <c r="U29" s="716">
        <v>89731</v>
      </c>
      <c r="V29" s="716">
        <v>82636</v>
      </c>
      <c r="W29" s="716">
        <v>215132</v>
      </c>
      <c r="X29" s="716">
        <v>737516</v>
      </c>
      <c r="Y29" s="716">
        <v>499776</v>
      </c>
      <c r="Z29" s="716">
        <v>30705</v>
      </c>
      <c r="AA29" s="716">
        <v>69350</v>
      </c>
      <c r="AB29" s="716">
        <v>836919</v>
      </c>
      <c r="AC29" s="716">
        <v>155972</v>
      </c>
      <c r="AD29" s="716">
        <v>0</v>
      </c>
      <c r="AE29" s="716">
        <v>0</v>
      </c>
      <c r="AF29" s="716">
        <v>716943</v>
      </c>
      <c r="AG29" s="717">
        <v>0</v>
      </c>
    </row>
    <row r="30" spans="1:33" ht="12.75">
      <c r="A30" s="714" t="s">
        <v>570</v>
      </c>
      <c r="B30" s="715" t="s">
        <v>1199</v>
      </c>
      <c r="C30" s="716">
        <v>3520</v>
      </c>
      <c r="D30" s="716">
        <v>3520</v>
      </c>
      <c r="E30" s="716">
        <v>0</v>
      </c>
      <c r="F30" s="716">
        <v>0</v>
      </c>
      <c r="G30" s="716">
        <v>0</v>
      </c>
      <c r="H30" s="716">
        <v>0</v>
      </c>
      <c r="I30" s="716">
        <v>0</v>
      </c>
      <c r="J30" s="716">
        <v>0</v>
      </c>
      <c r="K30" s="716">
        <v>0</v>
      </c>
      <c r="L30" s="716">
        <v>0</v>
      </c>
      <c r="M30" s="716">
        <v>0</v>
      </c>
      <c r="N30" s="716">
        <v>0</v>
      </c>
      <c r="O30" s="716">
        <v>0</v>
      </c>
      <c r="P30" s="716">
        <v>0</v>
      </c>
      <c r="Q30" s="716">
        <v>0</v>
      </c>
      <c r="R30" s="716">
        <v>0</v>
      </c>
      <c r="S30" s="716">
        <v>0</v>
      </c>
      <c r="T30" s="716">
        <v>0</v>
      </c>
      <c r="U30" s="716">
        <v>0</v>
      </c>
      <c r="V30" s="716">
        <v>0</v>
      </c>
      <c r="W30" s="716">
        <v>0</v>
      </c>
      <c r="X30" s="716">
        <v>0</v>
      </c>
      <c r="Y30" s="716">
        <v>0</v>
      </c>
      <c r="Z30" s="716">
        <v>0</v>
      </c>
      <c r="AA30" s="716">
        <v>0</v>
      </c>
      <c r="AB30" s="716">
        <v>0</v>
      </c>
      <c r="AC30" s="716">
        <v>0</v>
      </c>
      <c r="AD30" s="716">
        <v>0</v>
      </c>
      <c r="AE30" s="716">
        <v>0</v>
      </c>
      <c r="AF30" s="716">
        <v>0</v>
      </c>
      <c r="AG30" s="717">
        <v>0</v>
      </c>
    </row>
    <row r="31" spans="1:33" ht="12.75">
      <c r="A31" s="714" t="s">
        <v>566</v>
      </c>
      <c r="B31" s="715" t="s">
        <v>1200</v>
      </c>
      <c r="C31" s="716">
        <v>3520</v>
      </c>
      <c r="D31" s="716">
        <v>3520</v>
      </c>
      <c r="E31" s="716">
        <v>0</v>
      </c>
      <c r="F31" s="716">
        <v>0</v>
      </c>
      <c r="G31" s="716">
        <v>0</v>
      </c>
      <c r="H31" s="716">
        <v>0</v>
      </c>
      <c r="I31" s="716">
        <v>0</v>
      </c>
      <c r="J31" s="716">
        <v>0</v>
      </c>
      <c r="K31" s="716">
        <v>0</v>
      </c>
      <c r="L31" s="716">
        <v>0</v>
      </c>
      <c r="M31" s="716">
        <v>0</v>
      </c>
      <c r="N31" s="716">
        <v>0</v>
      </c>
      <c r="O31" s="716">
        <v>0</v>
      </c>
      <c r="P31" s="716">
        <v>0</v>
      </c>
      <c r="Q31" s="716">
        <v>0</v>
      </c>
      <c r="R31" s="716">
        <v>0</v>
      </c>
      <c r="S31" s="716">
        <v>0</v>
      </c>
      <c r="T31" s="716">
        <v>0</v>
      </c>
      <c r="U31" s="716">
        <v>0</v>
      </c>
      <c r="V31" s="716">
        <v>0</v>
      </c>
      <c r="W31" s="716">
        <v>0</v>
      </c>
      <c r="X31" s="716">
        <v>0</v>
      </c>
      <c r="Y31" s="716">
        <v>0</v>
      </c>
      <c r="Z31" s="716">
        <v>0</v>
      </c>
      <c r="AA31" s="716">
        <v>0</v>
      </c>
      <c r="AB31" s="716">
        <v>0</v>
      </c>
      <c r="AC31" s="716">
        <v>0</v>
      </c>
      <c r="AD31" s="716">
        <v>0</v>
      </c>
      <c r="AE31" s="716">
        <v>0</v>
      </c>
      <c r="AF31" s="716">
        <v>0</v>
      </c>
      <c r="AG31" s="717">
        <v>0</v>
      </c>
    </row>
    <row r="32" spans="1:33" ht="22.5">
      <c r="A32" s="714" t="s">
        <v>564</v>
      </c>
      <c r="B32" s="715" t="s">
        <v>1201</v>
      </c>
      <c r="C32" s="716">
        <v>5549271</v>
      </c>
      <c r="D32" s="716">
        <v>958529</v>
      </c>
      <c r="E32" s="716">
        <v>102712</v>
      </c>
      <c r="F32" s="716">
        <v>99302</v>
      </c>
      <c r="G32" s="716">
        <v>21261</v>
      </c>
      <c r="H32" s="716">
        <v>9713</v>
      </c>
      <c r="I32" s="716">
        <v>0</v>
      </c>
      <c r="J32" s="716">
        <v>0</v>
      </c>
      <c r="K32" s="716">
        <v>10626</v>
      </c>
      <c r="L32" s="716">
        <v>35930</v>
      </c>
      <c r="M32" s="716">
        <v>2262</v>
      </c>
      <c r="N32" s="716">
        <v>445638</v>
      </c>
      <c r="O32" s="716">
        <v>170298</v>
      </c>
      <c r="P32" s="716">
        <v>492657</v>
      </c>
      <c r="Q32" s="716">
        <v>74457</v>
      </c>
      <c r="R32" s="716">
        <v>0</v>
      </c>
      <c r="S32" s="716">
        <v>60737</v>
      </c>
      <c r="T32" s="716">
        <v>0</v>
      </c>
      <c r="U32" s="716">
        <v>35418</v>
      </c>
      <c r="V32" s="716">
        <v>90381</v>
      </c>
      <c r="W32" s="716">
        <v>111895</v>
      </c>
      <c r="X32" s="716">
        <v>219133</v>
      </c>
      <c r="Y32" s="716">
        <v>236601</v>
      </c>
      <c r="Z32" s="716">
        <v>17780</v>
      </c>
      <c r="AA32" s="716">
        <v>0</v>
      </c>
      <c r="AB32" s="716">
        <v>1320987</v>
      </c>
      <c r="AC32" s="716">
        <v>234154</v>
      </c>
      <c r="AD32" s="716">
        <v>0</v>
      </c>
      <c r="AE32" s="716">
        <v>0</v>
      </c>
      <c r="AF32" s="716">
        <v>798800</v>
      </c>
      <c r="AG32" s="717">
        <v>0</v>
      </c>
    </row>
    <row r="33" spans="1:33" ht="12.75">
      <c r="A33" s="714" t="s">
        <v>562</v>
      </c>
      <c r="B33" s="715" t="s">
        <v>1202</v>
      </c>
      <c r="C33" s="716">
        <v>657000</v>
      </c>
      <c r="D33" s="716">
        <v>591000</v>
      </c>
      <c r="E33" s="716">
        <v>0</v>
      </c>
      <c r="F33" s="716">
        <v>0</v>
      </c>
      <c r="G33" s="716">
        <v>0</v>
      </c>
      <c r="H33" s="716">
        <v>0</v>
      </c>
      <c r="I33" s="716">
        <v>66000</v>
      </c>
      <c r="J33" s="716">
        <v>0</v>
      </c>
      <c r="K33" s="716">
        <v>0</v>
      </c>
      <c r="L33" s="716">
        <v>0</v>
      </c>
      <c r="M33" s="716">
        <v>0</v>
      </c>
      <c r="N33" s="716">
        <v>0</v>
      </c>
      <c r="O33" s="716">
        <v>0</v>
      </c>
      <c r="P33" s="716">
        <v>0</v>
      </c>
      <c r="Q33" s="716">
        <v>0</v>
      </c>
      <c r="R33" s="716">
        <v>0</v>
      </c>
      <c r="S33" s="716">
        <v>0</v>
      </c>
      <c r="T33" s="716">
        <v>0</v>
      </c>
      <c r="U33" s="716">
        <v>0</v>
      </c>
      <c r="V33" s="716">
        <v>0</v>
      </c>
      <c r="W33" s="716">
        <v>0</v>
      </c>
      <c r="X33" s="716">
        <v>0</v>
      </c>
      <c r="Y33" s="716">
        <v>0</v>
      </c>
      <c r="Z33" s="716">
        <v>0</v>
      </c>
      <c r="AA33" s="716">
        <v>0</v>
      </c>
      <c r="AB33" s="716">
        <v>0</v>
      </c>
      <c r="AC33" s="716">
        <v>0</v>
      </c>
      <c r="AD33" s="716">
        <v>0</v>
      </c>
      <c r="AE33" s="716">
        <v>0</v>
      </c>
      <c r="AF33" s="716">
        <v>0</v>
      </c>
      <c r="AG33" s="717">
        <v>0</v>
      </c>
    </row>
    <row r="34" spans="1:33" ht="12.75">
      <c r="A34" s="714" t="s">
        <v>560</v>
      </c>
      <c r="B34" s="715" t="s">
        <v>1203</v>
      </c>
      <c r="C34" s="716">
        <v>768</v>
      </c>
      <c r="D34" s="716">
        <v>768</v>
      </c>
      <c r="E34" s="716">
        <v>0</v>
      </c>
      <c r="F34" s="716">
        <v>0</v>
      </c>
      <c r="G34" s="716">
        <v>0</v>
      </c>
      <c r="H34" s="716">
        <v>0</v>
      </c>
      <c r="I34" s="716">
        <v>0</v>
      </c>
      <c r="J34" s="716">
        <v>0</v>
      </c>
      <c r="K34" s="716">
        <v>0</v>
      </c>
      <c r="L34" s="716">
        <v>0</v>
      </c>
      <c r="M34" s="716">
        <v>0</v>
      </c>
      <c r="N34" s="716">
        <v>0</v>
      </c>
      <c r="O34" s="716">
        <v>0</v>
      </c>
      <c r="P34" s="716">
        <v>0</v>
      </c>
      <c r="Q34" s="716">
        <v>0</v>
      </c>
      <c r="R34" s="716">
        <v>0</v>
      </c>
      <c r="S34" s="716">
        <v>0</v>
      </c>
      <c r="T34" s="716">
        <v>0</v>
      </c>
      <c r="U34" s="716">
        <v>0</v>
      </c>
      <c r="V34" s="716">
        <v>0</v>
      </c>
      <c r="W34" s="716">
        <v>0</v>
      </c>
      <c r="X34" s="716">
        <v>0</v>
      </c>
      <c r="Y34" s="716">
        <v>0</v>
      </c>
      <c r="Z34" s="716">
        <v>0</v>
      </c>
      <c r="AA34" s="716">
        <v>0</v>
      </c>
      <c r="AB34" s="716">
        <v>0</v>
      </c>
      <c r="AC34" s="716">
        <v>0</v>
      </c>
      <c r="AD34" s="716">
        <v>0</v>
      </c>
      <c r="AE34" s="716">
        <v>0</v>
      </c>
      <c r="AF34" s="716">
        <v>0</v>
      </c>
      <c r="AG34" s="717">
        <v>0</v>
      </c>
    </row>
    <row r="35" spans="1:33" ht="12.75">
      <c r="A35" s="714" t="s">
        <v>546</v>
      </c>
      <c r="B35" s="715" t="s">
        <v>1204</v>
      </c>
      <c r="C35" s="716">
        <v>88492</v>
      </c>
      <c r="D35" s="716">
        <v>88470</v>
      </c>
      <c r="E35" s="716">
        <v>0</v>
      </c>
      <c r="F35" s="716">
        <v>0</v>
      </c>
      <c r="G35" s="716">
        <v>0</v>
      </c>
      <c r="H35" s="716">
        <v>0</v>
      </c>
      <c r="I35" s="716">
        <v>0</v>
      </c>
      <c r="J35" s="716">
        <v>0</v>
      </c>
      <c r="K35" s="716">
        <v>0</v>
      </c>
      <c r="L35" s="716">
        <v>0</v>
      </c>
      <c r="M35" s="716">
        <v>0</v>
      </c>
      <c r="N35" s="716">
        <v>0</v>
      </c>
      <c r="O35" s="716">
        <v>0</v>
      </c>
      <c r="P35" s="716">
        <v>0</v>
      </c>
      <c r="Q35" s="716">
        <v>0</v>
      </c>
      <c r="R35" s="716">
        <v>0</v>
      </c>
      <c r="S35" s="716">
        <v>0</v>
      </c>
      <c r="T35" s="716">
        <v>0</v>
      </c>
      <c r="U35" s="716">
        <v>0</v>
      </c>
      <c r="V35" s="716">
        <v>0</v>
      </c>
      <c r="W35" s="716">
        <v>22</v>
      </c>
      <c r="X35" s="716">
        <v>0</v>
      </c>
      <c r="Y35" s="716">
        <v>0</v>
      </c>
      <c r="Z35" s="716">
        <v>0</v>
      </c>
      <c r="AA35" s="716">
        <v>0</v>
      </c>
      <c r="AB35" s="716">
        <v>0</v>
      </c>
      <c r="AC35" s="716">
        <v>0</v>
      </c>
      <c r="AD35" s="716">
        <v>0</v>
      </c>
      <c r="AE35" s="716">
        <v>0</v>
      </c>
      <c r="AF35" s="716">
        <v>0</v>
      </c>
      <c r="AG35" s="717">
        <v>0</v>
      </c>
    </row>
    <row r="36" spans="1:33" ht="22.5">
      <c r="A36" s="714" t="s">
        <v>544</v>
      </c>
      <c r="B36" s="715" t="s">
        <v>1205</v>
      </c>
      <c r="C36" s="716">
        <v>6295531</v>
      </c>
      <c r="D36" s="716">
        <v>1638767</v>
      </c>
      <c r="E36" s="716">
        <v>102712</v>
      </c>
      <c r="F36" s="716">
        <v>99302</v>
      </c>
      <c r="G36" s="716">
        <v>21261</v>
      </c>
      <c r="H36" s="716">
        <v>9713</v>
      </c>
      <c r="I36" s="716">
        <v>66000</v>
      </c>
      <c r="J36" s="716">
        <v>0</v>
      </c>
      <c r="K36" s="716">
        <v>10626</v>
      </c>
      <c r="L36" s="716">
        <v>35930</v>
      </c>
      <c r="M36" s="716">
        <v>2262</v>
      </c>
      <c r="N36" s="716">
        <v>445638</v>
      </c>
      <c r="O36" s="716">
        <v>170298</v>
      </c>
      <c r="P36" s="716">
        <v>492657</v>
      </c>
      <c r="Q36" s="716">
        <v>74457</v>
      </c>
      <c r="R36" s="716">
        <v>0</v>
      </c>
      <c r="S36" s="716">
        <v>60737</v>
      </c>
      <c r="T36" s="716">
        <v>0</v>
      </c>
      <c r="U36" s="716">
        <v>35418</v>
      </c>
      <c r="V36" s="716">
        <v>90381</v>
      </c>
      <c r="W36" s="716">
        <v>111917</v>
      </c>
      <c r="X36" s="716">
        <v>219133</v>
      </c>
      <c r="Y36" s="716">
        <v>236601</v>
      </c>
      <c r="Z36" s="716">
        <v>17780</v>
      </c>
      <c r="AA36" s="716">
        <v>0</v>
      </c>
      <c r="AB36" s="716">
        <v>1320987</v>
      </c>
      <c r="AC36" s="716">
        <v>234154</v>
      </c>
      <c r="AD36" s="716">
        <v>0</v>
      </c>
      <c r="AE36" s="716">
        <v>0</v>
      </c>
      <c r="AF36" s="716">
        <v>798800</v>
      </c>
      <c r="AG36" s="717">
        <v>0</v>
      </c>
    </row>
    <row r="37" spans="1:33" ht="12.75">
      <c r="A37" s="718" t="s">
        <v>542</v>
      </c>
      <c r="B37" s="719" t="s">
        <v>1206</v>
      </c>
      <c r="C37" s="720">
        <v>32815983</v>
      </c>
      <c r="D37" s="720">
        <v>7301940</v>
      </c>
      <c r="E37" s="720">
        <v>488749</v>
      </c>
      <c r="F37" s="720">
        <v>536560</v>
      </c>
      <c r="G37" s="720">
        <v>543811</v>
      </c>
      <c r="H37" s="720">
        <v>121994</v>
      </c>
      <c r="I37" s="720">
        <v>66000</v>
      </c>
      <c r="J37" s="720">
        <v>0</v>
      </c>
      <c r="K37" s="720">
        <v>96132</v>
      </c>
      <c r="L37" s="720">
        <v>169005</v>
      </c>
      <c r="M37" s="720">
        <v>10689</v>
      </c>
      <c r="N37" s="720">
        <v>2186148</v>
      </c>
      <c r="O37" s="720">
        <v>809528</v>
      </c>
      <c r="P37" s="720">
        <v>2571501</v>
      </c>
      <c r="Q37" s="720">
        <v>411181</v>
      </c>
      <c r="R37" s="720">
        <v>327070</v>
      </c>
      <c r="S37" s="720">
        <v>287444</v>
      </c>
      <c r="T37" s="720">
        <v>57600</v>
      </c>
      <c r="U37" s="720">
        <v>161649</v>
      </c>
      <c r="V37" s="720">
        <v>501212</v>
      </c>
      <c r="W37" s="720">
        <v>446620</v>
      </c>
      <c r="X37" s="720">
        <v>1102334</v>
      </c>
      <c r="Y37" s="720">
        <v>1494953</v>
      </c>
      <c r="Z37" s="720">
        <v>98856</v>
      </c>
      <c r="AA37" s="720">
        <v>77453</v>
      </c>
      <c r="AB37" s="720">
        <v>7282514</v>
      </c>
      <c r="AC37" s="720">
        <v>1292882</v>
      </c>
      <c r="AD37" s="720">
        <v>0</v>
      </c>
      <c r="AE37" s="720">
        <v>0</v>
      </c>
      <c r="AF37" s="720">
        <v>4372158</v>
      </c>
      <c r="AG37" s="721">
        <v>0</v>
      </c>
    </row>
    <row r="38" spans="1:33" ht="12.75">
      <c r="A38" s="714" t="s">
        <v>538</v>
      </c>
      <c r="B38" s="715" t="s">
        <v>1207</v>
      </c>
      <c r="C38" s="716">
        <v>400200</v>
      </c>
      <c r="D38" s="716">
        <v>0</v>
      </c>
      <c r="E38" s="716">
        <v>0</v>
      </c>
      <c r="F38" s="716">
        <v>0</v>
      </c>
      <c r="G38" s="716">
        <v>0</v>
      </c>
      <c r="H38" s="716">
        <v>0</v>
      </c>
      <c r="I38" s="716">
        <v>0</v>
      </c>
      <c r="J38" s="716">
        <v>0</v>
      </c>
      <c r="K38" s="716">
        <v>0</v>
      </c>
      <c r="L38" s="716">
        <v>0</v>
      </c>
      <c r="M38" s="716">
        <v>0</v>
      </c>
      <c r="N38" s="716">
        <v>0</v>
      </c>
      <c r="O38" s="716">
        <v>0</v>
      </c>
      <c r="P38" s="716">
        <v>0</v>
      </c>
      <c r="Q38" s="716">
        <v>0</v>
      </c>
      <c r="R38" s="716">
        <v>0</v>
      </c>
      <c r="S38" s="716">
        <v>0</v>
      </c>
      <c r="T38" s="716">
        <v>0</v>
      </c>
      <c r="U38" s="716">
        <v>0</v>
      </c>
      <c r="V38" s="716">
        <v>0</v>
      </c>
      <c r="W38" s="716">
        <v>0</v>
      </c>
      <c r="X38" s="716">
        <v>0</v>
      </c>
      <c r="Y38" s="716">
        <v>0</v>
      </c>
      <c r="Z38" s="716">
        <v>0</v>
      </c>
      <c r="AA38" s="716">
        <v>0</v>
      </c>
      <c r="AB38" s="716">
        <v>0</v>
      </c>
      <c r="AC38" s="716">
        <v>0</v>
      </c>
      <c r="AD38" s="716">
        <v>400200</v>
      </c>
      <c r="AE38" s="716">
        <v>0</v>
      </c>
      <c r="AF38" s="716">
        <v>0</v>
      </c>
      <c r="AG38" s="717">
        <v>0</v>
      </c>
    </row>
    <row r="39" spans="1:33" ht="22.5">
      <c r="A39" s="714" t="s">
        <v>692</v>
      </c>
      <c r="B39" s="715" t="s">
        <v>1209</v>
      </c>
      <c r="C39" s="716">
        <v>400200</v>
      </c>
      <c r="D39" s="716">
        <v>0</v>
      </c>
      <c r="E39" s="716">
        <v>0</v>
      </c>
      <c r="F39" s="716">
        <v>0</v>
      </c>
      <c r="G39" s="716">
        <v>0</v>
      </c>
      <c r="H39" s="716">
        <v>0</v>
      </c>
      <c r="I39" s="716">
        <v>0</v>
      </c>
      <c r="J39" s="716">
        <v>0</v>
      </c>
      <c r="K39" s="716">
        <v>0</v>
      </c>
      <c r="L39" s="716">
        <v>0</v>
      </c>
      <c r="M39" s="716">
        <v>0</v>
      </c>
      <c r="N39" s="716">
        <v>0</v>
      </c>
      <c r="O39" s="716">
        <v>0</v>
      </c>
      <c r="P39" s="716">
        <v>0</v>
      </c>
      <c r="Q39" s="716">
        <v>0</v>
      </c>
      <c r="R39" s="716">
        <v>0</v>
      </c>
      <c r="S39" s="716">
        <v>0</v>
      </c>
      <c r="T39" s="716">
        <v>0</v>
      </c>
      <c r="U39" s="716">
        <v>0</v>
      </c>
      <c r="V39" s="716">
        <v>0</v>
      </c>
      <c r="W39" s="716">
        <v>0</v>
      </c>
      <c r="X39" s="716">
        <v>0</v>
      </c>
      <c r="Y39" s="716">
        <v>0</v>
      </c>
      <c r="Z39" s="716">
        <v>0</v>
      </c>
      <c r="AA39" s="716">
        <v>0</v>
      </c>
      <c r="AB39" s="716">
        <v>0</v>
      </c>
      <c r="AC39" s="716">
        <v>0</v>
      </c>
      <c r="AD39" s="716">
        <v>400200</v>
      </c>
      <c r="AE39" s="716">
        <v>0</v>
      </c>
      <c r="AF39" s="716">
        <v>0</v>
      </c>
      <c r="AG39" s="717">
        <v>0</v>
      </c>
    </row>
    <row r="40" spans="1:33" ht="12.75">
      <c r="A40" s="714" t="s">
        <v>693</v>
      </c>
      <c r="B40" s="715" t="s">
        <v>1208</v>
      </c>
      <c r="C40" s="716">
        <v>2500</v>
      </c>
      <c r="D40" s="716">
        <v>0</v>
      </c>
      <c r="E40" s="716">
        <v>0</v>
      </c>
      <c r="F40" s="716">
        <v>0</v>
      </c>
      <c r="G40" s="716">
        <v>0</v>
      </c>
      <c r="H40" s="716">
        <v>0</v>
      </c>
      <c r="I40" s="716">
        <v>0</v>
      </c>
      <c r="J40" s="716">
        <v>0</v>
      </c>
      <c r="K40" s="716">
        <v>0</v>
      </c>
      <c r="L40" s="716">
        <v>0</v>
      </c>
      <c r="M40" s="716">
        <v>0</v>
      </c>
      <c r="N40" s="716">
        <v>0</v>
      </c>
      <c r="O40" s="716">
        <v>0</v>
      </c>
      <c r="P40" s="716">
        <v>0</v>
      </c>
      <c r="Q40" s="716">
        <v>0</v>
      </c>
      <c r="R40" s="716">
        <v>0</v>
      </c>
      <c r="S40" s="716">
        <v>0</v>
      </c>
      <c r="T40" s="716">
        <v>0</v>
      </c>
      <c r="U40" s="716">
        <v>0</v>
      </c>
      <c r="V40" s="716">
        <v>0</v>
      </c>
      <c r="W40" s="716">
        <v>0</v>
      </c>
      <c r="X40" s="716">
        <v>0</v>
      </c>
      <c r="Y40" s="716">
        <v>0</v>
      </c>
      <c r="Z40" s="716">
        <v>0</v>
      </c>
      <c r="AA40" s="716">
        <v>0</v>
      </c>
      <c r="AB40" s="716">
        <v>0</v>
      </c>
      <c r="AC40" s="716">
        <v>0</v>
      </c>
      <c r="AD40" s="716">
        <v>0</v>
      </c>
      <c r="AE40" s="716">
        <v>2500</v>
      </c>
      <c r="AF40" s="716">
        <v>0</v>
      </c>
      <c r="AG40" s="717">
        <v>0</v>
      </c>
    </row>
    <row r="41" spans="1:33" ht="22.5">
      <c r="A41" s="714" t="s">
        <v>694</v>
      </c>
      <c r="B41" s="715" t="s">
        <v>695</v>
      </c>
      <c r="C41" s="716">
        <v>2500</v>
      </c>
      <c r="D41" s="716">
        <v>0</v>
      </c>
      <c r="E41" s="716">
        <v>0</v>
      </c>
      <c r="F41" s="716">
        <v>0</v>
      </c>
      <c r="G41" s="716">
        <v>0</v>
      </c>
      <c r="H41" s="716">
        <v>0</v>
      </c>
      <c r="I41" s="716">
        <v>0</v>
      </c>
      <c r="J41" s="716">
        <v>0</v>
      </c>
      <c r="K41" s="716">
        <v>0</v>
      </c>
      <c r="L41" s="716">
        <v>0</v>
      </c>
      <c r="M41" s="716">
        <v>0</v>
      </c>
      <c r="N41" s="716">
        <v>0</v>
      </c>
      <c r="O41" s="716">
        <v>0</v>
      </c>
      <c r="P41" s="716">
        <v>0</v>
      </c>
      <c r="Q41" s="716">
        <v>0</v>
      </c>
      <c r="R41" s="716">
        <v>0</v>
      </c>
      <c r="S41" s="716">
        <v>0</v>
      </c>
      <c r="T41" s="716">
        <v>0</v>
      </c>
      <c r="U41" s="716">
        <v>0</v>
      </c>
      <c r="V41" s="716">
        <v>0</v>
      </c>
      <c r="W41" s="716">
        <v>0</v>
      </c>
      <c r="X41" s="716">
        <v>0</v>
      </c>
      <c r="Y41" s="716">
        <v>0</v>
      </c>
      <c r="Z41" s="716">
        <v>0</v>
      </c>
      <c r="AA41" s="716">
        <v>0</v>
      </c>
      <c r="AB41" s="716">
        <v>0</v>
      </c>
      <c r="AC41" s="716">
        <v>0</v>
      </c>
      <c r="AD41" s="716">
        <v>0</v>
      </c>
      <c r="AE41" s="716">
        <v>2500</v>
      </c>
      <c r="AF41" s="716">
        <v>0</v>
      </c>
      <c r="AG41" s="717">
        <v>0</v>
      </c>
    </row>
    <row r="42" spans="1:33" ht="12.75">
      <c r="A42" s="714" t="s">
        <v>696</v>
      </c>
      <c r="B42" s="715" t="s">
        <v>697</v>
      </c>
      <c r="C42" s="716">
        <v>2181495</v>
      </c>
      <c r="D42" s="716">
        <v>0</v>
      </c>
      <c r="E42" s="716">
        <v>0</v>
      </c>
      <c r="F42" s="716">
        <v>0</v>
      </c>
      <c r="G42" s="716">
        <v>0</v>
      </c>
      <c r="H42" s="716">
        <v>0</v>
      </c>
      <c r="I42" s="716">
        <v>0</v>
      </c>
      <c r="J42" s="716">
        <v>0</v>
      </c>
      <c r="K42" s="716">
        <v>0</v>
      </c>
      <c r="L42" s="716">
        <v>0</v>
      </c>
      <c r="M42" s="716">
        <v>0</v>
      </c>
      <c r="N42" s="716">
        <v>0</v>
      </c>
      <c r="O42" s="716">
        <v>0</v>
      </c>
      <c r="P42" s="716">
        <v>0</v>
      </c>
      <c r="Q42" s="716">
        <v>0</v>
      </c>
      <c r="R42" s="716">
        <v>0</v>
      </c>
      <c r="S42" s="716">
        <v>0</v>
      </c>
      <c r="T42" s="716">
        <v>0</v>
      </c>
      <c r="U42" s="716">
        <v>0</v>
      </c>
      <c r="V42" s="716">
        <v>0</v>
      </c>
      <c r="W42" s="716">
        <v>0</v>
      </c>
      <c r="X42" s="716">
        <v>0</v>
      </c>
      <c r="Y42" s="716">
        <v>0</v>
      </c>
      <c r="Z42" s="716">
        <v>0</v>
      </c>
      <c r="AA42" s="716">
        <v>0</v>
      </c>
      <c r="AB42" s="716">
        <v>0</v>
      </c>
      <c r="AC42" s="716">
        <v>0</v>
      </c>
      <c r="AD42" s="716">
        <v>0</v>
      </c>
      <c r="AE42" s="716">
        <v>0</v>
      </c>
      <c r="AF42" s="716">
        <v>0</v>
      </c>
      <c r="AG42" s="717">
        <v>2181495</v>
      </c>
    </row>
    <row r="43" spans="1:33" ht="12.75">
      <c r="A43" s="714" t="s">
        <v>698</v>
      </c>
      <c r="B43" s="715" t="s">
        <v>699</v>
      </c>
      <c r="C43" s="716">
        <v>1401495</v>
      </c>
      <c r="D43" s="716">
        <v>0</v>
      </c>
      <c r="E43" s="716">
        <v>0</v>
      </c>
      <c r="F43" s="716">
        <v>0</v>
      </c>
      <c r="G43" s="716">
        <v>0</v>
      </c>
      <c r="H43" s="716">
        <v>0</v>
      </c>
      <c r="I43" s="716">
        <v>0</v>
      </c>
      <c r="J43" s="716">
        <v>0</v>
      </c>
      <c r="K43" s="716">
        <v>0</v>
      </c>
      <c r="L43" s="716">
        <v>0</v>
      </c>
      <c r="M43" s="716">
        <v>0</v>
      </c>
      <c r="N43" s="716">
        <v>0</v>
      </c>
      <c r="O43" s="716">
        <v>0</v>
      </c>
      <c r="P43" s="716">
        <v>0</v>
      </c>
      <c r="Q43" s="716">
        <v>0</v>
      </c>
      <c r="R43" s="716">
        <v>0</v>
      </c>
      <c r="S43" s="716">
        <v>0</v>
      </c>
      <c r="T43" s="716">
        <v>0</v>
      </c>
      <c r="U43" s="716">
        <v>0</v>
      </c>
      <c r="V43" s="716">
        <v>0</v>
      </c>
      <c r="W43" s="716">
        <v>0</v>
      </c>
      <c r="X43" s="716">
        <v>0</v>
      </c>
      <c r="Y43" s="716">
        <v>0</v>
      </c>
      <c r="Z43" s="716">
        <v>0</v>
      </c>
      <c r="AA43" s="716">
        <v>0</v>
      </c>
      <c r="AB43" s="716">
        <v>0</v>
      </c>
      <c r="AC43" s="716">
        <v>0</v>
      </c>
      <c r="AD43" s="716">
        <v>0</v>
      </c>
      <c r="AE43" s="716">
        <v>0</v>
      </c>
      <c r="AF43" s="716">
        <v>0</v>
      </c>
      <c r="AG43" s="717">
        <v>1401495</v>
      </c>
    </row>
    <row r="44" spans="1:33" ht="33.75">
      <c r="A44" s="714" t="s">
        <v>700</v>
      </c>
      <c r="B44" s="715" t="s">
        <v>701</v>
      </c>
      <c r="C44" s="716">
        <v>780000</v>
      </c>
      <c r="D44" s="716">
        <v>0</v>
      </c>
      <c r="E44" s="716">
        <v>0</v>
      </c>
      <c r="F44" s="716">
        <v>0</v>
      </c>
      <c r="G44" s="716">
        <v>0</v>
      </c>
      <c r="H44" s="716">
        <v>0</v>
      </c>
      <c r="I44" s="716">
        <v>0</v>
      </c>
      <c r="J44" s="716">
        <v>0</v>
      </c>
      <c r="K44" s="716">
        <v>0</v>
      </c>
      <c r="L44" s="716">
        <v>0</v>
      </c>
      <c r="M44" s="716">
        <v>0</v>
      </c>
      <c r="N44" s="716">
        <v>0</v>
      </c>
      <c r="O44" s="716">
        <v>0</v>
      </c>
      <c r="P44" s="716">
        <v>0</v>
      </c>
      <c r="Q44" s="716">
        <v>0</v>
      </c>
      <c r="R44" s="716">
        <v>0</v>
      </c>
      <c r="S44" s="716">
        <v>0</v>
      </c>
      <c r="T44" s="716">
        <v>0</v>
      </c>
      <c r="U44" s="716">
        <v>0</v>
      </c>
      <c r="V44" s="716">
        <v>0</v>
      </c>
      <c r="W44" s="716">
        <v>0</v>
      </c>
      <c r="X44" s="716">
        <v>0</v>
      </c>
      <c r="Y44" s="716">
        <v>0</v>
      </c>
      <c r="Z44" s="716">
        <v>0</v>
      </c>
      <c r="AA44" s="716">
        <v>0</v>
      </c>
      <c r="AB44" s="716">
        <v>0</v>
      </c>
      <c r="AC44" s="716">
        <v>0</v>
      </c>
      <c r="AD44" s="716">
        <v>0</v>
      </c>
      <c r="AE44" s="716">
        <v>0</v>
      </c>
      <c r="AF44" s="716">
        <v>0</v>
      </c>
      <c r="AG44" s="717">
        <v>780000</v>
      </c>
    </row>
    <row r="45" spans="1:33" ht="22.5">
      <c r="A45" s="718" t="s">
        <v>702</v>
      </c>
      <c r="B45" s="719" t="s">
        <v>703</v>
      </c>
      <c r="C45" s="720">
        <v>2584195</v>
      </c>
      <c r="D45" s="720">
        <v>0</v>
      </c>
      <c r="E45" s="720">
        <v>0</v>
      </c>
      <c r="F45" s="720">
        <v>0</v>
      </c>
      <c r="G45" s="720">
        <v>0</v>
      </c>
      <c r="H45" s="720">
        <v>0</v>
      </c>
      <c r="I45" s="720">
        <v>0</v>
      </c>
      <c r="J45" s="720">
        <v>0</v>
      </c>
      <c r="K45" s="720">
        <v>0</v>
      </c>
      <c r="L45" s="720">
        <v>0</v>
      </c>
      <c r="M45" s="720">
        <v>0</v>
      </c>
      <c r="N45" s="720">
        <v>0</v>
      </c>
      <c r="O45" s="720">
        <v>0</v>
      </c>
      <c r="P45" s="720">
        <v>0</v>
      </c>
      <c r="Q45" s="720">
        <v>0</v>
      </c>
      <c r="R45" s="720">
        <v>0</v>
      </c>
      <c r="S45" s="720">
        <v>0</v>
      </c>
      <c r="T45" s="720">
        <v>0</v>
      </c>
      <c r="U45" s="720">
        <v>0</v>
      </c>
      <c r="V45" s="720">
        <v>0</v>
      </c>
      <c r="W45" s="720">
        <v>0</v>
      </c>
      <c r="X45" s="720">
        <v>0</v>
      </c>
      <c r="Y45" s="720">
        <v>0</v>
      </c>
      <c r="Z45" s="720">
        <v>0</v>
      </c>
      <c r="AA45" s="720">
        <v>0</v>
      </c>
      <c r="AB45" s="720">
        <v>0</v>
      </c>
      <c r="AC45" s="720">
        <v>0</v>
      </c>
      <c r="AD45" s="720">
        <v>400200</v>
      </c>
      <c r="AE45" s="720">
        <v>2500</v>
      </c>
      <c r="AF45" s="720">
        <v>0</v>
      </c>
      <c r="AG45" s="721">
        <v>2181495</v>
      </c>
    </row>
    <row r="46" spans="1:33" ht="22.5">
      <c r="A46" s="714" t="s">
        <v>704</v>
      </c>
      <c r="B46" s="715" t="s">
        <v>705</v>
      </c>
      <c r="C46" s="716">
        <v>199625</v>
      </c>
      <c r="D46" s="716">
        <v>0</v>
      </c>
      <c r="E46" s="716">
        <v>0</v>
      </c>
      <c r="F46" s="716">
        <v>0</v>
      </c>
      <c r="G46" s="716">
        <v>0</v>
      </c>
      <c r="H46" s="716">
        <v>199625</v>
      </c>
      <c r="I46" s="716">
        <v>0</v>
      </c>
      <c r="J46" s="716">
        <v>0</v>
      </c>
      <c r="K46" s="716">
        <v>0</v>
      </c>
      <c r="L46" s="716">
        <v>0</v>
      </c>
      <c r="M46" s="716">
        <v>0</v>
      </c>
      <c r="N46" s="716">
        <v>0</v>
      </c>
      <c r="O46" s="716">
        <v>0</v>
      </c>
      <c r="P46" s="716">
        <v>0</v>
      </c>
      <c r="Q46" s="716">
        <v>0</v>
      </c>
      <c r="R46" s="716">
        <v>0</v>
      </c>
      <c r="S46" s="716">
        <v>0</v>
      </c>
      <c r="T46" s="716">
        <v>0</v>
      </c>
      <c r="U46" s="716">
        <v>0</v>
      </c>
      <c r="V46" s="716">
        <v>0</v>
      </c>
      <c r="W46" s="716">
        <v>0</v>
      </c>
      <c r="X46" s="716">
        <v>0</v>
      </c>
      <c r="Y46" s="716">
        <v>0</v>
      </c>
      <c r="Z46" s="716">
        <v>0</v>
      </c>
      <c r="AA46" s="716">
        <v>0</v>
      </c>
      <c r="AB46" s="716">
        <v>0</v>
      </c>
      <c r="AC46" s="716">
        <v>0</v>
      </c>
      <c r="AD46" s="716">
        <v>0</v>
      </c>
      <c r="AE46" s="716">
        <v>0</v>
      </c>
      <c r="AF46" s="716">
        <v>0</v>
      </c>
      <c r="AG46" s="717">
        <v>0</v>
      </c>
    </row>
    <row r="47" spans="1:33" ht="12.75">
      <c r="A47" s="714" t="s">
        <v>706</v>
      </c>
      <c r="B47" s="715" t="s">
        <v>707</v>
      </c>
      <c r="C47" s="716">
        <v>199625</v>
      </c>
      <c r="D47" s="716">
        <v>0</v>
      </c>
      <c r="E47" s="716">
        <v>0</v>
      </c>
      <c r="F47" s="716">
        <v>0</v>
      </c>
      <c r="G47" s="716">
        <v>0</v>
      </c>
      <c r="H47" s="716">
        <v>199625</v>
      </c>
      <c r="I47" s="716">
        <v>0</v>
      </c>
      <c r="J47" s="716">
        <v>0</v>
      </c>
      <c r="K47" s="716">
        <v>0</v>
      </c>
      <c r="L47" s="716">
        <v>0</v>
      </c>
      <c r="M47" s="716">
        <v>0</v>
      </c>
      <c r="N47" s="716">
        <v>0</v>
      </c>
      <c r="O47" s="716">
        <v>0</v>
      </c>
      <c r="P47" s="716">
        <v>0</v>
      </c>
      <c r="Q47" s="716">
        <v>0</v>
      </c>
      <c r="R47" s="716">
        <v>0</v>
      </c>
      <c r="S47" s="716">
        <v>0</v>
      </c>
      <c r="T47" s="716">
        <v>0</v>
      </c>
      <c r="U47" s="716">
        <v>0</v>
      </c>
      <c r="V47" s="716">
        <v>0</v>
      </c>
      <c r="W47" s="716">
        <v>0</v>
      </c>
      <c r="X47" s="716">
        <v>0</v>
      </c>
      <c r="Y47" s="716">
        <v>0</v>
      </c>
      <c r="Z47" s="716">
        <v>0</v>
      </c>
      <c r="AA47" s="716">
        <v>0</v>
      </c>
      <c r="AB47" s="716">
        <v>0</v>
      </c>
      <c r="AC47" s="716">
        <v>0</v>
      </c>
      <c r="AD47" s="716">
        <v>0</v>
      </c>
      <c r="AE47" s="716">
        <v>0</v>
      </c>
      <c r="AF47" s="716">
        <v>0</v>
      </c>
      <c r="AG47" s="717">
        <v>0</v>
      </c>
    </row>
    <row r="48" spans="1:33" ht="22.5">
      <c r="A48" s="714" t="s">
        <v>708</v>
      </c>
      <c r="B48" s="715" t="s">
        <v>709</v>
      </c>
      <c r="C48" s="716">
        <v>1264868</v>
      </c>
      <c r="D48" s="716">
        <v>0</v>
      </c>
      <c r="E48" s="716">
        <v>0</v>
      </c>
      <c r="F48" s="716">
        <v>0</v>
      </c>
      <c r="G48" s="716">
        <v>0</v>
      </c>
      <c r="H48" s="716">
        <v>0</v>
      </c>
      <c r="I48" s="716">
        <v>0</v>
      </c>
      <c r="J48" s="716">
        <v>1264868</v>
      </c>
      <c r="K48" s="716">
        <v>0</v>
      </c>
      <c r="L48" s="716">
        <v>0</v>
      </c>
      <c r="M48" s="716">
        <v>0</v>
      </c>
      <c r="N48" s="716">
        <v>0</v>
      </c>
      <c r="O48" s="716">
        <v>0</v>
      </c>
      <c r="P48" s="716">
        <v>0</v>
      </c>
      <c r="Q48" s="716">
        <v>0</v>
      </c>
      <c r="R48" s="716">
        <v>0</v>
      </c>
      <c r="S48" s="716">
        <v>0</v>
      </c>
      <c r="T48" s="716">
        <v>0</v>
      </c>
      <c r="U48" s="716">
        <v>0</v>
      </c>
      <c r="V48" s="716">
        <v>0</v>
      </c>
      <c r="W48" s="716">
        <v>0</v>
      </c>
      <c r="X48" s="716">
        <v>0</v>
      </c>
      <c r="Y48" s="716">
        <v>0</v>
      </c>
      <c r="Z48" s="716">
        <v>0</v>
      </c>
      <c r="AA48" s="716">
        <v>0</v>
      </c>
      <c r="AB48" s="716">
        <v>0</v>
      </c>
      <c r="AC48" s="716">
        <v>0</v>
      </c>
      <c r="AD48" s="716">
        <v>0</v>
      </c>
      <c r="AE48" s="716">
        <v>0</v>
      </c>
      <c r="AF48" s="716">
        <v>0</v>
      </c>
      <c r="AG48" s="717">
        <v>0</v>
      </c>
    </row>
    <row r="49" spans="1:33" ht="12.75">
      <c r="A49" s="714" t="s">
        <v>710</v>
      </c>
      <c r="B49" s="715" t="s">
        <v>711</v>
      </c>
      <c r="C49" s="716">
        <v>44000</v>
      </c>
      <c r="D49" s="716">
        <v>0</v>
      </c>
      <c r="E49" s="716">
        <v>0</v>
      </c>
      <c r="F49" s="716">
        <v>0</v>
      </c>
      <c r="G49" s="716">
        <v>0</v>
      </c>
      <c r="H49" s="716">
        <v>0</v>
      </c>
      <c r="I49" s="716">
        <v>0</v>
      </c>
      <c r="J49" s="716">
        <v>44000</v>
      </c>
      <c r="K49" s="716">
        <v>0</v>
      </c>
      <c r="L49" s="716">
        <v>0</v>
      </c>
      <c r="M49" s="716">
        <v>0</v>
      </c>
      <c r="N49" s="716">
        <v>0</v>
      </c>
      <c r="O49" s="716">
        <v>0</v>
      </c>
      <c r="P49" s="716">
        <v>0</v>
      </c>
      <c r="Q49" s="716">
        <v>0</v>
      </c>
      <c r="R49" s="716">
        <v>0</v>
      </c>
      <c r="S49" s="716">
        <v>0</v>
      </c>
      <c r="T49" s="716">
        <v>0</v>
      </c>
      <c r="U49" s="716">
        <v>0</v>
      </c>
      <c r="V49" s="716">
        <v>0</v>
      </c>
      <c r="W49" s="716">
        <v>0</v>
      </c>
      <c r="X49" s="716">
        <v>0</v>
      </c>
      <c r="Y49" s="716">
        <v>0</v>
      </c>
      <c r="Z49" s="716">
        <v>0</v>
      </c>
      <c r="AA49" s="716">
        <v>0</v>
      </c>
      <c r="AB49" s="716">
        <v>0</v>
      </c>
      <c r="AC49" s="716">
        <v>0</v>
      </c>
      <c r="AD49" s="716">
        <v>0</v>
      </c>
      <c r="AE49" s="716">
        <v>0</v>
      </c>
      <c r="AF49" s="716">
        <v>0</v>
      </c>
      <c r="AG49" s="717">
        <v>0</v>
      </c>
    </row>
    <row r="50" spans="1:33" ht="12.75">
      <c r="A50" s="714" t="s">
        <v>712</v>
      </c>
      <c r="B50" s="715" t="s">
        <v>713</v>
      </c>
      <c r="C50" s="716">
        <v>1220868</v>
      </c>
      <c r="D50" s="716">
        <v>0</v>
      </c>
      <c r="E50" s="716">
        <v>0</v>
      </c>
      <c r="F50" s="716">
        <v>0</v>
      </c>
      <c r="G50" s="716">
        <v>0</v>
      </c>
      <c r="H50" s="716">
        <v>0</v>
      </c>
      <c r="I50" s="716">
        <v>0</v>
      </c>
      <c r="J50" s="716">
        <v>1220868</v>
      </c>
      <c r="K50" s="716">
        <v>0</v>
      </c>
      <c r="L50" s="716">
        <v>0</v>
      </c>
      <c r="M50" s="716">
        <v>0</v>
      </c>
      <c r="N50" s="716">
        <v>0</v>
      </c>
      <c r="O50" s="716">
        <v>0</v>
      </c>
      <c r="P50" s="716">
        <v>0</v>
      </c>
      <c r="Q50" s="716">
        <v>0</v>
      </c>
      <c r="R50" s="716">
        <v>0</v>
      </c>
      <c r="S50" s="716">
        <v>0</v>
      </c>
      <c r="T50" s="716">
        <v>0</v>
      </c>
      <c r="U50" s="716">
        <v>0</v>
      </c>
      <c r="V50" s="716">
        <v>0</v>
      </c>
      <c r="W50" s="716">
        <v>0</v>
      </c>
      <c r="X50" s="716">
        <v>0</v>
      </c>
      <c r="Y50" s="716">
        <v>0</v>
      </c>
      <c r="Z50" s="716">
        <v>0</v>
      </c>
      <c r="AA50" s="716">
        <v>0</v>
      </c>
      <c r="AB50" s="716">
        <v>0</v>
      </c>
      <c r="AC50" s="716">
        <v>0</v>
      </c>
      <c r="AD50" s="716">
        <v>0</v>
      </c>
      <c r="AE50" s="716">
        <v>0</v>
      </c>
      <c r="AF50" s="716">
        <v>0</v>
      </c>
      <c r="AG50" s="717">
        <v>0</v>
      </c>
    </row>
    <row r="51" spans="1:33" ht="22.5">
      <c r="A51" s="714" t="s">
        <v>714</v>
      </c>
      <c r="B51" s="715" t="s">
        <v>715</v>
      </c>
      <c r="C51" s="716">
        <v>5671410</v>
      </c>
      <c r="D51" s="716">
        <v>774670</v>
      </c>
      <c r="E51" s="716">
        <v>0</v>
      </c>
      <c r="F51" s="716">
        <v>0</v>
      </c>
      <c r="G51" s="716">
        <v>0</v>
      </c>
      <c r="H51" s="716">
        <v>28140</v>
      </c>
      <c r="I51" s="716">
        <v>0</v>
      </c>
      <c r="J51" s="716">
        <v>0</v>
      </c>
      <c r="K51" s="716">
        <v>0</v>
      </c>
      <c r="L51" s="716">
        <v>0</v>
      </c>
      <c r="M51" s="716">
        <v>4283600</v>
      </c>
      <c r="N51" s="716">
        <v>0</v>
      </c>
      <c r="O51" s="716">
        <v>0</v>
      </c>
      <c r="P51" s="716">
        <v>0</v>
      </c>
      <c r="Q51" s="716">
        <v>0</v>
      </c>
      <c r="R51" s="716">
        <v>0</v>
      </c>
      <c r="S51" s="716">
        <v>0</v>
      </c>
      <c r="T51" s="716">
        <v>0</v>
      </c>
      <c r="U51" s="716">
        <v>585000</v>
      </c>
      <c r="V51" s="716">
        <v>0</v>
      </c>
      <c r="W51" s="716">
        <v>0</v>
      </c>
      <c r="X51" s="716">
        <v>0</v>
      </c>
      <c r="Y51" s="716">
        <v>0</v>
      </c>
      <c r="Z51" s="716">
        <v>0</v>
      </c>
      <c r="AA51" s="716">
        <v>0</v>
      </c>
      <c r="AB51" s="716">
        <v>0</v>
      </c>
      <c r="AC51" s="716">
        <v>0</v>
      </c>
      <c r="AD51" s="716">
        <v>0</v>
      </c>
      <c r="AE51" s="716">
        <v>0</v>
      </c>
      <c r="AF51" s="716">
        <v>0</v>
      </c>
      <c r="AG51" s="717">
        <v>0</v>
      </c>
    </row>
    <row r="52" spans="1:33" ht="12.75">
      <c r="A52" s="714" t="s">
        <v>716</v>
      </c>
      <c r="B52" s="715" t="s">
        <v>717</v>
      </c>
      <c r="C52" s="716">
        <v>500000</v>
      </c>
      <c r="D52" s="716">
        <v>500000</v>
      </c>
      <c r="E52" s="716">
        <v>0</v>
      </c>
      <c r="F52" s="716">
        <v>0</v>
      </c>
      <c r="G52" s="716">
        <v>0</v>
      </c>
      <c r="H52" s="716">
        <v>0</v>
      </c>
      <c r="I52" s="716">
        <v>0</v>
      </c>
      <c r="J52" s="716">
        <v>0</v>
      </c>
      <c r="K52" s="716">
        <v>0</v>
      </c>
      <c r="L52" s="716">
        <v>0</v>
      </c>
      <c r="M52" s="716">
        <v>0</v>
      </c>
      <c r="N52" s="716">
        <v>0</v>
      </c>
      <c r="O52" s="716">
        <v>0</v>
      </c>
      <c r="P52" s="716">
        <v>0</v>
      </c>
      <c r="Q52" s="716">
        <v>0</v>
      </c>
      <c r="R52" s="716">
        <v>0</v>
      </c>
      <c r="S52" s="716">
        <v>0</v>
      </c>
      <c r="T52" s="716">
        <v>0</v>
      </c>
      <c r="U52" s="716">
        <v>0</v>
      </c>
      <c r="V52" s="716">
        <v>0</v>
      </c>
      <c r="W52" s="716">
        <v>0</v>
      </c>
      <c r="X52" s="716">
        <v>0</v>
      </c>
      <c r="Y52" s="716">
        <v>0</v>
      </c>
      <c r="Z52" s="716">
        <v>0</v>
      </c>
      <c r="AA52" s="716">
        <v>0</v>
      </c>
      <c r="AB52" s="716">
        <v>0</v>
      </c>
      <c r="AC52" s="716">
        <v>0</v>
      </c>
      <c r="AD52" s="716">
        <v>0</v>
      </c>
      <c r="AE52" s="716">
        <v>0</v>
      </c>
      <c r="AF52" s="716">
        <v>0</v>
      </c>
      <c r="AG52" s="717">
        <v>0</v>
      </c>
    </row>
    <row r="53" spans="1:33" ht="12.75">
      <c r="A53" s="714" t="s">
        <v>718</v>
      </c>
      <c r="B53" s="715" t="s">
        <v>719</v>
      </c>
      <c r="C53" s="716">
        <v>148930</v>
      </c>
      <c r="D53" s="716">
        <v>120790</v>
      </c>
      <c r="E53" s="716">
        <v>0</v>
      </c>
      <c r="F53" s="716">
        <v>0</v>
      </c>
      <c r="G53" s="716">
        <v>0</v>
      </c>
      <c r="H53" s="716">
        <v>28140</v>
      </c>
      <c r="I53" s="716">
        <v>0</v>
      </c>
      <c r="J53" s="716">
        <v>0</v>
      </c>
      <c r="K53" s="716">
        <v>0</v>
      </c>
      <c r="L53" s="716">
        <v>0</v>
      </c>
      <c r="M53" s="716">
        <v>0</v>
      </c>
      <c r="N53" s="716">
        <v>0</v>
      </c>
      <c r="O53" s="716">
        <v>0</v>
      </c>
      <c r="P53" s="716">
        <v>0</v>
      </c>
      <c r="Q53" s="716">
        <v>0</v>
      </c>
      <c r="R53" s="716">
        <v>0</v>
      </c>
      <c r="S53" s="716">
        <v>0</v>
      </c>
      <c r="T53" s="716">
        <v>0</v>
      </c>
      <c r="U53" s="716">
        <v>0</v>
      </c>
      <c r="V53" s="716">
        <v>0</v>
      </c>
      <c r="W53" s="716">
        <v>0</v>
      </c>
      <c r="X53" s="716">
        <v>0</v>
      </c>
      <c r="Y53" s="716">
        <v>0</v>
      </c>
      <c r="Z53" s="716">
        <v>0</v>
      </c>
      <c r="AA53" s="716">
        <v>0</v>
      </c>
      <c r="AB53" s="716">
        <v>0</v>
      </c>
      <c r="AC53" s="716">
        <v>0</v>
      </c>
      <c r="AD53" s="716">
        <v>0</v>
      </c>
      <c r="AE53" s="716">
        <v>0</v>
      </c>
      <c r="AF53" s="716">
        <v>0</v>
      </c>
      <c r="AG53" s="717">
        <v>0</v>
      </c>
    </row>
    <row r="54" spans="1:33" ht="12.75">
      <c r="A54" s="714" t="s">
        <v>720</v>
      </c>
      <c r="B54" s="715" t="s">
        <v>721</v>
      </c>
      <c r="C54" s="716">
        <v>603880</v>
      </c>
      <c r="D54" s="716">
        <v>18880</v>
      </c>
      <c r="E54" s="716">
        <v>0</v>
      </c>
      <c r="F54" s="716">
        <v>0</v>
      </c>
      <c r="G54" s="716">
        <v>0</v>
      </c>
      <c r="H54" s="716">
        <v>0</v>
      </c>
      <c r="I54" s="716">
        <v>0</v>
      </c>
      <c r="J54" s="716">
        <v>0</v>
      </c>
      <c r="K54" s="716">
        <v>0</v>
      </c>
      <c r="L54" s="716">
        <v>0</v>
      </c>
      <c r="M54" s="716">
        <v>0</v>
      </c>
      <c r="N54" s="716">
        <v>0</v>
      </c>
      <c r="O54" s="716">
        <v>0</v>
      </c>
      <c r="P54" s="716">
        <v>0</v>
      </c>
      <c r="Q54" s="716">
        <v>0</v>
      </c>
      <c r="R54" s="716">
        <v>0</v>
      </c>
      <c r="S54" s="716">
        <v>0</v>
      </c>
      <c r="T54" s="716">
        <v>0</v>
      </c>
      <c r="U54" s="716">
        <v>585000</v>
      </c>
      <c r="V54" s="716">
        <v>0</v>
      </c>
      <c r="W54" s="716">
        <v>0</v>
      </c>
      <c r="X54" s="716">
        <v>0</v>
      </c>
      <c r="Y54" s="716">
        <v>0</v>
      </c>
      <c r="Z54" s="716">
        <v>0</v>
      </c>
      <c r="AA54" s="716">
        <v>0</v>
      </c>
      <c r="AB54" s="716">
        <v>0</v>
      </c>
      <c r="AC54" s="716">
        <v>0</v>
      </c>
      <c r="AD54" s="716">
        <v>0</v>
      </c>
      <c r="AE54" s="716">
        <v>0</v>
      </c>
      <c r="AF54" s="716">
        <v>0</v>
      </c>
      <c r="AG54" s="717">
        <v>0</v>
      </c>
    </row>
    <row r="55" spans="1:33" ht="12.75">
      <c r="A55" s="714" t="s">
        <v>722</v>
      </c>
      <c r="B55" s="715" t="s">
        <v>723</v>
      </c>
      <c r="C55" s="716">
        <v>135000</v>
      </c>
      <c r="D55" s="716">
        <v>135000</v>
      </c>
      <c r="E55" s="716">
        <v>0</v>
      </c>
      <c r="F55" s="716">
        <v>0</v>
      </c>
      <c r="G55" s="716">
        <v>0</v>
      </c>
      <c r="H55" s="716">
        <v>0</v>
      </c>
      <c r="I55" s="716">
        <v>0</v>
      </c>
      <c r="J55" s="716">
        <v>0</v>
      </c>
      <c r="K55" s="716">
        <v>0</v>
      </c>
      <c r="L55" s="716">
        <v>0</v>
      </c>
      <c r="M55" s="716">
        <v>0</v>
      </c>
      <c r="N55" s="716">
        <v>0</v>
      </c>
      <c r="O55" s="716">
        <v>0</v>
      </c>
      <c r="P55" s="716">
        <v>0</v>
      </c>
      <c r="Q55" s="716">
        <v>0</v>
      </c>
      <c r="R55" s="716">
        <v>0</v>
      </c>
      <c r="S55" s="716">
        <v>0</v>
      </c>
      <c r="T55" s="716">
        <v>0</v>
      </c>
      <c r="U55" s="716">
        <v>0</v>
      </c>
      <c r="V55" s="716">
        <v>0</v>
      </c>
      <c r="W55" s="716">
        <v>0</v>
      </c>
      <c r="X55" s="716">
        <v>0</v>
      </c>
      <c r="Y55" s="716">
        <v>0</v>
      </c>
      <c r="Z55" s="716">
        <v>0</v>
      </c>
      <c r="AA55" s="716">
        <v>0</v>
      </c>
      <c r="AB55" s="716">
        <v>0</v>
      </c>
      <c r="AC55" s="716">
        <v>0</v>
      </c>
      <c r="AD55" s="716">
        <v>0</v>
      </c>
      <c r="AE55" s="716">
        <v>0</v>
      </c>
      <c r="AF55" s="716">
        <v>0</v>
      </c>
      <c r="AG55" s="717">
        <v>0</v>
      </c>
    </row>
    <row r="56" spans="1:33" ht="22.5">
      <c r="A56" s="714" t="s">
        <v>724</v>
      </c>
      <c r="B56" s="715" t="s">
        <v>725</v>
      </c>
      <c r="C56" s="716">
        <v>4283600</v>
      </c>
      <c r="D56" s="716">
        <v>0</v>
      </c>
      <c r="E56" s="716">
        <v>0</v>
      </c>
      <c r="F56" s="716">
        <v>0</v>
      </c>
      <c r="G56" s="716">
        <v>0</v>
      </c>
      <c r="H56" s="716">
        <v>0</v>
      </c>
      <c r="I56" s="716">
        <v>0</v>
      </c>
      <c r="J56" s="716">
        <v>0</v>
      </c>
      <c r="K56" s="716">
        <v>0</v>
      </c>
      <c r="L56" s="716">
        <v>0</v>
      </c>
      <c r="M56" s="716">
        <v>4283600</v>
      </c>
      <c r="N56" s="716">
        <v>0</v>
      </c>
      <c r="O56" s="716">
        <v>0</v>
      </c>
      <c r="P56" s="716">
        <v>0</v>
      </c>
      <c r="Q56" s="716">
        <v>0</v>
      </c>
      <c r="R56" s="716">
        <v>0</v>
      </c>
      <c r="S56" s="716">
        <v>0</v>
      </c>
      <c r="T56" s="716">
        <v>0</v>
      </c>
      <c r="U56" s="716">
        <v>0</v>
      </c>
      <c r="V56" s="716">
        <v>0</v>
      </c>
      <c r="W56" s="716">
        <v>0</v>
      </c>
      <c r="X56" s="716">
        <v>0</v>
      </c>
      <c r="Y56" s="716">
        <v>0</v>
      </c>
      <c r="Z56" s="716">
        <v>0</v>
      </c>
      <c r="AA56" s="716">
        <v>0</v>
      </c>
      <c r="AB56" s="716">
        <v>0</v>
      </c>
      <c r="AC56" s="716">
        <v>0</v>
      </c>
      <c r="AD56" s="716">
        <v>0</v>
      </c>
      <c r="AE56" s="716">
        <v>0</v>
      </c>
      <c r="AF56" s="716">
        <v>0</v>
      </c>
      <c r="AG56" s="717">
        <v>0</v>
      </c>
    </row>
    <row r="57" spans="1:33" ht="33.75">
      <c r="A57" s="718" t="s">
        <v>726</v>
      </c>
      <c r="B57" s="719" t="s">
        <v>727</v>
      </c>
      <c r="C57" s="720">
        <v>7135903</v>
      </c>
      <c r="D57" s="720">
        <v>774670</v>
      </c>
      <c r="E57" s="720">
        <v>0</v>
      </c>
      <c r="F57" s="720">
        <v>0</v>
      </c>
      <c r="G57" s="720">
        <v>0</v>
      </c>
      <c r="H57" s="720">
        <v>227765</v>
      </c>
      <c r="I57" s="720">
        <v>0</v>
      </c>
      <c r="J57" s="720">
        <v>1264868</v>
      </c>
      <c r="K57" s="720">
        <v>0</v>
      </c>
      <c r="L57" s="720">
        <v>0</v>
      </c>
      <c r="M57" s="720">
        <v>4283600</v>
      </c>
      <c r="N57" s="720">
        <v>0</v>
      </c>
      <c r="O57" s="720">
        <v>0</v>
      </c>
      <c r="P57" s="720">
        <v>0</v>
      </c>
      <c r="Q57" s="720">
        <v>0</v>
      </c>
      <c r="R57" s="720">
        <v>0</v>
      </c>
      <c r="S57" s="720">
        <v>0</v>
      </c>
      <c r="T57" s="720">
        <v>0</v>
      </c>
      <c r="U57" s="720">
        <v>585000</v>
      </c>
      <c r="V57" s="720">
        <v>0</v>
      </c>
      <c r="W57" s="720">
        <v>0</v>
      </c>
      <c r="X57" s="720">
        <v>0</v>
      </c>
      <c r="Y57" s="720">
        <v>0</v>
      </c>
      <c r="Z57" s="720">
        <v>0</v>
      </c>
      <c r="AA57" s="720">
        <v>0</v>
      </c>
      <c r="AB57" s="720">
        <v>0</v>
      </c>
      <c r="AC57" s="720">
        <v>0</v>
      </c>
      <c r="AD57" s="720">
        <v>0</v>
      </c>
      <c r="AE57" s="720">
        <v>0</v>
      </c>
      <c r="AF57" s="720">
        <v>0</v>
      </c>
      <c r="AG57" s="721">
        <v>0</v>
      </c>
    </row>
    <row r="58" spans="1:33" ht="12.75">
      <c r="A58" s="714" t="s">
        <v>728</v>
      </c>
      <c r="B58" s="715" t="s">
        <v>729</v>
      </c>
      <c r="C58" s="716">
        <v>890199</v>
      </c>
      <c r="D58" s="716">
        <v>0</v>
      </c>
      <c r="E58" s="716">
        <v>0</v>
      </c>
      <c r="F58" s="716">
        <v>0</v>
      </c>
      <c r="G58" s="716">
        <v>0</v>
      </c>
      <c r="H58" s="716">
        <v>0</v>
      </c>
      <c r="I58" s="716">
        <v>0</v>
      </c>
      <c r="J58" s="716">
        <v>0</v>
      </c>
      <c r="K58" s="716">
        <v>0</v>
      </c>
      <c r="L58" s="716">
        <v>0</v>
      </c>
      <c r="M58" s="716">
        <v>480829</v>
      </c>
      <c r="N58" s="716">
        <v>0</v>
      </c>
      <c r="O58" s="716">
        <v>409370</v>
      </c>
      <c r="P58" s="716">
        <v>0</v>
      </c>
      <c r="Q58" s="716">
        <v>0</v>
      </c>
      <c r="R58" s="716">
        <v>0</v>
      </c>
      <c r="S58" s="716">
        <v>0</v>
      </c>
      <c r="T58" s="716">
        <v>0</v>
      </c>
      <c r="U58" s="716">
        <v>0</v>
      </c>
      <c r="V58" s="716">
        <v>0</v>
      </c>
      <c r="W58" s="716">
        <v>0</v>
      </c>
      <c r="X58" s="716">
        <v>0</v>
      </c>
      <c r="Y58" s="716">
        <v>0</v>
      </c>
      <c r="Z58" s="716">
        <v>0</v>
      </c>
      <c r="AA58" s="716">
        <v>0</v>
      </c>
      <c r="AB58" s="716">
        <v>0</v>
      </c>
      <c r="AC58" s="716">
        <v>0</v>
      </c>
      <c r="AD58" s="716">
        <v>0</v>
      </c>
      <c r="AE58" s="716">
        <v>0</v>
      </c>
      <c r="AF58" s="716">
        <v>0</v>
      </c>
      <c r="AG58" s="717">
        <v>0</v>
      </c>
    </row>
    <row r="59" spans="1:33" ht="22.5">
      <c r="A59" s="714" t="s">
        <v>730</v>
      </c>
      <c r="B59" s="715" t="s">
        <v>731</v>
      </c>
      <c r="C59" s="716">
        <v>240394</v>
      </c>
      <c r="D59" s="716">
        <v>0</v>
      </c>
      <c r="E59" s="716">
        <v>0</v>
      </c>
      <c r="F59" s="716">
        <v>0</v>
      </c>
      <c r="G59" s="716">
        <v>0</v>
      </c>
      <c r="H59" s="716">
        <v>0</v>
      </c>
      <c r="I59" s="716">
        <v>0</v>
      </c>
      <c r="J59" s="716">
        <v>0</v>
      </c>
      <c r="K59" s="716">
        <v>0</v>
      </c>
      <c r="L59" s="716">
        <v>0</v>
      </c>
      <c r="M59" s="716">
        <v>129824</v>
      </c>
      <c r="N59" s="716">
        <v>0</v>
      </c>
      <c r="O59" s="716">
        <v>110570</v>
      </c>
      <c r="P59" s="716">
        <v>0</v>
      </c>
      <c r="Q59" s="716">
        <v>0</v>
      </c>
      <c r="R59" s="716">
        <v>0</v>
      </c>
      <c r="S59" s="716">
        <v>0</v>
      </c>
      <c r="T59" s="716">
        <v>0</v>
      </c>
      <c r="U59" s="716">
        <v>0</v>
      </c>
      <c r="V59" s="716">
        <v>0</v>
      </c>
      <c r="W59" s="716">
        <v>0</v>
      </c>
      <c r="X59" s="716">
        <v>0</v>
      </c>
      <c r="Y59" s="716">
        <v>0</v>
      </c>
      <c r="Z59" s="716">
        <v>0</v>
      </c>
      <c r="AA59" s="716">
        <v>0</v>
      </c>
      <c r="AB59" s="716">
        <v>0</v>
      </c>
      <c r="AC59" s="716">
        <v>0</v>
      </c>
      <c r="AD59" s="716">
        <v>0</v>
      </c>
      <c r="AE59" s="716">
        <v>0</v>
      </c>
      <c r="AF59" s="716">
        <v>0</v>
      </c>
      <c r="AG59" s="717">
        <v>0</v>
      </c>
    </row>
    <row r="60" spans="1:33" ht="12.75">
      <c r="A60" s="718" t="s">
        <v>732</v>
      </c>
      <c r="B60" s="719" t="s">
        <v>733</v>
      </c>
      <c r="C60" s="720">
        <v>1130593</v>
      </c>
      <c r="D60" s="720">
        <v>0</v>
      </c>
      <c r="E60" s="720">
        <v>0</v>
      </c>
      <c r="F60" s="720">
        <v>0</v>
      </c>
      <c r="G60" s="720">
        <v>0</v>
      </c>
      <c r="H60" s="720">
        <v>0</v>
      </c>
      <c r="I60" s="720">
        <v>0</v>
      </c>
      <c r="J60" s="720">
        <v>0</v>
      </c>
      <c r="K60" s="720">
        <v>0</v>
      </c>
      <c r="L60" s="720">
        <v>0</v>
      </c>
      <c r="M60" s="720">
        <v>610653</v>
      </c>
      <c r="N60" s="720">
        <v>0</v>
      </c>
      <c r="O60" s="720">
        <v>519940</v>
      </c>
      <c r="P60" s="720">
        <v>0</v>
      </c>
      <c r="Q60" s="720">
        <v>0</v>
      </c>
      <c r="R60" s="720">
        <v>0</v>
      </c>
      <c r="S60" s="720">
        <v>0</v>
      </c>
      <c r="T60" s="720">
        <v>0</v>
      </c>
      <c r="U60" s="720">
        <v>0</v>
      </c>
      <c r="V60" s="720">
        <v>0</v>
      </c>
      <c r="W60" s="720">
        <v>0</v>
      </c>
      <c r="X60" s="720">
        <v>0</v>
      </c>
      <c r="Y60" s="720">
        <v>0</v>
      </c>
      <c r="Z60" s="720">
        <v>0</v>
      </c>
      <c r="AA60" s="720">
        <v>0</v>
      </c>
      <c r="AB60" s="720">
        <v>0</v>
      </c>
      <c r="AC60" s="720">
        <v>0</v>
      </c>
      <c r="AD60" s="720">
        <v>0</v>
      </c>
      <c r="AE60" s="720">
        <v>0</v>
      </c>
      <c r="AF60" s="720">
        <v>0</v>
      </c>
      <c r="AG60" s="721">
        <v>0</v>
      </c>
    </row>
    <row r="61" spans="1:33" ht="22.5">
      <c r="A61" s="718" t="s">
        <v>734</v>
      </c>
      <c r="B61" s="719" t="s">
        <v>735</v>
      </c>
      <c r="C61" s="720">
        <v>84011024</v>
      </c>
      <c r="D61" s="720">
        <v>16767554</v>
      </c>
      <c r="E61" s="720">
        <v>488749</v>
      </c>
      <c r="F61" s="720">
        <v>536560</v>
      </c>
      <c r="G61" s="720">
        <v>1079796</v>
      </c>
      <c r="H61" s="720">
        <v>349759</v>
      </c>
      <c r="I61" s="720">
        <v>66000</v>
      </c>
      <c r="J61" s="720">
        <v>1264868</v>
      </c>
      <c r="K61" s="720">
        <v>7069361</v>
      </c>
      <c r="L61" s="720">
        <v>169005</v>
      </c>
      <c r="M61" s="720">
        <v>4904942</v>
      </c>
      <c r="N61" s="720">
        <v>2186148</v>
      </c>
      <c r="O61" s="720">
        <v>2202469</v>
      </c>
      <c r="P61" s="720">
        <v>7818353</v>
      </c>
      <c r="Q61" s="720">
        <v>534122</v>
      </c>
      <c r="R61" s="720">
        <v>327070</v>
      </c>
      <c r="S61" s="720">
        <v>4263183</v>
      </c>
      <c r="T61" s="720">
        <v>180810</v>
      </c>
      <c r="U61" s="720">
        <v>746649</v>
      </c>
      <c r="V61" s="720">
        <v>935011</v>
      </c>
      <c r="W61" s="720">
        <v>2656721</v>
      </c>
      <c r="X61" s="720">
        <v>1102334</v>
      </c>
      <c r="Y61" s="720">
        <v>3331962</v>
      </c>
      <c r="Z61" s="720">
        <v>98856</v>
      </c>
      <c r="AA61" s="720">
        <v>77453</v>
      </c>
      <c r="AB61" s="720">
        <v>12742156</v>
      </c>
      <c r="AC61" s="720">
        <v>2273227</v>
      </c>
      <c r="AD61" s="720">
        <v>400200</v>
      </c>
      <c r="AE61" s="720">
        <v>2500</v>
      </c>
      <c r="AF61" s="720">
        <v>7253711</v>
      </c>
      <c r="AG61" s="721">
        <v>2181495</v>
      </c>
    </row>
    <row r="62" spans="1:33" ht="22.5">
      <c r="A62" s="714" t="s">
        <v>736</v>
      </c>
      <c r="B62" s="715" t="s">
        <v>737</v>
      </c>
      <c r="C62" s="716">
        <v>1974235</v>
      </c>
      <c r="D62" s="716">
        <v>0</v>
      </c>
      <c r="E62" s="716">
        <v>0</v>
      </c>
      <c r="F62" s="716">
        <v>0</v>
      </c>
      <c r="G62" s="716">
        <v>0</v>
      </c>
      <c r="H62" s="716">
        <v>1974235</v>
      </c>
      <c r="I62" s="716">
        <v>0</v>
      </c>
      <c r="J62" s="716">
        <v>0</v>
      </c>
      <c r="K62" s="716">
        <v>0</v>
      </c>
      <c r="L62" s="716">
        <v>0</v>
      </c>
      <c r="M62" s="716">
        <v>0</v>
      </c>
      <c r="N62" s="716">
        <v>0</v>
      </c>
      <c r="O62" s="716">
        <v>0</v>
      </c>
      <c r="P62" s="716">
        <v>0</v>
      </c>
      <c r="Q62" s="716">
        <v>0</v>
      </c>
      <c r="R62" s="716">
        <v>0</v>
      </c>
      <c r="S62" s="716">
        <v>0</v>
      </c>
      <c r="T62" s="716">
        <v>0</v>
      </c>
      <c r="U62" s="716">
        <v>0</v>
      </c>
      <c r="V62" s="716">
        <v>0</v>
      </c>
      <c r="W62" s="716">
        <v>0</v>
      </c>
      <c r="X62" s="716">
        <v>0</v>
      </c>
      <c r="Y62" s="716">
        <v>0</v>
      </c>
      <c r="Z62" s="716">
        <v>0</v>
      </c>
      <c r="AA62" s="716">
        <v>0</v>
      </c>
      <c r="AB62" s="716">
        <v>0</v>
      </c>
      <c r="AC62" s="716">
        <v>0</v>
      </c>
      <c r="AD62" s="716">
        <v>0</v>
      </c>
      <c r="AE62" s="716">
        <v>0</v>
      </c>
      <c r="AF62" s="716">
        <v>0</v>
      </c>
      <c r="AG62" s="717">
        <v>0</v>
      </c>
    </row>
    <row r="63" spans="1:33" ht="12.75">
      <c r="A63" s="714" t="s">
        <v>738</v>
      </c>
      <c r="B63" s="715" t="s">
        <v>739</v>
      </c>
      <c r="C63" s="716">
        <v>18127889</v>
      </c>
      <c r="D63" s="716">
        <v>0</v>
      </c>
      <c r="E63" s="716">
        <v>0</v>
      </c>
      <c r="F63" s="716">
        <v>0</v>
      </c>
      <c r="G63" s="716">
        <v>0</v>
      </c>
      <c r="H63" s="716">
        <v>0</v>
      </c>
      <c r="I63" s="716">
        <v>0</v>
      </c>
      <c r="J63" s="716">
        <v>18127889</v>
      </c>
      <c r="K63" s="716">
        <v>0</v>
      </c>
      <c r="L63" s="716">
        <v>0</v>
      </c>
      <c r="M63" s="716">
        <v>0</v>
      </c>
      <c r="N63" s="716">
        <v>0</v>
      </c>
      <c r="O63" s="716">
        <v>0</v>
      </c>
      <c r="P63" s="716">
        <v>0</v>
      </c>
      <c r="Q63" s="716">
        <v>0</v>
      </c>
      <c r="R63" s="716">
        <v>0</v>
      </c>
      <c r="S63" s="716">
        <v>0</v>
      </c>
      <c r="T63" s="716">
        <v>0</v>
      </c>
      <c r="U63" s="716">
        <v>0</v>
      </c>
      <c r="V63" s="716">
        <v>0</v>
      </c>
      <c r="W63" s="716">
        <v>0</v>
      </c>
      <c r="X63" s="716">
        <v>0</v>
      </c>
      <c r="Y63" s="716">
        <v>0</v>
      </c>
      <c r="Z63" s="716">
        <v>0</v>
      </c>
      <c r="AA63" s="716">
        <v>0</v>
      </c>
      <c r="AB63" s="716">
        <v>0</v>
      </c>
      <c r="AC63" s="716">
        <v>0</v>
      </c>
      <c r="AD63" s="716">
        <v>0</v>
      </c>
      <c r="AE63" s="716">
        <v>0</v>
      </c>
      <c r="AF63" s="716">
        <v>0</v>
      </c>
      <c r="AG63" s="717">
        <v>0</v>
      </c>
    </row>
    <row r="64" spans="1:33" ht="22.5">
      <c r="A64" s="714" t="s">
        <v>740</v>
      </c>
      <c r="B64" s="715" t="s">
        <v>741</v>
      </c>
      <c r="C64" s="716">
        <v>20102124</v>
      </c>
      <c r="D64" s="716">
        <v>0</v>
      </c>
      <c r="E64" s="716">
        <v>0</v>
      </c>
      <c r="F64" s="716">
        <v>0</v>
      </c>
      <c r="G64" s="716">
        <v>0</v>
      </c>
      <c r="H64" s="716">
        <v>1974235</v>
      </c>
      <c r="I64" s="716">
        <v>0</v>
      </c>
      <c r="J64" s="716">
        <v>18127889</v>
      </c>
      <c r="K64" s="716">
        <v>0</v>
      </c>
      <c r="L64" s="716">
        <v>0</v>
      </c>
      <c r="M64" s="716">
        <v>0</v>
      </c>
      <c r="N64" s="716">
        <v>0</v>
      </c>
      <c r="O64" s="716">
        <v>0</v>
      </c>
      <c r="P64" s="716">
        <v>0</v>
      </c>
      <c r="Q64" s="716">
        <v>0</v>
      </c>
      <c r="R64" s="716">
        <v>0</v>
      </c>
      <c r="S64" s="716">
        <v>0</v>
      </c>
      <c r="T64" s="716">
        <v>0</v>
      </c>
      <c r="U64" s="716">
        <v>0</v>
      </c>
      <c r="V64" s="716">
        <v>0</v>
      </c>
      <c r="W64" s="716">
        <v>0</v>
      </c>
      <c r="X64" s="716">
        <v>0</v>
      </c>
      <c r="Y64" s="716">
        <v>0</v>
      </c>
      <c r="Z64" s="716">
        <v>0</v>
      </c>
      <c r="AA64" s="716">
        <v>0</v>
      </c>
      <c r="AB64" s="716">
        <v>0</v>
      </c>
      <c r="AC64" s="716">
        <v>0</v>
      </c>
      <c r="AD64" s="716">
        <v>0</v>
      </c>
      <c r="AE64" s="716">
        <v>0</v>
      </c>
      <c r="AF64" s="716">
        <v>0</v>
      </c>
      <c r="AG64" s="717">
        <v>0</v>
      </c>
    </row>
    <row r="65" spans="1:33" ht="12.75">
      <c r="A65" s="718" t="s">
        <v>742</v>
      </c>
      <c r="B65" s="719" t="s">
        <v>743</v>
      </c>
      <c r="C65" s="720">
        <v>20102124</v>
      </c>
      <c r="D65" s="720">
        <v>0</v>
      </c>
      <c r="E65" s="720">
        <v>0</v>
      </c>
      <c r="F65" s="720">
        <v>0</v>
      </c>
      <c r="G65" s="720">
        <v>0</v>
      </c>
      <c r="H65" s="720">
        <v>1974235</v>
      </c>
      <c r="I65" s="720">
        <v>0</v>
      </c>
      <c r="J65" s="720">
        <v>18127889</v>
      </c>
      <c r="K65" s="720">
        <v>0</v>
      </c>
      <c r="L65" s="720">
        <v>0</v>
      </c>
      <c r="M65" s="720">
        <v>0</v>
      </c>
      <c r="N65" s="720">
        <v>0</v>
      </c>
      <c r="O65" s="720">
        <v>0</v>
      </c>
      <c r="P65" s="720">
        <v>0</v>
      </c>
      <c r="Q65" s="720">
        <v>0</v>
      </c>
      <c r="R65" s="720">
        <v>0</v>
      </c>
      <c r="S65" s="720">
        <v>0</v>
      </c>
      <c r="T65" s="720">
        <v>0</v>
      </c>
      <c r="U65" s="720">
        <v>0</v>
      </c>
      <c r="V65" s="720">
        <v>0</v>
      </c>
      <c r="W65" s="720">
        <v>0</v>
      </c>
      <c r="X65" s="720">
        <v>0</v>
      </c>
      <c r="Y65" s="720">
        <v>0</v>
      </c>
      <c r="Z65" s="720">
        <v>0</v>
      </c>
      <c r="AA65" s="720">
        <v>0</v>
      </c>
      <c r="AB65" s="720">
        <v>0</v>
      </c>
      <c r="AC65" s="720">
        <v>0</v>
      </c>
      <c r="AD65" s="720">
        <v>0</v>
      </c>
      <c r="AE65" s="720">
        <v>0</v>
      </c>
      <c r="AF65" s="720">
        <v>0</v>
      </c>
      <c r="AG65" s="721">
        <v>0</v>
      </c>
    </row>
    <row r="66" spans="1:33" ht="12.75">
      <c r="A66" s="718" t="s">
        <v>744</v>
      </c>
      <c r="B66" s="719" t="s">
        <v>745</v>
      </c>
      <c r="C66" s="720">
        <v>104113148</v>
      </c>
      <c r="D66" s="720">
        <v>16767554</v>
      </c>
      <c r="E66" s="720">
        <v>488749</v>
      </c>
      <c r="F66" s="720">
        <v>536560</v>
      </c>
      <c r="G66" s="720">
        <v>1079796</v>
      </c>
      <c r="H66" s="720">
        <v>2323994</v>
      </c>
      <c r="I66" s="720">
        <v>66000</v>
      </c>
      <c r="J66" s="720">
        <v>19392757</v>
      </c>
      <c r="K66" s="720">
        <v>7069361</v>
      </c>
      <c r="L66" s="720">
        <v>169005</v>
      </c>
      <c r="M66" s="720">
        <v>4904942</v>
      </c>
      <c r="N66" s="720">
        <v>2186148</v>
      </c>
      <c r="O66" s="720">
        <v>2202469</v>
      </c>
      <c r="P66" s="720">
        <v>7818353</v>
      </c>
      <c r="Q66" s="720">
        <v>534122</v>
      </c>
      <c r="R66" s="720">
        <v>327070</v>
      </c>
      <c r="S66" s="720">
        <v>4263183</v>
      </c>
      <c r="T66" s="720">
        <v>180810</v>
      </c>
      <c r="U66" s="720">
        <v>746649</v>
      </c>
      <c r="V66" s="720">
        <v>935011</v>
      </c>
      <c r="W66" s="720">
        <v>2656721</v>
      </c>
      <c r="X66" s="720">
        <v>1102334</v>
      </c>
      <c r="Y66" s="720">
        <v>3331962</v>
      </c>
      <c r="Z66" s="720">
        <v>98856</v>
      </c>
      <c r="AA66" s="720">
        <v>77453</v>
      </c>
      <c r="AB66" s="720">
        <v>12742156</v>
      </c>
      <c r="AC66" s="720">
        <v>2273227</v>
      </c>
      <c r="AD66" s="720">
        <v>400200</v>
      </c>
      <c r="AE66" s="720">
        <v>2500</v>
      </c>
      <c r="AF66" s="720">
        <v>7253711</v>
      </c>
      <c r="AG66" s="721">
        <v>2181495</v>
      </c>
    </row>
    <row r="67" spans="1:33" ht="22.5">
      <c r="A67" s="714" t="s">
        <v>746</v>
      </c>
      <c r="B67" s="715" t="s">
        <v>747</v>
      </c>
      <c r="C67" s="716">
        <v>21</v>
      </c>
      <c r="D67" s="716">
        <v>5</v>
      </c>
      <c r="E67" s="716">
        <v>0</v>
      </c>
      <c r="F67" s="716">
        <v>0</v>
      </c>
      <c r="G67" s="716">
        <v>0</v>
      </c>
      <c r="H67" s="716">
        <v>0</v>
      </c>
      <c r="I67" s="716">
        <v>0</v>
      </c>
      <c r="J67" s="716">
        <v>0</v>
      </c>
      <c r="K67" s="716">
        <v>7</v>
      </c>
      <c r="L67" s="716">
        <v>0</v>
      </c>
      <c r="M67" s="716">
        <v>0</v>
      </c>
      <c r="N67" s="716">
        <v>0</v>
      </c>
      <c r="O67" s="716">
        <v>1</v>
      </c>
      <c r="P67" s="716">
        <v>2</v>
      </c>
      <c r="Q67" s="716">
        <v>0</v>
      </c>
      <c r="R67" s="716">
        <v>0</v>
      </c>
      <c r="S67" s="716">
        <v>1</v>
      </c>
      <c r="T67" s="716">
        <v>0</v>
      </c>
      <c r="U67" s="716">
        <v>0</v>
      </c>
      <c r="V67" s="716">
        <v>1</v>
      </c>
      <c r="W67" s="716">
        <v>1</v>
      </c>
      <c r="X67" s="716">
        <v>0</v>
      </c>
      <c r="Y67" s="716">
        <v>0</v>
      </c>
      <c r="Z67" s="716">
        <v>0</v>
      </c>
      <c r="AA67" s="716">
        <v>0</v>
      </c>
      <c r="AB67" s="716">
        <v>1</v>
      </c>
      <c r="AC67" s="716">
        <v>1</v>
      </c>
      <c r="AD67" s="716">
        <v>0</v>
      </c>
      <c r="AE67" s="716">
        <v>0</v>
      </c>
      <c r="AF67" s="716">
        <v>1</v>
      </c>
      <c r="AG67" s="717">
        <v>0</v>
      </c>
    </row>
    <row r="68" spans="1:33" ht="13.5" thickBot="1">
      <c r="A68" s="722" t="s">
        <v>748</v>
      </c>
      <c r="B68" s="723" t="s">
        <v>749</v>
      </c>
      <c r="C68" s="724">
        <v>31</v>
      </c>
      <c r="D68" s="724">
        <v>0</v>
      </c>
      <c r="E68" s="724">
        <v>0</v>
      </c>
      <c r="F68" s="724">
        <v>0</v>
      </c>
      <c r="G68" s="724">
        <v>0</v>
      </c>
      <c r="H68" s="724">
        <v>0</v>
      </c>
      <c r="I68" s="724">
        <v>0</v>
      </c>
      <c r="J68" s="724">
        <v>0</v>
      </c>
      <c r="K68" s="724">
        <v>0</v>
      </c>
      <c r="L68" s="724">
        <v>0</v>
      </c>
      <c r="M68" s="724">
        <v>0</v>
      </c>
      <c r="N68" s="724">
        <v>0</v>
      </c>
      <c r="O68" s="724">
        <v>0</v>
      </c>
      <c r="P68" s="724">
        <v>0</v>
      </c>
      <c r="Q68" s="724">
        <v>0</v>
      </c>
      <c r="R68" s="724">
        <v>0</v>
      </c>
      <c r="S68" s="724">
        <v>0</v>
      </c>
      <c r="T68" s="724">
        <v>0</v>
      </c>
      <c r="U68" s="724">
        <v>0</v>
      </c>
      <c r="V68" s="724">
        <v>0</v>
      </c>
      <c r="W68" s="724">
        <v>0</v>
      </c>
      <c r="X68" s="724">
        <v>0</v>
      </c>
      <c r="Y68" s="724">
        <v>0</v>
      </c>
      <c r="Z68" s="724">
        <v>0</v>
      </c>
      <c r="AA68" s="724">
        <v>0</v>
      </c>
      <c r="AB68" s="724">
        <v>0</v>
      </c>
      <c r="AC68" s="724">
        <v>0</v>
      </c>
      <c r="AD68" s="724">
        <v>0</v>
      </c>
      <c r="AE68" s="724">
        <v>0</v>
      </c>
      <c r="AF68" s="724">
        <v>31</v>
      </c>
      <c r="AG68" s="725">
        <v>0</v>
      </c>
    </row>
  </sheetData>
  <sheetProtection/>
  <mergeCells count="2">
    <mergeCell ref="A1:AG1"/>
    <mergeCell ref="A2:AF2"/>
  </mergeCells>
  <printOptions/>
  <pageMargins left="0.75" right="0.75" top="1" bottom="1" header="0.5" footer="0.5"/>
  <pageSetup horizontalDpi="300" verticalDpi="300" orientation="portrait" scale="56" r:id="rId1"/>
  <headerFooter alignWithMargins="0">
    <oddHeader>&amp;L&amp;C&amp;RÉrték típus: Forint</oddHeader>
    <oddFooter>&amp;LAdatellenőrző kód: -28-3b7246-77-4a-5630-5c-47-52c-3c-531-30-2d-14c3c&amp;C&amp;R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W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1.375" style="0" customWidth="1"/>
    <col min="4" max="4" width="11.875" style="0" customWidth="1"/>
    <col min="5" max="5" width="13.875" style="0" customWidth="1"/>
    <col min="6" max="6" width="13.125" style="0" customWidth="1"/>
    <col min="7" max="7" width="12.375" style="0" customWidth="1"/>
    <col min="8" max="8" width="11.875" style="0" customWidth="1"/>
    <col min="9" max="9" width="14.375" style="0" customWidth="1"/>
    <col min="10" max="10" width="9.00390625" style="0" customWidth="1"/>
    <col min="11" max="11" width="15.00390625" style="0" customWidth="1"/>
    <col min="12" max="12" width="9.125" style="0" customWidth="1"/>
    <col min="13" max="13" width="11.375" style="0" customWidth="1"/>
    <col min="14" max="14" width="12.00390625" style="0" customWidth="1"/>
    <col min="15" max="17" width="11.375" style="0" customWidth="1"/>
    <col min="18" max="18" width="11.625" style="0" customWidth="1"/>
    <col min="19" max="19" width="12.875" style="0" customWidth="1"/>
    <col min="20" max="20" width="13.125" style="0" customWidth="1"/>
    <col min="21" max="21" width="12.75390625" style="0" customWidth="1"/>
    <col min="22" max="22" width="10.75390625" style="0" customWidth="1"/>
    <col min="23" max="23" width="13.75390625" style="0" customWidth="1"/>
    <col min="24" max="24" width="13.125" style="0" customWidth="1"/>
  </cols>
  <sheetData>
    <row r="1" spans="1:24" ht="15.75">
      <c r="A1" s="1196" t="s">
        <v>1241</v>
      </c>
      <c r="B1" s="1197"/>
      <c r="C1" s="1197"/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8"/>
    </row>
    <row r="2" spans="1:24" ht="15.75">
      <c r="A2" s="1202"/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  <c r="O2" s="1203"/>
      <c r="P2" s="1203"/>
      <c r="Q2" s="1203"/>
      <c r="R2" s="1203"/>
      <c r="S2" s="1203"/>
      <c r="T2" s="1203"/>
      <c r="U2" s="1203"/>
      <c r="V2" s="1203"/>
      <c r="W2" s="1204"/>
      <c r="X2" s="749" t="s">
        <v>1242</v>
      </c>
    </row>
    <row r="3" spans="1:24" ht="120.75" thickBot="1">
      <c r="A3" s="735" t="s">
        <v>662</v>
      </c>
      <c r="B3" s="736" t="s">
        <v>128</v>
      </c>
      <c r="C3" s="736" t="s">
        <v>13</v>
      </c>
      <c r="D3" s="736" t="s">
        <v>663</v>
      </c>
      <c r="E3" s="736" t="s">
        <v>665</v>
      </c>
      <c r="F3" s="736" t="s">
        <v>667</v>
      </c>
      <c r="G3" s="736" t="s">
        <v>669</v>
      </c>
      <c r="H3" s="736" t="s">
        <v>670</v>
      </c>
      <c r="I3" s="736" t="s">
        <v>672</v>
      </c>
      <c r="J3" s="736" t="s">
        <v>674</v>
      </c>
      <c r="K3" s="736" t="s">
        <v>675</v>
      </c>
      <c r="L3" s="736" t="s">
        <v>676</v>
      </c>
      <c r="M3" s="736" t="s">
        <v>678</v>
      </c>
      <c r="N3" s="736" t="s">
        <v>679</v>
      </c>
      <c r="O3" s="736" t="s">
        <v>681</v>
      </c>
      <c r="P3" s="736" t="s">
        <v>682</v>
      </c>
      <c r="Q3" s="736" t="s">
        <v>683</v>
      </c>
      <c r="R3" s="736" t="s">
        <v>684</v>
      </c>
      <c r="S3" s="736" t="s">
        <v>686</v>
      </c>
      <c r="T3" s="736" t="s">
        <v>687</v>
      </c>
      <c r="U3" s="736" t="s">
        <v>688</v>
      </c>
      <c r="V3" s="736" t="s">
        <v>690</v>
      </c>
      <c r="W3" s="736" t="s">
        <v>750</v>
      </c>
      <c r="X3" s="737" t="s">
        <v>751</v>
      </c>
    </row>
    <row r="4" spans="1:24" ht="24">
      <c r="A4" s="698" t="s">
        <v>143</v>
      </c>
      <c r="B4" s="699" t="s">
        <v>1122</v>
      </c>
      <c r="C4" s="700">
        <v>16337324</v>
      </c>
      <c r="D4" s="700">
        <v>0</v>
      </c>
      <c r="E4" s="700">
        <v>0</v>
      </c>
      <c r="F4" s="700">
        <v>16337324</v>
      </c>
      <c r="G4" s="700">
        <v>0</v>
      </c>
      <c r="H4" s="700">
        <v>0</v>
      </c>
      <c r="I4" s="700">
        <v>0</v>
      </c>
      <c r="J4" s="700">
        <v>0</v>
      </c>
      <c r="K4" s="700">
        <v>0</v>
      </c>
      <c r="L4" s="700">
        <v>0</v>
      </c>
      <c r="M4" s="700">
        <v>0</v>
      </c>
      <c r="N4" s="700">
        <v>0</v>
      </c>
      <c r="O4" s="700">
        <v>0</v>
      </c>
      <c r="P4" s="700">
        <v>0</v>
      </c>
      <c r="Q4" s="700">
        <v>0</v>
      </c>
      <c r="R4" s="700">
        <v>0</v>
      </c>
      <c r="S4" s="700">
        <v>0</v>
      </c>
      <c r="T4" s="700">
        <v>0</v>
      </c>
      <c r="U4" s="700">
        <v>0</v>
      </c>
      <c r="V4" s="700">
        <v>0</v>
      </c>
      <c r="W4" s="700">
        <v>0</v>
      </c>
      <c r="X4" s="701">
        <v>0</v>
      </c>
    </row>
    <row r="5" spans="1:24" ht="24">
      <c r="A5" s="702" t="s">
        <v>180</v>
      </c>
      <c r="B5" s="703" t="s">
        <v>1123</v>
      </c>
      <c r="C5" s="704">
        <v>17409966</v>
      </c>
      <c r="D5" s="704">
        <v>0</v>
      </c>
      <c r="E5" s="704">
        <v>0</v>
      </c>
      <c r="F5" s="704">
        <v>17409966</v>
      </c>
      <c r="G5" s="704">
        <v>0</v>
      </c>
      <c r="H5" s="704">
        <v>0</v>
      </c>
      <c r="I5" s="704">
        <v>0</v>
      </c>
      <c r="J5" s="704">
        <v>0</v>
      </c>
      <c r="K5" s="704">
        <v>0</v>
      </c>
      <c r="L5" s="704">
        <v>0</v>
      </c>
      <c r="M5" s="704">
        <v>0</v>
      </c>
      <c r="N5" s="704">
        <v>0</v>
      </c>
      <c r="O5" s="704">
        <v>0</v>
      </c>
      <c r="P5" s="704">
        <v>0</v>
      </c>
      <c r="Q5" s="704">
        <v>0</v>
      </c>
      <c r="R5" s="704">
        <v>0</v>
      </c>
      <c r="S5" s="704">
        <v>0</v>
      </c>
      <c r="T5" s="704">
        <v>0</v>
      </c>
      <c r="U5" s="704">
        <v>0</v>
      </c>
      <c r="V5" s="704">
        <v>0</v>
      </c>
      <c r="W5" s="704">
        <v>0</v>
      </c>
      <c r="X5" s="705">
        <v>0</v>
      </c>
    </row>
    <row r="6" spans="1:24" ht="36">
      <c r="A6" s="702" t="s">
        <v>181</v>
      </c>
      <c r="B6" s="703" t="s">
        <v>1124</v>
      </c>
      <c r="C6" s="704">
        <v>19669068</v>
      </c>
      <c r="D6" s="704">
        <v>0</v>
      </c>
      <c r="E6" s="704">
        <v>0</v>
      </c>
      <c r="F6" s="704">
        <v>19669068</v>
      </c>
      <c r="G6" s="704">
        <v>0</v>
      </c>
      <c r="H6" s="704">
        <v>0</v>
      </c>
      <c r="I6" s="704">
        <v>0</v>
      </c>
      <c r="J6" s="704">
        <v>0</v>
      </c>
      <c r="K6" s="704">
        <v>0</v>
      </c>
      <c r="L6" s="704">
        <v>0</v>
      </c>
      <c r="M6" s="704">
        <v>0</v>
      </c>
      <c r="N6" s="704">
        <v>0</v>
      </c>
      <c r="O6" s="704">
        <v>0</v>
      </c>
      <c r="P6" s="704">
        <v>0</v>
      </c>
      <c r="Q6" s="704">
        <v>0</v>
      </c>
      <c r="R6" s="704">
        <v>0</v>
      </c>
      <c r="S6" s="704">
        <v>0</v>
      </c>
      <c r="T6" s="704">
        <v>0</v>
      </c>
      <c r="U6" s="704">
        <v>0</v>
      </c>
      <c r="V6" s="704">
        <v>0</v>
      </c>
      <c r="W6" s="704">
        <v>0</v>
      </c>
      <c r="X6" s="705">
        <v>0</v>
      </c>
    </row>
    <row r="7" spans="1:24" ht="24">
      <c r="A7" s="702" t="s">
        <v>182</v>
      </c>
      <c r="B7" s="703" t="s">
        <v>1125</v>
      </c>
      <c r="C7" s="704">
        <v>1200000</v>
      </c>
      <c r="D7" s="704">
        <v>0</v>
      </c>
      <c r="E7" s="704">
        <v>0</v>
      </c>
      <c r="F7" s="704">
        <v>1200000</v>
      </c>
      <c r="G7" s="704">
        <v>0</v>
      </c>
      <c r="H7" s="704">
        <v>0</v>
      </c>
      <c r="I7" s="704">
        <v>0</v>
      </c>
      <c r="J7" s="704">
        <v>0</v>
      </c>
      <c r="K7" s="704">
        <v>0</v>
      </c>
      <c r="L7" s="704">
        <v>0</v>
      </c>
      <c r="M7" s="704">
        <v>0</v>
      </c>
      <c r="N7" s="704">
        <v>0</v>
      </c>
      <c r="O7" s="704">
        <v>0</v>
      </c>
      <c r="P7" s="704">
        <v>0</v>
      </c>
      <c r="Q7" s="704">
        <v>0</v>
      </c>
      <c r="R7" s="704">
        <v>0</v>
      </c>
      <c r="S7" s="704">
        <v>0</v>
      </c>
      <c r="T7" s="704">
        <v>0</v>
      </c>
      <c r="U7" s="704">
        <v>0</v>
      </c>
      <c r="V7" s="704">
        <v>0</v>
      </c>
      <c r="W7" s="704">
        <v>0</v>
      </c>
      <c r="X7" s="705">
        <v>0</v>
      </c>
    </row>
    <row r="8" spans="1:24" ht="24">
      <c r="A8" s="702" t="s">
        <v>183</v>
      </c>
      <c r="B8" s="703" t="s">
        <v>1126</v>
      </c>
      <c r="C8" s="704">
        <v>5597669</v>
      </c>
      <c r="D8" s="704">
        <v>0</v>
      </c>
      <c r="E8" s="704">
        <v>0</v>
      </c>
      <c r="F8" s="704">
        <v>5597669</v>
      </c>
      <c r="G8" s="704">
        <v>0</v>
      </c>
      <c r="H8" s="704">
        <v>0</v>
      </c>
      <c r="I8" s="704">
        <v>0</v>
      </c>
      <c r="J8" s="704">
        <v>0</v>
      </c>
      <c r="K8" s="704">
        <v>0</v>
      </c>
      <c r="L8" s="704">
        <v>0</v>
      </c>
      <c r="M8" s="704">
        <v>0</v>
      </c>
      <c r="N8" s="704">
        <v>0</v>
      </c>
      <c r="O8" s="704">
        <v>0</v>
      </c>
      <c r="P8" s="704">
        <v>0</v>
      </c>
      <c r="Q8" s="704">
        <v>0</v>
      </c>
      <c r="R8" s="704">
        <v>0</v>
      </c>
      <c r="S8" s="704">
        <v>0</v>
      </c>
      <c r="T8" s="704">
        <v>0</v>
      </c>
      <c r="U8" s="704">
        <v>0</v>
      </c>
      <c r="V8" s="704">
        <v>0</v>
      </c>
      <c r="W8" s="704">
        <v>0</v>
      </c>
      <c r="X8" s="705">
        <v>0</v>
      </c>
    </row>
    <row r="9" spans="1:24" ht="24">
      <c r="A9" s="702" t="s">
        <v>185</v>
      </c>
      <c r="B9" s="703" t="s">
        <v>1127</v>
      </c>
      <c r="C9" s="704">
        <v>60214027</v>
      </c>
      <c r="D9" s="704">
        <v>0</v>
      </c>
      <c r="E9" s="704">
        <v>0</v>
      </c>
      <c r="F9" s="704">
        <v>60214027</v>
      </c>
      <c r="G9" s="704">
        <v>0</v>
      </c>
      <c r="H9" s="704">
        <v>0</v>
      </c>
      <c r="I9" s="704">
        <v>0</v>
      </c>
      <c r="J9" s="704">
        <v>0</v>
      </c>
      <c r="K9" s="704">
        <v>0</v>
      </c>
      <c r="L9" s="704">
        <v>0</v>
      </c>
      <c r="M9" s="704">
        <v>0</v>
      </c>
      <c r="N9" s="704">
        <v>0</v>
      </c>
      <c r="O9" s="704">
        <v>0</v>
      </c>
      <c r="P9" s="704">
        <v>0</v>
      </c>
      <c r="Q9" s="704">
        <v>0</v>
      </c>
      <c r="R9" s="704">
        <v>0</v>
      </c>
      <c r="S9" s="704">
        <v>0</v>
      </c>
      <c r="T9" s="704">
        <v>0</v>
      </c>
      <c r="U9" s="704">
        <v>0</v>
      </c>
      <c r="V9" s="704">
        <v>0</v>
      </c>
      <c r="W9" s="704">
        <v>0</v>
      </c>
      <c r="X9" s="705">
        <v>0</v>
      </c>
    </row>
    <row r="10" spans="1:24" ht="24">
      <c r="A10" s="702" t="s">
        <v>209</v>
      </c>
      <c r="B10" s="703" t="s">
        <v>1128</v>
      </c>
      <c r="C10" s="704">
        <v>12605384</v>
      </c>
      <c r="D10" s="704">
        <v>1000000</v>
      </c>
      <c r="E10" s="704">
        <v>0</v>
      </c>
      <c r="F10" s="704">
        <v>3329799</v>
      </c>
      <c r="G10" s="704">
        <v>0</v>
      </c>
      <c r="H10" s="704">
        <v>4512785</v>
      </c>
      <c r="I10" s="704">
        <v>0</v>
      </c>
      <c r="J10" s="704">
        <v>540000</v>
      </c>
      <c r="K10" s="704">
        <v>0</v>
      </c>
      <c r="L10" s="704">
        <v>4800</v>
      </c>
      <c r="M10" s="704">
        <v>3169430</v>
      </c>
      <c r="N10" s="704">
        <v>48570</v>
      </c>
      <c r="O10" s="704">
        <v>0</v>
      </c>
      <c r="P10" s="704">
        <v>0</v>
      </c>
      <c r="Q10" s="704">
        <v>0</v>
      </c>
      <c r="R10" s="704">
        <v>0</v>
      </c>
      <c r="S10" s="704">
        <v>0</v>
      </c>
      <c r="T10" s="704">
        <v>0</v>
      </c>
      <c r="U10" s="704">
        <v>0</v>
      </c>
      <c r="V10" s="704">
        <v>0</v>
      </c>
      <c r="W10" s="704">
        <v>0</v>
      </c>
      <c r="X10" s="705">
        <v>0</v>
      </c>
    </row>
    <row r="11" spans="1:24" ht="12.75">
      <c r="A11" s="702" t="s">
        <v>211</v>
      </c>
      <c r="B11" s="703" t="s">
        <v>1129</v>
      </c>
      <c r="C11" s="704">
        <v>400200</v>
      </c>
      <c r="D11" s="704">
        <v>0</v>
      </c>
      <c r="E11" s="704">
        <v>0</v>
      </c>
      <c r="F11" s="704">
        <v>400200</v>
      </c>
      <c r="G11" s="704">
        <v>0</v>
      </c>
      <c r="H11" s="704">
        <v>0</v>
      </c>
      <c r="I11" s="704">
        <v>0</v>
      </c>
      <c r="J11" s="704">
        <v>0</v>
      </c>
      <c r="K11" s="704">
        <v>0</v>
      </c>
      <c r="L11" s="704">
        <v>0</v>
      </c>
      <c r="M11" s="704">
        <v>0</v>
      </c>
      <c r="N11" s="704">
        <v>0</v>
      </c>
      <c r="O11" s="704">
        <v>0</v>
      </c>
      <c r="P11" s="704">
        <v>0</v>
      </c>
      <c r="Q11" s="704">
        <v>0</v>
      </c>
      <c r="R11" s="704">
        <v>0</v>
      </c>
      <c r="S11" s="704">
        <v>0</v>
      </c>
      <c r="T11" s="704">
        <v>0</v>
      </c>
      <c r="U11" s="704">
        <v>0</v>
      </c>
      <c r="V11" s="704">
        <v>0</v>
      </c>
      <c r="W11" s="704">
        <v>0</v>
      </c>
      <c r="X11" s="705">
        <v>0</v>
      </c>
    </row>
    <row r="12" spans="1:24" ht="12.75">
      <c r="A12" s="702" t="s">
        <v>214</v>
      </c>
      <c r="B12" s="703" t="s">
        <v>1130</v>
      </c>
      <c r="C12" s="704">
        <v>3222800</v>
      </c>
      <c r="D12" s="704">
        <v>0</v>
      </c>
      <c r="E12" s="704">
        <v>0</v>
      </c>
      <c r="F12" s="704">
        <v>0</v>
      </c>
      <c r="G12" s="704">
        <v>0</v>
      </c>
      <c r="H12" s="704">
        <v>0</v>
      </c>
      <c r="I12" s="704">
        <v>0</v>
      </c>
      <c r="J12" s="704">
        <v>0</v>
      </c>
      <c r="K12" s="704">
        <v>0</v>
      </c>
      <c r="L12" s="704">
        <v>4800</v>
      </c>
      <c r="M12" s="704">
        <v>3169430</v>
      </c>
      <c r="N12" s="704">
        <v>48570</v>
      </c>
      <c r="O12" s="704">
        <v>0</v>
      </c>
      <c r="P12" s="704">
        <v>0</v>
      </c>
      <c r="Q12" s="704">
        <v>0</v>
      </c>
      <c r="R12" s="704">
        <v>0</v>
      </c>
      <c r="S12" s="704">
        <v>0</v>
      </c>
      <c r="T12" s="704">
        <v>0</v>
      </c>
      <c r="U12" s="704">
        <v>0</v>
      </c>
      <c r="V12" s="704">
        <v>0</v>
      </c>
      <c r="W12" s="704">
        <v>0</v>
      </c>
      <c r="X12" s="705">
        <v>0</v>
      </c>
    </row>
    <row r="13" spans="1:24" ht="12.75">
      <c r="A13" s="702" t="s">
        <v>215</v>
      </c>
      <c r="B13" s="703" t="s">
        <v>1131</v>
      </c>
      <c r="C13" s="704">
        <v>7982384</v>
      </c>
      <c r="D13" s="704">
        <v>0</v>
      </c>
      <c r="E13" s="704">
        <v>0</v>
      </c>
      <c r="F13" s="704">
        <v>2929599</v>
      </c>
      <c r="G13" s="704">
        <v>0</v>
      </c>
      <c r="H13" s="704">
        <v>4512785</v>
      </c>
      <c r="I13" s="704">
        <v>0</v>
      </c>
      <c r="J13" s="704">
        <v>540000</v>
      </c>
      <c r="K13" s="704">
        <v>0</v>
      </c>
      <c r="L13" s="704">
        <v>0</v>
      </c>
      <c r="M13" s="704">
        <v>0</v>
      </c>
      <c r="N13" s="704">
        <v>0</v>
      </c>
      <c r="O13" s="704">
        <v>0</v>
      </c>
      <c r="P13" s="704">
        <v>0</v>
      </c>
      <c r="Q13" s="704">
        <v>0</v>
      </c>
      <c r="R13" s="704">
        <v>0</v>
      </c>
      <c r="S13" s="704">
        <v>0</v>
      </c>
      <c r="T13" s="704">
        <v>0</v>
      </c>
      <c r="U13" s="704">
        <v>0</v>
      </c>
      <c r="V13" s="704">
        <v>0</v>
      </c>
      <c r="W13" s="704">
        <v>0</v>
      </c>
      <c r="X13" s="705">
        <v>0</v>
      </c>
    </row>
    <row r="14" spans="1:24" ht="24">
      <c r="A14" s="702" t="s">
        <v>216</v>
      </c>
      <c r="B14" s="703" t="s">
        <v>1132</v>
      </c>
      <c r="C14" s="704">
        <v>1000000</v>
      </c>
      <c r="D14" s="704">
        <v>1000000</v>
      </c>
      <c r="E14" s="704">
        <v>0</v>
      </c>
      <c r="F14" s="704">
        <v>0</v>
      </c>
      <c r="G14" s="704">
        <v>0</v>
      </c>
      <c r="H14" s="704">
        <v>0</v>
      </c>
      <c r="I14" s="704">
        <v>0</v>
      </c>
      <c r="J14" s="704">
        <v>0</v>
      </c>
      <c r="K14" s="704">
        <v>0</v>
      </c>
      <c r="L14" s="704">
        <v>0</v>
      </c>
      <c r="M14" s="704">
        <v>0</v>
      </c>
      <c r="N14" s="704">
        <v>0</v>
      </c>
      <c r="O14" s="704">
        <v>0</v>
      </c>
      <c r="P14" s="704">
        <v>0</v>
      </c>
      <c r="Q14" s="704">
        <v>0</v>
      </c>
      <c r="R14" s="704">
        <v>0</v>
      </c>
      <c r="S14" s="704">
        <v>0</v>
      </c>
      <c r="T14" s="704">
        <v>0</v>
      </c>
      <c r="U14" s="704">
        <v>0</v>
      </c>
      <c r="V14" s="704">
        <v>0</v>
      </c>
      <c r="W14" s="704">
        <v>0</v>
      </c>
      <c r="X14" s="705">
        <v>0</v>
      </c>
    </row>
    <row r="15" spans="1:24" ht="24">
      <c r="A15" s="706" t="s">
        <v>220</v>
      </c>
      <c r="B15" s="707" t="s">
        <v>1133</v>
      </c>
      <c r="C15" s="708">
        <v>72819411</v>
      </c>
      <c r="D15" s="708">
        <v>1000000</v>
      </c>
      <c r="E15" s="708">
        <v>0</v>
      </c>
      <c r="F15" s="708">
        <v>63543826</v>
      </c>
      <c r="G15" s="708">
        <v>0</v>
      </c>
      <c r="H15" s="708">
        <v>4512785</v>
      </c>
      <c r="I15" s="708">
        <v>0</v>
      </c>
      <c r="J15" s="708">
        <v>540000</v>
      </c>
      <c r="K15" s="708">
        <v>0</v>
      </c>
      <c r="L15" s="708">
        <v>4800</v>
      </c>
      <c r="M15" s="708">
        <v>3169430</v>
      </c>
      <c r="N15" s="708">
        <v>48570</v>
      </c>
      <c r="O15" s="708">
        <v>0</v>
      </c>
      <c r="P15" s="708">
        <v>0</v>
      </c>
      <c r="Q15" s="708">
        <v>0</v>
      </c>
      <c r="R15" s="708">
        <v>0</v>
      </c>
      <c r="S15" s="708">
        <v>0</v>
      </c>
      <c r="T15" s="708">
        <v>0</v>
      </c>
      <c r="U15" s="708">
        <v>0</v>
      </c>
      <c r="V15" s="708">
        <v>0</v>
      </c>
      <c r="W15" s="708">
        <v>0</v>
      </c>
      <c r="X15" s="709">
        <v>0</v>
      </c>
    </row>
    <row r="16" spans="1:24" ht="12.75">
      <c r="A16" s="702" t="s">
        <v>221</v>
      </c>
      <c r="B16" s="703" t="s">
        <v>1134</v>
      </c>
      <c r="C16" s="704">
        <v>1411139</v>
      </c>
      <c r="D16" s="704">
        <v>0</v>
      </c>
      <c r="E16" s="704">
        <v>0</v>
      </c>
      <c r="F16" s="704">
        <v>1411139</v>
      </c>
      <c r="G16" s="704">
        <v>0</v>
      </c>
      <c r="H16" s="704">
        <v>0</v>
      </c>
      <c r="I16" s="704">
        <v>0</v>
      </c>
      <c r="J16" s="704">
        <v>0</v>
      </c>
      <c r="K16" s="704">
        <v>0</v>
      </c>
      <c r="L16" s="704">
        <v>0</v>
      </c>
      <c r="M16" s="704">
        <v>0</v>
      </c>
      <c r="N16" s="704">
        <v>0</v>
      </c>
      <c r="O16" s="704">
        <v>0</v>
      </c>
      <c r="P16" s="704">
        <v>0</v>
      </c>
      <c r="Q16" s="704">
        <v>0</v>
      </c>
      <c r="R16" s="704">
        <v>0</v>
      </c>
      <c r="S16" s="704">
        <v>0</v>
      </c>
      <c r="T16" s="704">
        <v>0</v>
      </c>
      <c r="U16" s="704">
        <v>0</v>
      </c>
      <c r="V16" s="704">
        <v>0</v>
      </c>
      <c r="W16" s="704">
        <v>0</v>
      </c>
      <c r="X16" s="705">
        <v>0</v>
      </c>
    </row>
    <row r="17" spans="1:24" ht="24">
      <c r="A17" s="706" t="s">
        <v>752</v>
      </c>
      <c r="B17" s="707" t="s">
        <v>1135</v>
      </c>
      <c r="C17" s="708">
        <v>1411139</v>
      </c>
      <c r="D17" s="708">
        <v>0</v>
      </c>
      <c r="E17" s="708">
        <v>0</v>
      </c>
      <c r="F17" s="708">
        <v>1411139</v>
      </c>
      <c r="G17" s="708">
        <v>0</v>
      </c>
      <c r="H17" s="708">
        <v>0</v>
      </c>
      <c r="I17" s="708">
        <v>0</v>
      </c>
      <c r="J17" s="708">
        <v>0</v>
      </c>
      <c r="K17" s="708">
        <v>0</v>
      </c>
      <c r="L17" s="708">
        <v>0</v>
      </c>
      <c r="M17" s="708">
        <v>0</v>
      </c>
      <c r="N17" s="708">
        <v>0</v>
      </c>
      <c r="O17" s="708">
        <v>0</v>
      </c>
      <c r="P17" s="708">
        <v>0</v>
      </c>
      <c r="Q17" s="708">
        <v>0</v>
      </c>
      <c r="R17" s="708">
        <v>0</v>
      </c>
      <c r="S17" s="708">
        <v>0</v>
      </c>
      <c r="T17" s="708">
        <v>0</v>
      </c>
      <c r="U17" s="708">
        <v>0</v>
      </c>
      <c r="V17" s="708">
        <v>0</v>
      </c>
      <c r="W17" s="708">
        <v>0</v>
      </c>
      <c r="X17" s="709">
        <v>0</v>
      </c>
    </row>
    <row r="18" spans="1:24" ht="12.75">
      <c r="A18" s="702" t="s">
        <v>753</v>
      </c>
      <c r="B18" s="703" t="s">
        <v>1136</v>
      </c>
      <c r="C18" s="704">
        <v>5881009</v>
      </c>
      <c r="D18" s="704">
        <v>0</v>
      </c>
      <c r="E18" s="704">
        <v>0</v>
      </c>
      <c r="F18" s="704">
        <v>0</v>
      </c>
      <c r="G18" s="704">
        <v>0</v>
      </c>
      <c r="H18" s="704">
        <v>0</v>
      </c>
      <c r="I18" s="704">
        <v>0</v>
      </c>
      <c r="J18" s="704">
        <v>0</v>
      </c>
      <c r="K18" s="704">
        <v>0</v>
      </c>
      <c r="L18" s="704">
        <v>0</v>
      </c>
      <c r="M18" s="704">
        <v>0</v>
      </c>
      <c r="N18" s="704">
        <v>0</v>
      </c>
      <c r="O18" s="704">
        <v>0</v>
      </c>
      <c r="P18" s="704">
        <v>0</v>
      </c>
      <c r="Q18" s="704">
        <v>0</v>
      </c>
      <c r="R18" s="704">
        <v>0</v>
      </c>
      <c r="S18" s="704">
        <v>0</v>
      </c>
      <c r="T18" s="704">
        <v>0</v>
      </c>
      <c r="U18" s="704">
        <v>0</v>
      </c>
      <c r="V18" s="704">
        <v>0</v>
      </c>
      <c r="W18" s="704">
        <v>0</v>
      </c>
      <c r="X18" s="705">
        <v>5881009</v>
      </c>
    </row>
    <row r="19" spans="1:24" ht="12.75">
      <c r="A19" s="702" t="s">
        <v>754</v>
      </c>
      <c r="B19" s="703" t="s">
        <v>1137</v>
      </c>
      <c r="C19" s="704">
        <v>3837022</v>
      </c>
      <c r="D19" s="704">
        <v>0</v>
      </c>
      <c r="E19" s="704">
        <v>0</v>
      </c>
      <c r="F19" s="704">
        <v>0</v>
      </c>
      <c r="G19" s="704">
        <v>0</v>
      </c>
      <c r="H19" s="704">
        <v>0</v>
      </c>
      <c r="I19" s="704">
        <v>0</v>
      </c>
      <c r="J19" s="704">
        <v>0</v>
      </c>
      <c r="K19" s="704">
        <v>0</v>
      </c>
      <c r="L19" s="704">
        <v>0</v>
      </c>
      <c r="M19" s="704">
        <v>0</v>
      </c>
      <c r="N19" s="704">
        <v>0</v>
      </c>
      <c r="O19" s="704">
        <v>0</v>
      </c>
      <c r="P19" s="704">
        <v>0</v>
      </c>
      <c r="Q19" s="704">
        <v>0</v>
      </c>
      <c r="R19" s="704">
        <v>0</v>
      </c>
      <c r="S19" s="704">
        <v>0</v>
      </c>
      <c r="T19" s="704">
        <v>0</v>
      </c>
      <c r="U19" s="704">
        <v>0</v>
      </c>
      <c r="V19" s="704">
        <v>0</v>
      </c>
      <c r="W19" s="704">
        <v>0</v>
      </c>
      <c r="X19" s="705">
        <v>3837022</v>
      </c>
    </row>
    <row r="20" spans="1:24" ht="12.75">
      <c r="A20" s="702" t="s">
        <v>755</v>
      </c>
      <c r="B20" s="703" t="s">
        <v>1138</v>
      </c>
      <c r="C20" s="704">
        <v>2043987</v>
      </c>
      <c r="D20" s="704">
        <v>0</v>
      </c>
      <c r="E20" s="704">
        <v>0</v>
      </c>
      <c r="F20" s="704">
        <v>0</v>
      </c>
      <c r="G20" s="704">
        <v>0</v>
      </c>
      <c r="H20" s="704">
        <v>0</v>
      </c>
      <c r="I20" s="704">
        <v>0</v>
      </c>
      <c r="J20" s="704">
        <v>0</v>
      </c>
      <c r="K20" s="704">
        <v>0</v>
      </c>
      <c r="L20" s="704">
        <v>0</v>
      </c>
      <c r="M20" s="704">
        <v>0</v>
      </c>
      <c r="N20" s="704">
        <v>0</v>
      </c>
      <c r="O20" s="704">
        <v>0</v>
      </c>
      <c r="P20" s="704">
        <v>0</v>
      </c>
      <c r="Q20" s="704">
        <v>0</v>
      </c>
      <c r="R20" s="704">
        <v>0</v>
      </c>
      <c r="S20" s="704">
        <v>0</v>
      </c>
      <c r="T20" s="704">
        <v>0</v>
      </c>
      <c r="U20" s="704">
        <v>0</v>
      </c>
      <c r="V20" s="704">
        <v>0</v>
      </c>
      <c r="W20" s="704">
        <v>0</v>
      </c>
      <c r="X20" s="705">
        <v>2043987</v>
      </c>
    </row>
    <row r="21" spans="1:24" ht="12.75">
      <c r="A21" s="702" t="s">
        <v>756</v>
      </c>
      <c r="B21" s="703" t="s">
        <v>1139</v>
      </c>
      <c r="C21" s="704">
        <v>9123338</v>
      </c>
      <c r="D21" s="704">
        <v>0</v>
      </c>
      <c r="E21" s="704">
        <v>0</v>
      </c>
      <c r="F21" s="704">
        <v>0</v>
      </c>
      <c r="G21" s="704">
        <v>0</v>
      </c>
      <c r="H21" s="704">
        <v>0</v>
      </c>
      <c r="I21" s="704">
        <v>0</v>
      </c>
      <c r="J21" s="704">
        <v>0</v>
      </c>
      <c r="K21" s="704">
        <v>0</v>
      </c>
      <c r="L21" s="704">
        <v>0</v>
      </c>
      <c r="M21" s="704">
        <v>0</v>
      </c>
      <c r="N21" s="704">
        <v>0</v>
      </c>
      <c r="O21" s="704">
        <v>0</v>
      </c>
      <c r="P21" s="704">
        <v>0</v>
      </c>
      <c r="Q21" s="704">
        <v>0</v>
      </c>
      <c r="R21" s="704">
        <v>0</v>
      </c>
      <c r="S21" s="704">
        <v>0</v>
      </c>
      <c r="T21" s="704">
        <v>0</v>
      </c>
      <c r="U21" s="704">
        <v>0</v>
      </c>
      <c r="V21" s="704">
        <v>0</v>
      </c>
      <c r="W21" s="704">
        <v>0</v>
      </c>
      <c r="X21" s="705">
        <v>9123338</v>
      </c>
    </row>
    <row r="22" spans="1:24" ht="24">
      <c r="A22" s="702" t="s">
        <v>704</v>
      </c>
      <c r="B22" s="703" t="s">
        <v>1140</v>
      </c>
      <c r="C22" s="704">
        <v>9123338</v>
      </c>
      <c r="D22" s="704">
        <v>0</v>
      </c>
      <c r="E22" s="704">
        <v>0</v>
      </c>
      <c r="F22" s="704">
        <v>0</v>
      </c>
      <c r="G22" s="704">
        <v>0</v>
      </c>
      <c r="H22" s="704">
        <v>0</v>
      </c>
      <c r="I22" s="704">
        <v>0</v>
      </c>
      <c r="J22" s="704">
        <v>0</v>
      </c>
      <c r="K22" s="704">
        <v>0</v>
      </c>
      <c r="L22" s="704">
        <v>0</v>
      </c>
      <c r="M22" s="704">
        <v>0</v>
      </c>
      <c r="N22" s="704">
        <v>0</v>
      </c>
      <c r="O22" s="704">
        <v>0</v>
      </c>
      <c r="P22" s="704">
        <v>0</v>
      </c>
      <c r="Q22" s="704">
        <v>0</v>
      </c>
      <c r="R22" s="704">
        <v>0</v>
      </c>
      <c r="S22" s="704">
        <v>0</v>
      </c>
      <c r="T22" s="704">
        <v>0</v>
      </c>
      <c r="U22" s="704">
        <v>0</v>
      </c>
      <c r="V22" s="704">
        <v>0</v>
      </c>
      <c r="W22" s="704">
        <v>0</v>
      </c>
      <c r="X22" s="705">
        <v>9123338</v>
      </c>
    </row>
    <row r="23" spans="1:24" ht="12.75">
      <c r="A23" s="702" t="s">
        <v>757</v>
      </c>
      <c r="B23" s="703" t="s">
        <v>1141</v>
      </c>
      <c r="C23" s="704">
        <v>1552140</v>
      </c>
      <c r="D23" s="704">
        <v>0</v>
      </c>
      <c r="E23" s="704">
        <v>0</v>
      </c>
      <c r="F23" s="704">
        <v>0</v>
      </c>
      <c r="G23" s="704">
        <v>0</v>
      </c>
      <c r="H23" s="704">
        <v>0</v>
      </c>
      <c r="I23" s="704">
        <v>0</v>
      </c>
      <c r="J23" s="704">
        <v>0</v>
      </c>
      <c r="K23" s="704">
        <v>0</v>
      </c>
      <c r="L23" s="704">
        <v>0</v>
      </c>
      <c r="M23" s="704">
        <v>0</v>
      </c>
      <c r="N23" s="704">
        <v>0</v>
      </c>
      <c r="O23" s="704">
        <v>0</v>
      </c>
      <c r="P23" s="704">
        <v>0</v>
      </c>
      <c r="Q23" s="704">
        <v>0</v>
      </c>
      <c r="R23" s="704">
        <v>0</v>
      </c>
      <c r="S23" s="704">
        <v>0</v>
      </c>
      <c r="T23" s="704">
        <v>0</v>
      </c>
      <c r="U23" s="704">
        <v>0</v>
      </c>
      <c r="V23" s="704">
        <v>0</v>
      </c>
      <c r="W23" s="704">
        <v>0</v>
      </c>
      <c r="X23" s="705">
        <v>1552140</v>
      </c>
    </row>
    <row r="24" spans="1:24" ht="24">
      <c r="A24" s="702" t="s">
        <v>758</v>
      </c>
      <c r="B24" s="703" t="s">
        <v>1142</v>
      </c>
      <c r="C24" s="704">
        <v>1552140</v>
      </c>
      <c r="D24" s="704">
        <v>0</v>
      </c>
      <c r="E24" s="704">
        <v>0</v>
      </c>
      <c r="F24" s="704">
        <v>0</v>
      </c>
      <c r="G24" s="704">
        <v>0</v>
      </c>
      <c r="H24" s="704">
        <v>0</v>
      </c>
      <c r="I24" s="704">
        <v>0</v>
      </c>
      <c r="J24" s="704">
        <v>0</v>
      </c>
      <c r="K24" s="704">
        <v>0</v>
      </c>
      <c r="L24" s="704">
        <v>0</v>
      </c>
      <c r="M24" s="704">
        <v>0</v>
      </c>
      <c r="N24" s="704">
        <v>0</v>
      </c>
      <c r="O24" s="704">
        <v>0</v>
      </c>
      <c r="P24" s="704">
        <v>0</v>
      </c>
      <c r="Q24" s="704">
        <v>0</v>
      </c>
      <c r="R24" s="704">
        <v>0</v>
      </c>
      <c r="S24" s="704">
        <v>0</v>
      </c>
      <c r="T24" s="704">
        <v>0</v>
      </c>
      <c r="U24" s="704">
        <v>0</v>
      </c>
      <c r="V24" s="704">
        <v>0</v>
      </c>
      <c r="W24" s="704">
        <v>0</v>
      </c>
      <c r="X24" s="705">
        <v>1552140</v>
      </c>
    </row>
    <row r="25" spans="1:24" ht="24">
      <c r="A25" s="702" t="s">
        <v>759</v>
      </c>
      <c r="B25" s="703" t="s">
        <v>1143</v>
      </c>
      <c r="C25" s="704">
        <v>54000</v>
      </c>
      <c r="D25" s="704">
        <v>0</v>
      </c>
      <c r="E25" s="704">
        <v>0</v>
      </c>
      <c r="F25" s="704">
        <v>0</v>
      </c>
      <c r="G25" s="704">
        <v>0</v>
      </c>
      <c r="H25" s="704">
        <v>0</v>
      </c>
      <c r="I25" s="704">
        <v>0</v>
      </c>
      <c r="J25" s="704">
        <v>0</v>
      </c>
      <c r="K25" s="704">
        <v>0</v>
      </c>
      <c r="L25" s="704">
        <v>0</v>
      </c>
      <c r="M25" s="704">
        <v>0</v>
      </c>
      <c r="N25" s="704">
        <v>0</v>
      </c>
      <c r="O25" s="704">
        <v>0</v>
      </c>
      <c r="P25" s="704">
        <v>0</v>
      </c>
      <c r="Q25" s="704">
        <v>0</v>
      </c>
      <c r="R25" s="704">
        <v>0</v>
      </c>
      <c r="S25" s="704">
        <v>0</v>
      </c>
      <c r="T25" s="704">
        <v>0</v>
      </c>
      <c r="U25" s="704">
        <v>0</v>
      </c>
      <c r="V25" s="704">
        <v>0</v>
      </c>
      <c r="W25" s="704">
        <v>0</v>
      </c>
      <c r="X25" s="705">
        <v>54000</v>
      </c>
    </row>
    <row r="26" spans="1:24" ht="24">
      <c r="A26" s="702" t="s">
        <v>760</v>
      </c>
      <c r="B26" s="703" t="s">
        <v>1144</v>
      </c>
      <c r="C26" s="704">
        <v>54000</v>
      </c>
      <c r="D26" s="704">
        <v>0</v>
      </c>
      <c r="E26" s="704">
        <v>0</v>
      </c>
      <c r="F26" s="704">
        <v>0</v>
      </c>
      <c r="G26" s="704">
        <v>0</v>
      </c>
      <c r="H26" s="704">
        <v>0</v>
      </c>
      <c r="I26" s="704">
        <v>0</v>
      </c>
      <c r="J26" s="704">
        <v>0</v>
      </c>
      <c r="K26" s="704">
        <v>0</v>
      </c>
      <c r="L26" s="704">
        <v>0</v>
      </c>
      <c r="M26" s="704">
        <v>0</v>
      </c>
      <c r="N26" s="704">
        <v>0</v>
      </c>
      <c r="O26" s="704">
        <v>0</v>
      </c>
      <c r="P26" s="704">
        <v>0</v>
      </c>
      <c r="Q26" s="704">
        <v>0</v>
      </c>
      <c r="R26" s="704">
        <v>0</v>
      </c>
      <c r="S26" s="704">
        <v>0</v>
      </c>
      <c r="T26" s="704">
        <v>0</v>
      </c>
      <c r="U26" s="704">
        <v>0</v>
      </c>
      <c r="V26" s="704">
        <v>0</v>
      </c>
      <c r="W26" s="704">
        <v>0</v>
      </c>
      <c r="X26" s="705">
        <v>54000</v>
      </c>
    </row>
    <row r="27" spans="1:24" ht="24">
      <c r="A27" s="702" t="s">
        <v>761</v>
      </c>
      <c r="B27" s="703" t="s">
        <v>1145</v>
      </c>
      <c r="C27" s="704">
        <v>10729478</v>
      </c>
      <c r="D27" s="704">
        <v>0</v>
      </c>
      <c r="E27" s="704">
        <v>0</v>
      </c>
      <c r="F27" s="704">
        <v>0</v>
      </c>
      <c r="G27" s="704">
        <v>0</v>
      </c>
      <c r="H27" s="704">
        <v>0</v>
      </c>
      <c r="I27" s="704">
        <v>0</v>
      </c>
      <c r="J27" s="704">
        <v>0</v>
      </c>
      <c r="K27" s="704">
        <v>0</v>
      </c>
      <c r="L27" s="704">
        <v>0</v>
      </c>
      <c r="M27" s="704">
        <v>0</v>
      </c>
      <c r="N27" s="704">
        <v>0</v>
      </c>
      <c r="O27" s="704">
        <v>0</v>
      </c>
      <c r="P27" s="704">
        <v>0</v>
      </c>
      <c r="Q27" s="704">
        <v>0</v>
      </c>
      <c r="R27" s="704">
        <v>0</v>
      </c>
      <c r="S27" s="704">
        <v>0</v>
      </c>
      <c r="T27" s="704">
        <v>0</v>
      </c>
      <c r="U27" s="704">
        <v>0</v>
      </c>
      <c r="V27" s="704">
        <v>0</v>
      </c>
      <c r="W27" s="704">
        <v>0</v>
      </c>
      <c r="X27" s="705">
        <v>10729478</v>
      </c>
    </row>
    <row r="28" spans="1:24" ht="12.75">
      <c r="A28" s="702" t="s">
        <v>762</v>
      </c>
      <c r="B28" s="703" t="s">
        <v>1146</v>
      </c>
      <c r="C28" s="704">
        <v>1112783</v>
      </c>
      <c r="D28" s="704">
        <v>5000</v>
      </c>
      <c r="E28" s="704">
        <v>0</v>
      </c>
      <c r="F28" s="704">
        <v>0</v>
      </c>
      <c r="G28" s="704">
        <v>0</v>
      </c>
      <c r="H28" s="704">
        <v>0</v>
      </c>
      <c r="I28" s="704">
        <v>0</v>
      </c>
      <c r="J28" s="704">
        <v>0</v>
      </c>
      <c r="K28" s="704">
        <v>0</v>
      </c>
      <c r="L28" s="704">
        <v>0</v>
      </c>
      <c r="M28" s="704">
        <v>0</v>
      </c>
      <c r="N28" s="704">
        <v>0</v>
      </c>
      <c r="O28" s="704">
        <v>0</v>
      </c>
      <c r="P28" s="704">
        <v>0</v>
      </c>
      <c r="Q28" s="704">
        <v>0</v>
      </c>
      <c r="R28" s="704">
        <v>0</v>
      </c>
      <c r="S28" s="704">
        <v>0</v>
      </c>
      <c r="T28" s="704">
        <v>0</v>
      </c>
      <c r="U28" s="704">
        <v>0</v>
      </c>
      <c r="V28" s="704">
        <v>0</v>
      </c>
      <c r="W28" s="704">
        <v>0</v>
      </c>
      <c r="X28" s="705">
        <v>1107783</v>
      </c>
    </row>
    <row r="29" spans="1:24" ht="12.75">
      <c r="A29" s="702" t="s">
        <v>763</v>
      </c>
      <c r="B29" s="703" t="s">
        <v>1147</v>
      </c>
      <c r="C29" s="704">
        <v>5000</v>
      </c>
      <c r="D29" s="704">
        <v>5000</v>
      </c>
      <c r="E29" s="704">
        <v>0</v>
      </c>
      <c r="F29" s="704">
        <v>0</v>
      </c>
      <c r="G29" s="704">
        <v>0</v>
      </c>
      <c r="H29" s="704">
        <v>0</v>
      </c>
      <c r="I29" s="704">
        <v>0</v>
      </c>
      <c r="J29" s="704">
        <v>0</v>
      </c>
      <c r="K29" s="704">
        <v>0</v>
      </c>
      <c r="L29" s="704">
        <v>0</v>
      </c>
      <c r="M29" s="704">
        <v>0</v>
      </c>
      <c r="N29" s="704">
        <v>0</v>
      </c>
      <c r="O29" s="704">
        <v>0</v>
      </c>
      <c r="P29" s="704">
        <v>0</v>
      </c>
      <c r="Q29" s="704">
        <v>0</v>
      </c>
      <c r="R29" s="704">
        <v>0</v>
      </c>
      <c r="S29" s="704">
        <v>0</v>
      </c>
      <c r="T29" s="704">
        <v>0</v>
      </c>
      <c r="U29" s="704">
        <v>0</v>
      </c>
      <c r="V29" s="704">
        <v>0</v>
      </c>
      <c r="W29" s="704">
        <v>0</v>
      </c>
      <c r="X29" s="705">
        <v>0</v>
      </c>
    </row>
    <row r="30" spans="1:24" ht="12.75">
      <c r="A30" s="702" t="s">
        <v>718</v>
      </c>
      <c r="B30" s="703" t="s">
        <v>1148</v>
      </c>
      <c r="C30" s="704">
        <v>72787</v>
      </c>
      <c r="D30" s="704">
        <v>0</v>
      </c>
      <c r="E30" s="704">
        <v>0</v>
      </c>
      <c r="F30" s="704">
        <v>0</v>
      </c>
      <c r="G30" s="704">
        <v>0</v>
      </c>
      <c r="H30" s="704">
        <v>0</v>
      </c>
      <c r="I30" s="704">
        <v>0</v>
      </c>
      <c r="J30" s="704">
        <v>0</v>
      </c>
      <c r="K30" s="704">
        <v>0</v>
      </c>
      <c r="L30" s="704">
        <v>0</v>
      </c>
      <c r="M30" s="704">
        <v>0</v>
      </c>
      <c r="N30" s="704">
        <v>0</v>
      </c>
      <c r="O30" s="704">
        <v>0</v>
      </c>
      <c r="P30" s="704">
        <v>0</v>
      </c>
      <c r="Q30" s="704">
        <v>0</v>
      </c>
      <c r="R30" s="704">
        <v>0</v>
      </c>
      <c r="S30" s="704">
        <v>0</v>
      </c>
      <c r="T30" s="704">
        <v>0</v>
      </c>
      <c r="U30" s="704">
        <v>0</v>
      </c>
      <c r="V30" s="704">
        <v>0</v>
      </c>
      <c r="W30" s="704">
        <v>0</v>
      </c>
      <c r="X30" s="705">
        <v>72787</v>
      </c>
    </row>
    <row r="31" spans="1:24" ht="12.75">
      <c r="A31" s="702" t="s">
        <v>764</v>
      </c>
      <c r="B31" s="703" t="s">
        <v>1149</v>
      </c>
      <c r="C31" s="704">
        <v>1034996</v>
      </c>
      <c r="D31" s="704">
        <v>0</v>
      </c>
      <c r="E31" s="704">
        <v>0</v>
      </c>
      <c r="F31" s="704">
        <v>0</v>
      </c>
      <c r="G31" s="704">
        <v>0</v>
      </c>
      <c r="H31" s="704">
        <v>0</v>
      </c>
      <c r="I31" s="704">
        <v>0</v>
      </c>
      <c r="J31" s="704">
        <v>0</v>
      </c>
      <c r="K31" s="704">
        <v>0</v>
      </c>
      <c r="L31" s="704">
        <v>0</v>
      </c>
      <c r="M31" s="704">
        <v>0</v>
      </c>
      <c r="N31" s="704">
        <v>0</v>
      </c>
      <c r="O31" s="704">
        <v>0</v>
      </c>
      <c r="P31" s="704">
        <v>0</v>
      </c>
      <c r="Q31" s="704">
        <v>0</v>
      </c>
      <c r="R31" s="704">
        <v>0</v>
      </c>
      <c r="S31" s="704">
        <v>0</v>
      </c>
      <c r="T31" s="704">
        <v>0</v>
      </c>
      <c r="U31" s="704">
        <v>0</v>
      </c>
      <c r="V31" s="704">
        <v>0</v>
      </c>
      <c r="W31" s="704">
        <v>0</v>
      </c>
      <c r="X31" s="705">
        <v>1034996</v>
      </c>
    </row>
    <row r="32" spans="1:24" ht="24">
      <c r="A32" s="706" t="s">
        <v>724</v>
      </c>
      <c r="B32" s="707" t="s">
        <v>1150</v>
      </c>
      <c r="C32" s="708">
        <v>17723270</v>
      </c>
      <c r="D32" s="708">
        <v>5000</v>
      </c>
      <c r="E32" s="708">
        <v>0</v>
      </c>
      <c r="F32" s="708">
        <v>0</v>
      </c>
      <c r="G32" s="708">
        <v>0</v>
      </c>
      <c r="H32" s="708">
        <v>0</v>
      </c>
      <c r="I32" s="708">
        <v>0</v>
      </c>
      <c r="J32" s="708">
        <v>0</v>
      </c>
      <c r="K32" s="708">
        <v>0</v>
      </c>
      <c r="L32" s="708">
        <v>0</v>
      </c>
      <c r="M32" s="708">
        <v>0</v>
      </c>
      <c r="N32" s="708">
        <v>0</v>
      </c>
      <c r="O32" s="708">
        <v>0</v>
      </c>
      <c r="P32" s="708">
        <v>0</v>
      </c>
      <c r="Q32" s="708">
        <v>0</v>
      </c>
      <c r="R32" s="708">
        <v>0</v>
      </c>
      <c r="S32" s="708">
        <v>0</v>
      </c>
      <c r="T32" s="708">
        <v>0</v>
      </c>
      <c r="U32" s="708">
        <v>0</v>
      </c>
      <c r="V32" s="708">
        <v>0</v>
      </c>
      <c r="W32" s="708">
        <v>0</v>
      </c>
      <c r="X32" s="709">
        <v>17718270</v>
      </c>
    </row>
    <row r="33" spans="1:24" ht="12.75">
      <c r="A33" s="702" t="s">
        <v>765</v>
      </c>
      <c r="B33" s="703" t="s">
        <v>1151</v>
      </c>
      <c r="C33" s="704">
        <v>7229</v>
      </c>
      <c r="D33" s="704">
        <v>0</v>
      </c>
      <c r="E33" s="704">
        <v>0</v>
      </c>
      <c r="F33" s="704">
        <v>0</v>
      </c>
      <c r="G33" s="704">
        <v>0</v>
      </c>
      <c r="H33" s="704">
        <v>0</v>
      </c>
      <c r="I33" s="704">
        <v>0</v>
      </c>
      <c r="J33" s="704">
        <v>0</v>
      </c>
      <c r="K33" s="704">
        <v>7229</v>
      </c>
      <c r="L33" s="704">
        <v>0</v>
      </c>
      <c r="M33" s="704">
        <v>0</v>
      </c>
      <c r="N33" s="704">
        <v>0</v>
      </c>
      <c r="O33" s="704">
        <v>0</v>
      </c>
      <c r="P33" s="704">
        <v>0</v>
      </c>
      <c r="Q33" s="704">
        <v>0</v>
      </c>
      <c r="R33" s="704">
        <v>0</v>
      </c>
      <c r="S33" s="704">
        <v>0</v>
      </c>
      <c r="T33" s="704">
        <v>0</v>
      </c>
      <c r="U33" s="704">
        <v>0</v>
      </c>
      <c r="V33" s="704">
        <v>0</v>
      </c>
      <c r="W33" s="704">
        <v>0</v>
      </c>
      <c r="X33" s="705">
        <v>0</v>
      </c>
    </row>
    <row r="34" spans="1:24" ht="12.75">
      <c r="A34" s="702" t="s">
        <v>766</v>
      </c>
      <c r="B34" s="703" t="s">
        <v>1152</v>
      </c>
      <c r="C34" s="704">
        <v>8529601</v>
      </c>
      <c r="D34" s="704">
        <v>6189</v>
      </c>
      <c r="E34" s="704">
        <v>334607</v>
      </c>
      <c r="F34" s="704">
        <v>0</v>
      </c>
      <c r="G34" s="704">
        <v>0</v>
      </c>
      <c r="H34" s="704">
        <v>0</v>
      </c>
      <c r="I34" s="704">
        <v>0</v>
      </c>
      <c r="J34" s="704">
        <v>152681</v>
      </c>
      <c r="K34" s="704">
        <v>30295</v>
      </c>
      <c r="L34" s="704">
        <v>0</v>
      </c>
      <c r="M34" s="704">
        <v>0</v>
      </c>
      <c r="N34" s="704">
        <v>0</v>
      </c>
      <c r="O34" s="704">
        <v>0</v>
      </c>
      <c r="P34" s="704">
        <v>16554</v>
      </c>
      <c r="Q34" s="704">
        <v>66575</v>
      </c>
      <c r="R34" s="704">
        <v>7922700</v>
      </c>
      <c r="S34" s="704">
        <v>0</v>
      </c>
      <c r="T34" s="704">
        <v>0</v>
      </c>
      <c r="U34" s="704">
        <v>0</v>
      </c>
      <c r="V34" s="704">
        <v>0</v>
      </c>
      <c r="W34" s="704">
        <v>0</v>
      </c>
      <c r="X34" s="705">
        <v>0</v>
      </c>
    </row>
    <row r="35" spans="1:24" ht="12.75">
      <c r="A35" s="702" t="s">
        <v>767</v>
      </c>
      <c r="B35" s="703" t="s">
        <v>1153</v>
      </c>
      <c r="C35" s="704">
        <v>505118</v>
      </c>
      <c r="D35" s="704">
        <v>101750</v>
      </c>
      <c r="E35" s="704">
        <v>359425</v>
      </c>
      <c r="F35" s="704">
        <v>0</v>
      </c>
      <c r="G35" s="704">
        <v>0</v>
      </c>
      <c r="H35" s="704">
        <v>0</v>
      </c>
      <c r="I35" s="704">
        <v>0</v>
      </c>
      <c r="J35" s="704">
        <v>0</v>
      </c>
      <c r="K35" s="704">
        <v>0</v>
      </c>
      <c r="L35" s="704">
        <v>0</v>
      </c>
      <c r="M35" s="704">
        <v>0</v>
      </c>
      <c r="N35" s="704">
        <v>0</v>
      </c>
      <c r="O35" s="704">
        <v>0</v>
      </c>
      <c r="P35" s="704">
        <v>0</v>
      </c>
      <c r="Q35" s="704">
        <v>0</v>
      </c>
      <c r="R35" s="704">
        <v>0</v>
      </c>
      <c r="S35" s="704">
        <v>43943</v>
      </c>
      <c r="T35" s="704">
        <v>0</v>
      </c>
      <c r="U35" s="704">
        <v>0</v>
      </c>
      <c r="V35" s="704">
        <v>0</v>
      </c>
      <c r="W35" s="704">
        <v>0</v>
      </c>
      <c r="X35" s="705">
        <v>0</v>
      </c>
    </row>
    <row r="36" spans="1:24" ht="12.75">
      <c r="A36" s="702" t="s">
        <v>768</v>
      </c>
      <c r="B36" s="703" t="s">
        <v>1154</v>
      </c>
      <c r="C36" s="704">
        <v>5937836</v>
      </c>
      <c r="D36" s="704">
        <v>1672000</v>
      </c>
      <c r="E36" s="704">
        <v>1900000</v>
      </c>
      <c r="F36" s="704">
        <v>0</v>
      </c>
      <c r="G36" s="704">
        <v>0</v>
      </c>
      <c r="H36" s="704">
        <v>0</v>
      </c>
      <c r="I36" s="704">
        <v>2365836</v>
      </c>
      <c r="J36" s="704">
        <v>0</v>
      </c>
      <c r="K36" s="704">
        <v>0</v>
      </c>
      <c r="L36" s="704">
        <v>0</v>
      </c>
      <c r="M36" s="704">
        <v>0</v>
      </c>
      <c r="N36" s="704">
        <v>0</v>
      </c>
      <c r="O36" s="704">
        <v>0</v>
      </c>
      <c r="P36" s="704">
        <v>0</v>
      </c>
      <c r="Q36" s="704">
        <v>0</v>
      </c>
      <c r="R36" s="704">
        <v>0</v>
      </c>
      <c r="S36" s="704">
        <v>0</v>
      </c>
      <c r="T36" s="704">
        <v>0</v>
      </c>
      <c r="U36" s="704">
        <v>0</v>
      </c>
      <c r="V36" s="704">
        <v>0</v>
      </c>
      <c r="W36" s="704">
        <v>0</v>
      </c>
      <c r="X36" s="705">
        <v>0</v>
      </c>
    </row>
    <row r="37" spans="1:24" ht="24">
      <c r="A37" s="702" t="s">
        <v>769</v>
      </c>
      <c r="B37" s="703" t="s">
        <v>1155</v>
      </c>
      <c r="C37" s="704">
        <v>4265836</v>
      </c>
      <c r="D37" s="704">
        <v>0</v>
      </c>
      <c r="E37" s="704">
        <v>1900000</v>
      </c>
      <c r="F37" s="704">
        <v>0</v>
      </c>
      <c r="G37" s="704">
        <v>0</v>
      </c>
      <c r="H37" s="704">
        <v>0</v>
      </c>
      <c r="I37" s="704">
        <v>2365836</v>
      </c>
      <c r="J37" s="704">
        <v>0</v>
      </c>
      <c r="K37" s="704">
        <v>0</v>
      </c>
      <c r="L37" s="704">
        <v>0</v>
      </c>
      <c r="M37" s="704">
        <v>0</v>
      </c>
      <c r="N37" s="704">
        <v>0</v>
      </c>
      <c r="O37" s="704">
        <v>0</v>
      </c>
      <c r="P37" s="704">
        <v>0</v>
      </c>
      <c r="Q37" s="704">
        <v>0</v>
      </c>
      <c r="R37" s="704">
        <v>0</v>
      </c>
      <c r="S37" s="704">
        <v>0</v>
      </c>
      <c r="T37" s="704">
        <v>0</v>
      </c>
      <c r="U37" s="704">
        <v>0</v>
      </c>
      <c r="V37" s="704">
        <v>0</v>
      </c>
      <c r="W37" s="704">
        <v>0</v>
      </c>
      <c r="X37" s="705">
        <v>0</v>
      </c>
    </row>
    <row r="38" spans="1:24" ht="24">
      <c r="A38" s="702" t="s">
        <v>770</v>
      </c>
      <c r="B38" s="703" t="s">
        <v>1156</v>
      </c>
      <c r="C38" s="704">
        <v>1672000</v>
      </c>
      <c r="D38" s="704">
        <v>1672000</v>
      </c>
      <c r="E38" s="704">
        <v>0</v>
      </c>
      <c r="F38" s="704">
        <v>0</v>
      </c>
      <c r="G38" s="704">
        <v>0</v>
      </c>
      <c r="H38" s="704">
        <v>0</v>
      </c>
      <c r="I38" s="704">
        <v>0</v>
      </c>
      <c r="J38" s="704">
        <v>0</v>
      </c>
      <c r="K38" s="704">
        <v>0</v>
      </c>
      <c r="L38" s="704">
        <v>0</v>
      </c>
      <c r="M38" s="704">
        <v>0</v>
      </c>
      <c r="N38" s="704">
        <v>0</v>
      </c>
      <c r="O38" s="704">
        <v>0</v>
      </c>
      <c r="P38" s="704">
        <v>0</v>
      </c>
      <c r="Q38" s="704">
        <v>0</v>
      </c>
      <c r="R38" s="704">
        <v>0</v>
      </c>
      <c r="S38" s="704">
        <v>0</v>
      </c>
      <c r="T38" s="704">
        <v>0</v>
      </c>
      <c r="U38" s="704">
        <v>0</v>
      </c>
      <c r="V38" s="704">
        <v>0</v>
      </c>
      <c r="W38" s="704">
        <v>0</v>
      </c>
      <c r="X38" s="705">
        <v>0</v>
      </c>
    </row>
    <row r="39" spans="1:24" ht="12.75">
      <c r="A39" s="702" t="s">
        <v>730</v>
      </c>
      <c r="B39" s="703" t="s">
        <v>1157</v>
      </c>
      <c r="C39" s="704">
        <v>5509980</v>
      </c>
      <c r="D39" s="704">
        <v>0</v>
      </c>
      <c r="E39" s="704">
        <v>0</v>
      </c>
      <c r="F39" s="704">
        <v>0</v>
      </c>
      <c r="G39" s="704">
        <v>0</v>
      </c>
      <c r="H39" s="704">
        <v>0</v>
      </c>
      <c r="I39" s="704">
        <v>0</v>
      </c>
      <c r="J39" s="704">
        <v>0</v>
      </c>
      <c r="K39" s="704">
        <v>0</v>
      </c>
      <c r="L39" s="704">
        <v>0</v>
      </c>
      <c r="M39" s="704">
        <v>0</v>
      </c>
      <c r="N39" s="704">
        <v>0</v>
      </c>
      <c r="O39" s="704">
        <v>604707</v>
      </c>
      <c r="P39" s="704">
        <v>0</v>
      </c>
      <c r="Q39" s="704">
        <v>0</v>
      </c>
      <c r="R39" s="704">
        <v>0</v>
      </c>
      <c r="S39" s="704">
        <v>0</v>
      </c>
      <c r="T39" s="704">
        <v>1251308</v>
      </c>
      <c r="U39" s="704">
        <v>988603</v>
      </c>
      <c r="V39" s="704">
        <v>2665362</v>
      </c>
      <c r="W39" s="704">
        <v>0</v>
      </c>
      <c r="X39" s="705">
        <v>0</v>
      </c>
    </row>
    <row r="40" spans="1:24" ht="12.75">
      <c r="A40" s="702" t="s">
        <v>732</v>
      </c>
      <c r="B40" s="703" t="s">
        <v>1158</v>
      </c>
      <c r="C40" s="704">
        <v>2282719</v>
      </c>
      <c r="D40" s="704">
        <v>7795</v>
      </c>
      <c r="E40" s="704">
        <v>86273</v>
      </c>
      <c r="F40" s="704">
        <v>0</v>
      </c>
      <c r="G40" s="704">
        <v>0</v>
      </c>
      <c r="H40" s="704">
        <v>0</v>
      </c>
      <c r="I40" s="704">
        <v>638778</v>
      </c>
      <c r="J40" s="704">
        <v>41227</v>
      </c>
      <c r="K40" s="704">
        <v>4191</v>
      </c>
      <c r="L40" s="704">
        <v>0</v>
      </c>
      <c r="M40" s="704">
        <v>0</v>
      </c>
      <c r="N40" s="704">
        <v>0</v>
      </c>
      <c r="O40" s="704">
        <v>209029</v>
      </c>
      <c r="P40" s="704">
        <v>4471</v>
      </c>
      <c r="Q40" s="704">
        <v>425</v>
      </c>
      <c r="R40" s="704">
        <v>0</v>
      </c>
      <c r="S40" s="704">
        <v>11864</v>
      </c>
      <c r="T40" s="704">
        <v>292095</v>
      </c>
      <c r="U40" s="704">
        <v>266922</v>
      </c>
      <c r="V40" s="704">
        <v>719649</v>
      </c>
      <c r="W40" s="704">
        <v>0</v>
      </c>
      <c r="X40" s="705">
        <v>0</v>
      </c>
    </row>
    <row r="41" spans="1:24" ht="24">
      <c r="A41" s="702" t="s">
        <v>771</v>
      </c>
      <c r="B41" s="703" t="s">
        <v>1159</v>
      </c>
      <c r="C41" s="704">
        <v>1676</v>
      </c>
      <c r="D41" s="704">
        <v>1676</v>
      </c>
      <c r="E41" s="704">
        <v>0</v>
      </c>
      <c r="F41" s="704">
        <v>0</v>
      </c>
      <c r="G41" s="704">
        <v>0</v>
      </c>
      <c r="H41" s="704">
        <v>0</v>
      </c>
      <c r="I41" s="704">
        <v>0</v>
      </c>
      <c r="J41" s="704">
        <v>0</v>
      </c>
      <c r="K41" s="704">
        <v>0</v>
      </c>
      <c r="L41" s="704">
        <v>0</v>
      </c>
      <c r="M41" s="704">
        <v>0</v>
      </c>
      <c r="N41" s="704">
        <v>0</v>
      </c>
      <c r="O41" s="704">
        <v>0</v>
      </c>
      <c r="P41" s="704">
        <v>0</v>
      </c>
      <c r="Q41" s="704">
        <v>0</v>
      </c>
      <c r="R41" s="704">
        <v>0</v>
      </c>
      <c r="S41" s="704">
        <v>0</v>
      </c>
      <c r="T41" s="704">
        <v>0</v>
      </c>
      <c r="U41" s="704">
        <v>0</v>
      </c>
      <c r="V41" s="704">
        <v>0</v>
      </c>
      <c r="W41" s="704">
        <v>0</v>
      </c>
      <c r="X41" s="705">
        <v>0</v>
      </c>
    </row>
    <row r="42" spans="1:24" ht="24">
      <c r="A42" s="702" t="s">
        <v>772</v>
      </c>
      <c r="B42" s="703" t="s">
        <v>1160</v>
      </c>
      <c r="C42" s="704">
        <v>1676</v>
      </c>
      <c r="D42" s="704">
        <v>1676</v>
      </c>
      <c r="E42" s="704">
        <v>0</v>
      </c>
      <c r="F42" s="704">
        <v>0</v>
      </c>
      <c r="G42" s="704">
        <v>0</v>
      </c>
      <c r="H42" s="704">
        <v>0</v>
      </c>
      <c r="I42" s="704">
        <v>0</v>
      </c>
      <c r="J42" s="704">
        <v>0</v>
      </c>
      <c r="K42" s="704">
        <v>0</v>
      </c>
      <c r="L42" s="704">
        <v>0</v>
      </c>
      <c r="M42" s="704">
        <v>0</v>
      </c>
      <c r="N42" s="704">
        <v>0</v>
      </c>
      <c r="O42" s="704">
        <v>0</v>
      </c>
      <c r="P42" s="704">
        <v>0</v>
      </c>
      <c r="Q42" s="704">
        <v>0</v>
      </c>
      <c r="R42" s="704">
        <v>0</v>
      </c>
      <c r="S42" s="704">
        <v>0</v>
      </c>
      <c r="T42" s="704">
        <v>0</v>
      </c>
      <c r="U42" s="704">
        <v>0</v>
      </c>
      <c r="V42" s="704">
        <v>0</v>
      </c>
      <c r="W42" s="704">
        <v>0</v>
      </c>
      <c r="X42" s="705">
        <v>0</v>
      </c>
    </row>
    <row r="43" spans="1:24" ht="12.75">
      <c r="A43" s="702" t="s">
        <v>773</v>
      </c>
      <c r="B43" s="703" t="s">
        <v>1161</v>
      </c>
      <c r="C43" s="704">
        <v>153349</v>
      </c>
      <c r="D43" s="704">
        <v>149349</v>
      </c>
      <c r="E43" s="704">
        <v>0</v>
      </c>
      <c r="F43" s="704">
        <v>0</v>
      </c>
      <c r="G43" s="704">
        <v>0</v>
      </c>
      <c r="H43" s="704">
        <v>0</v>
      </c>
      <c r="I43" s="704">
        <v>0</v>
      </c>
      <c r="J43" s="704">
        <v>0</v>
      </c>
      <c r="K43" s="704">
        <v>4000</v>
      </c>
      <c r="L43" s="704">
        <v>0</v>
      </c>
      <c r="M43" s="704">
        <v>0</v>
      </c>
      <c r="N43" s="704">
        <v>0</v>
      </c>
      <c r="O43" s="704">
        <v>0</v>
      </c>
      <c r="P43" s="704">
        <v>0</v>
      </c>
      <c r="Q43" s="704">
        <v>0</v>
      </c>
      <c r="R43" s="704">
        <v>0</v>
      </c>
      <c r="S43" s="704">
        <v>0</v>
      </c>
      <c r="T43" s="704">
        <v>0</v>
      </c>
      <c r="U43" s="704">
        <v>0</v>
      </c>
      <c r="V43" s="704">
        <v>0</v>
      </c>
      <c r="W43" s="704">
        <v>0</v>
      </c>
      <c r="X43" s="705">
        <v>0</v>
      </c>
    </row>
    <row r="44" spans="1:24" ht="36">
      <c r="A44" s="706" t="s">
        <v>774</v>
      </c>
      <c r="B44" s="707" t="s">
        <v>1162</v>
      </c>
      <c r="C44" s="708">
        <v>22927508</v>
      </c>
      <c r="D44" s="708">
        <v>1938759</v>
      </c>
      <c r="E44" s="708">
        <v>2680305</v>
      </c>
      <c r="F44" s="708">
        <v>0</v>
      </c>
      <c r="G44" s="708">
        <v>0</v>
      </c>
      <c r="H44" s="708">
        <v>0</v>
      </c>
      <c r="I44" s="708">
        <v>3004614</v>
      </c>
      <c r="J44" s="708">
        <v>193908</v>
      </c>
      <c r="K44" s="708">
        <v>45715</v>
      </c>
      <c r="L44" s="708">
        <v>0</v>
      </c>
      <c r="M44" s="708">
        <v>0</v>
      </c>
      <c r="N44" s="708">
        <v>0</v>
      </c>
      <c r="O44" s="708">
        <v>813736</v>
      </c>
      <c r="P44" s="708">
        <v>21025</v>
      </c>
      <c r="Q44" s="708">
        <v>67000</v>
      </c>
      <c r="R44" s="708">
        <v>7922700</v>
      </c>
      <c r="S44" s="708">
        <v>55807</v>
      </c>
      <c r="T44" s="708">
        <v>1543403</v>
      </c>
      <c r="U44" s="708">
        <v>1255525</v>
      </c>
      <c r="V44" s="708">
        <v>3385011</v>
      </c>
      <c r="W44" s="708">
        <v>0</v>
      </c>
      <c r="X44" s="709">
        <v>0</v>
      </c>
    </row>
    <row r="45" spans="1:24" ht="12.75">
      <c r="A45" s="702" t="s">
        <v>775</v>
      </c>
      <c r="B45" s="703" t="s">
        <v>1163</v>
      </c>
      <c r="C45" s="704">
        <v>46000</v>
      </c>
      <c r="D45" s="704">
        <v>0</v>
      </c>
      <c r="E45" s="704">
        <v>46000</v>
      </c>
      <c r="F45" s="704">
        <v>0</v>
      </c>
      <c r="G45" s="704">
        <v>0</v>
      </c>
      <c r="H45" s="704">
        <v>0</v>
      </c>
      <c r="I45" s="704">
        <v>0</v>
      </c>
      <c r="J45" s="704">
        <v>0</v>
      </c>
      <c r="K45" s="704">
        <v>0</v>
      </c>
      <c r="L45" s="704">
        <v>0</v>
      </c>
      <c r="M45" s="704">
        <v>0</v>
      </c>
      <c r="N45" s="704">
        <v>0</v>
      </c>
      <c r="O45" s="704">
        <v>0</v>
      </c>
      <c r="P45" s="704">
        <v>0</v>
      </c>
      <c r="Q45" s="704">
        <v>0</v>
      </c>
      <c r="R45" s="704">
        <v>0</v>
      </c>
      <c r="S45" s="704">
        <v>0</v>
      </c>
      <c r="T45" s="704">
        <v>0</v>
      </c>
      <c r="U45" s="704">
        <v>0</v>
      </c>
      <c r="V45" s="704">
        <v>0</v>
      </c>
      <c r="W45" s="704">
        <v>0</v>
      </c>
      <c r="X45" s="705">
        <v>0</v>
      </c>
    </row>
    <row r="46" spans="1:24" ht="12.75">
      <c r="A46" s="702" t="s">
        <v>776</v>
      </c>
      <c r="B46" s="703" t="s">
        <v>1164</v>
      </c>
      <c r="C46" s="704">
        <v>787</v>
      </c>
      <c r="D46" s="704">
        <v>0</v>
      </c>
      <c r="E46" s="704">
        <v>787</v>
      </c>
      <c r="F46" s="704">
        <v>0</v>
      </c>
      <c r="G46" s="704">
        <v>0</v>
      </c>
      <c r="H46" s="704">
        <v>0</v>
      </c>
      <c r="I46" s="704">
        <v>0</v>
      </c>
      <c r="J46" s="704">
        <v>0</v>
      </c>
      <c r="K46" s="704">
        <v>0</v>
      </c>
      <c r="L46" s="704">
        <v>0</v>
      </c>
      <c r="M46" s="704">
        <v>0</v>
      </c>
      <c r="N46" s="704">
        <v>0</v>
      </c>
      <c r="O46" s="704">
        <v>0</v>
      </c>
      <c r="P46" s="704">
        <v>0</v>
      </c>
      <c r="Q46" s="704">
        <v>0</v>
      </c>
      <c r="R46" s="704">
        <v>0</v>
      </c>
      <c r="S46" s="704">
        <v>0</v>
      </c>
      <c r="T46" s="704">
        <v>0</v>
      </c>
      <c r="U46" s="704">
        <v>0</v>
      </c>
      <c r="V46" s="704">
        <v>0</v>
      </c>
      <c r="W46" s="704">
        <v>0</v>
      </c>
      <c r="X46" s="705">
        <v>0</v>
      </c>
    </row>
    <row r="47" spans="1:24" ht="24">
      <c r="A47" s="706" t="s">
        <v>777</v>
      </c>
      <c r="B47" s="707" t="s">
        <v>1165</v>
      </c>
      <c r="C47" s="708">
        <v>46787</v>
      </c>
      <c r="D47" s="708">
        <v>0</v>
      </c>
      <c r="E47" s="708">
        <v>46787</v>
      </c>
      <c r="F47" s="708">
        <v>0</v>
      </c>
      <c r="G47" s="708">
        <v>0</v>
      </c>
      <c r="H47" s="708">
        <v>0</v>
      </c>
      <c r="I47" s="708">
        <v>0</v>
      </c>
      <c r="J47" s="708">
        <v>0</v>
      </c>
      <c r="K47" s="708">
        <v>0</v>
      </c>
      <c r="L47" s="708">
        <v>0</v>
      </c>
      <c r="M47" s="708">
        <v>0</v>
      </c>
      <c r="N47" s="708">
        <v>0</v>
      </c>
      <c r="O47" s="708">
        <v>0</v>
      </c>
      <c r="P47" s="708">
        <v>0</v>
      </c>
      <c r="Q47" s="708">
        <v>0</v>
      </c>
      <c r="R47" s="708">
        <v>0</v>
      </c>
      <c r="S47" s="708">
        <v>0</v>
      </c>
      <c r="T47" s="708">
        <v>0</v>
      </c>
      <c r="U47" s="708">
        <v>0</v>
      </c>
      <c r="V47" s="708">
        <v>0</v>
      </c>
      <c r="W47" s="708">
        <v>0</v>
      </c>
      <c r="X47" s="709">
        <v>0</v>
      </c>
    </row>
    <row r="48" spans="1:24" ht="24">
      <c r="A48" s="706" t="s">
        <v>778</v>
      </c>
      <c r="B48" s="707" t="s">
        <v>1166</v>
      </c>
      <c r="C48" s="708">
        <v>114928115</v>
      </c>
      <c r="D48" s="708">
        <v>2943759</v>
      </c>
      <c r="E48" s="708">
        <v>2727092</v>
      </c>
      <c r="F48" s="708">
        <v>64954965</v>
      </c>
      <c r="G48" s="708">
        <v>0</v>
      </c>
      <c r="H48" s="708">
        <v>4512785</v>
      </c>
      <c r="I48" s="708">
        <v>3004614</v>
      </c>
      <c r="J48" s="708">
        <v>733908</v>
      </c>
      <c r="K48" s="708">
        <v>45715</v>
      </c>
      <c r="L48" s="708">
        <v>4800</v>
      </c>
      <c r="M48" s="708">
        <v>3169430</v>
      </c>
      <c r="N48" s="708">
        <v>48570</v>
      </c>
      <c r="O48" s="708">
        <v>813736</v>
      </c>
      <c r="P48" s="708">
        <v>21025</v>
      </c>
      <c r="Q48" s="708">
        <v>67000</v>
      </c>
      <c r="R48" s="708">
        <v>7922700</v>
      </c>
      <c r="S48" s="708">
        <v>55807</v>
      </c>
      <c r="T48" s="708">
        <v>1543403</v>
      </c>
      <c r="U48" s="708">
        <v>1255525</v>
      </c>
      <c r="V48" s="708">
        <v>3385011</v>
      </c>
      <c r="W48" s="708">
        <v>0</v>
      </c>
      <c r="X48" s="709">
        <v>17718270</v>
      </c>
    </row>
    <row r="49" spans="1:24" ht="24">
      <c r="A49" s="702" t="s">
        <v>779</v>
      </c>
      <c r="B49" s="703" t="s">
        <v>1167</v>
      </c>
      <c r="C49" s="704">
        <v>19111000</v>
      </c>
      <c r="D49" s="704">
        <v>0</v>
      </c>
      <c r="E49" s="704">
        <v>0</v>
      </c>
      <c r="F49" s="704">
        <v>0</v>
      </c>
      <c r="G49" s="704">
        <v>19111000</v>
      </c>
      <c r="H49" s="704">
        <v>0</v>
      </c>
      <c r="I49" s="704">
        <v>0</v>
      </c>
      <c r="J49" s="704">
        <v>0</v>
      </c>
      <c r="K49" s="704">
        <v>0</v>
      </c>
      <c r="L49" s="704">
        <v>0</v>
      </c>
      <c r="M49" s="704">
        <v>0</v>
      </c>
      <c r="N49" s="704">
        <v>0</v>
      </c>
      <c r="O49" s="704">
        <v>0</v>
      </c>
      <c r="P49" s="704">
        <v>0</v>
      </c>
      <c r="Q49" s="704">
        <v>0</v>
      </c>
      <c r="R49" s="704">
        <v>0</v>
      </c>
      <c r="S49" s="704">
        <v>0</v>
      </c>
      <c r="T49" s="704">
        <v>0</v>
      </c>
      <c r="U49" s="704">
        <v>0</v>
      </c>
      <c r="V49" s="704">
        <v>0</v>
      </c>
      <c r="W49" s="704">
        <v>0</v>
      </c>
      <c r="X49" s="705">
        <v>0</v>
      </c>
    </row>
    <row r="50" spans="1:24" ht="12.75">
      <c r="A50" s="702" t="s">
        <v>740</v>
      </c>
      <c r="B50" s="703" t="s">
        <v>1168</v>
      </c>
      <c r="C50" s="704">
        <v>19111000</v>
      </c>
      <c r="D50" s="704">
        <v>0</v>
      </c>
      <c r="E50" s="704">
        <v>0</v>
      </c>
      <c r="F50" s="704">
        <v>0</v>
      </c>
      <c r="G50" s="704">
        <v>19111000</v>
      </c>
      <c r="H50" s="704">
        <v>0</v>
      </c>
      <c r="I50" s="704">
        <v>0</v>
      </c>
      <c r="J50" s="704">
        <v>0</v>
      </c>
      <c r="K50" s="704">
        <v>0</v>
      </c>
      <c r="L50" s="704">
        <v>0</v>
      </c>
      <c r="M50" s="704">
        <v>0</v>
      </c>
      <c r="N50" s="704">
        <v>0</v>
      </c>
      <c r="O50" s="704">
        <v>0</v>
      </c>
      <c r="P50" s="704">
        <v>0</v>
      </c>
      <c r="Q50" s="704">
        <v>0</v>
      </c>
      <c r="R50" s="704">
        <v>0</v>
      </c>
      <c r="S50" s="704">
        <v>0</v>
      </c>
      <c r="T50" s="704">
        <v>0</v>
      </c>
      <c r="U50" s="704">
        <v>0</v>
      </c>
      <c r="V50" s="704">
        <v>0</v>
      </c>
      <c r="W50" s="704">
        <v>0</v>
      </c>
      <c r="X50" s="705">
        <v>0</v>
      </c>
    </row>
    <row r="51" spans="1:24" ht="12.75">
      <c r="A51" s="702" t="s">
        <v>780</v>
      </c>
      <c r="B51" s="703" t="s">
        <v>1169</v>
      </c>
      <c r="C51" s="704">
        <v>1791029</v>
      </c>
      <c r="D51" s="704">
        <v>0</v>
      </c>
      <c r="E51" s="704">
        <v>0</v>
      </c>
      <c r="F51" s="704">
        <v>1791029</v>
      </c>
      <c r="G51" s="704">
        <v>0</v>
      </c>
      <c r="H51" s="704">
        <v>0</v>
      </c>
      <c r="I51" s="704">
        <v>0</v>
      </c>
      <c r="J51" s="704">
        <v>0</v>
      </c>
      <c r="K51" s="704">
        <v>0</v>
      </c>
      <c r="L51" s="704">
        <v>0</v>
      </c>
      <c r="M51" s="704">
        <v>0</v>
      </c>
      <c r="N51" s="704">
        <v>0</v>
      </c>
      <c r="O51" s="704">
        <v>0</v>
      </c>
      <c r="P51" s="704">
        <v>0</v>
      </c>
      <c r="Q51" s="704">
        <v>0</v>
      </c>
      <c r="R51" s="704">
        <v>0</v>
      </c>
      <c r="S51" s="704">
        <v>0</v>
      </c>
      <c r="T51" s="704">
        <v>0</v>
      </c>
      <c r="U51" s="704">
        <v>0</v>
      </c>
      <c r="V51" s="704">
        <v>0</v>
      </c>
      <c r="W51" s="704">
        <v>0</v>
      </c>
      <c r="X51" s="705">
        <v>0</v>
      </c>
    </row>
    <row r="52" spans="1:24" ht="24">
      <c r="A52" s="702" t="s">
        <v>781</v>
      </c>
      <c r="B52" s="703" t="s">
        <v>1170</v>
      </c>
      <c r="C52" s="704">
        <v>20902029</v>
      </c>
      <c r="D52" s="704">
        <v>0</v>
      </c>
      <c r="E52" s="704">
        <v>0</v>
      </c>
      <c r="F52" s="704">
        <v>1791029</v>
      </c>
      <c r="G52" s="704">
        <v>19111000</v>
      </c>
      <c r="H52" s="704">
        <v>0</v>
      </c>
      <c r="I52" s="704">
        <v>0</v>
      </c>
      <c r="J52" s="704">
        <v>0</v>
      </c>
      <c r="K52" s="704">
        <v>0</v>
      </c>
      <c r="L52" s="704">
        <v>0</v>
      </c>
      <c r="M52" s="704">
        <v>0</v>
      </c>
      <c r="N52" s="704">
        <v>0</v>
      </c>
      <c r="O52" s="704">
        <v>0</v>
      </c>
      <c r="P52" s="704">
        <v>0</v>
      </c>
      <c r="Q52" s="704">
        <v>0</v>
      </c>
      <c r="R52" s="704">
        <v>0</v>
      </c>
      <c r="S52" s="704">
        <v>0</v>
      </c>
      <c r="T52" s="704">
        <v>0</v>
      </c>
      <c r="U52" s="704">
        <v>0</v>
      </c>
      <c r="V52" s="704">
        <v>0</v>
      </c>
      <c r="W52" s="704">
        <v>0</v>
      </c>
      <c r="X52" s="705">
        <v>0</v>
      </c>
    </row>
    <row r="53" spans="1:24" ht="12.75">
      <c r="A53" s="706" t="s">
        <v>782</v>
      </c>
      <c r="B53" s="707" t="s">
        <v>1171</v>
      </c>
      <c r="C53" s="708">
        <v>20902029</v>
      </c>
      <c r="D53" s="708">
        <v>0</v>
      </c>
      <c r="E53" s="708">
        <v>0</v>
      </c>
      <c r="F53" s="708">
        <v>1791029</v>
      </c>
      <c r="G53" s="708">
        <v>19111000</v>
      </c>
      <c r="H53" s="708">
        <v>0</v>
      </c>
      <c r="I53" s="708">
        <v>0</v>
      </c>
      <c r="J53" s="708">
        <v>0</v>
      </c>
      <c r="K53" s="708">
        <v>0</v>
      </c>
      <c r="L53" s="708">
        <v>0</v>
      </c>
      <c r="M53" s="708">
        <v>0</v>
      </c>
      <c r="N53" s="708">
        <v>0</v>
      </c>
      <c r="O53" s="708">
        <v>0</v>
      </c>
      <c r="P53" s="708">
        <v>0</v>
      </c>
      <c r="Q53" s="708">
        <v>0</v>
      </c>
      <c r="R53" s="708">
        <v>0</v>
      </c>
      <c r="S53" s="708">
        <v>0</v>
      </c>
      <c r="T53" s="708">
        <v>0</v>
      </c>
      <c r="U53" s="708">
        <v>0</v>
      </c>
      <c r="V53" s="708">
        <v>0</v>
      </c>
      <c r="W53" s="708">
        <v>0</v>
      </c>
      <c r="X53" s="709">
        <v>0</v>
      </c>
    </row>
    <row r="54" spans="1:24" ht="13.5" thickBot="1">
      <c r="A54" s="710" t="s">
        <v>783</v>
      </c>
      <c r="B54" s="711" t="s">
        <v>1172</v>
      </c>
      <c r="C54" s="712">
        <v>135830144</v>
      </c>
      <c r="D54" s="712">
        <v>2943759</v>
      </c>
      <c r="E54" s="712">
        <v>2727092</v>
      </c>
      <c r="F54" s="712">
        <v>66745994</v>
      </c>
      <c r="G54" s="712">
        <v>19111000</v>
      </c>
      <c r="H54" s="712">
        <v>4512785</v>
      </c>
      <c r="I54" s="712">
        <v>3004614</v>
      </c>
      <c r="J54" s="712">
        <v>733908</v>
      </c>
      <c r="K54" s="712">
        <v>45715</v>
      </c>
      <c r="L54" s="712">
        <v>4800</v>
      </c>
      <c r="M54" s="712">
        <v>3169430</v>
      </c>
      <c r="N54" s="712">
        <v>48570</v>
      </c>
      <c r="O54" s="712">
        <v>813736</v>
      </c>
      <c r="P54" s="712">
        <v>21025</v>
      </c>
      <c r="Q54" s="712">
        <v>67000</v>
      </c>
      <c r="R54" s="712">
        <v>7922700</v>
      </c>
      <c r="S54" s="712">
        <v>55807</v>
      </c>
      <c r="T54" s="712">
        <v>1543403</v>
      </c>
      <c r="U54" s="712">
        <v>1255525</v>
      </c>
      <c r="V54" s="712">
        <v>3385011</v>
      </c>
      <c r="W54" s="712">
        <v>0</v>
      </c>
      <c r="X54" s="713">
        <v>17718270</v>
      </c>
    </row>
  </sheetData>
  <sheetProtection/>
  <mergeCells count="2">
    <mergeCell ref="A1:X1"/>
    <mergeCell ref="A2:W2"/>
  </mergeCells>
  <printOptions/>
  <pageMargins left="0.75" right="0.75" top="1" bottom="1" header="0.5" footer="0.5"/>
  <pageSetup horizontalDpi="300" verticalDpi="300" orientation="portrait" scale="53" r:id="rId1"/>
  <headerFooter alignWithMargins="0">
    <oddHeader>&amp;L&amp;C&amp;RÉrték típus: Forint</oddHeader>
    <oddFooter>&amp;LAdatellenőrző kód: -28-3b7246-77-4a-5630-5c-47-52c-3c-531-30-2d-14c3c&amp;C&amp;R</oddFooter>
  </headerFooter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5" topLeftCell="A12" activePane="bottomLeft" state="frozen"/>
      <selection pane="topLeft" activeCell="A1" sqref="A1"/>
      <selection pane="bottomLeft" activeCell="E16" sqref="E16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s="727" customFormat="1" ht="12.75" customHeight="1">
      <c r="A1" s="1205" t="s">
        <v>1243</v>
      </c>
      <c r="B1" s="1205"/>
      <c r="C1" s="1205"/>
    </row>
    <row r="2" ht="12.75">
      <c r="C2" s="753" t="s">
        <v>1244</v>
      </c>
    </row>
    <row r="3" spans="1:3" ht="17.25" customHeight="1">
      <c r="A3" s="1206" t="s">
        <v>151</v>
      </c>
      <c r="B3" s="1206"/>
      <c r="C3" s="1206"/>
    </row>
    <row r="4" spans="1:3" s="727" customFormat="1" ht="12.75">
      <c r="A4" s="738" t="s">
        <v>662</v>
      </c>
      <c r="B4" s="738" t="s">
        <v>128</v>
      </c>
      <c r="C4" s="738" t="s">
        <v>784</v>
      </c>
    </row>
    <row r="5" spans="1:3" s="727" customFormat="1" ht="13.5" thickBot="1">
      <c r="A5" s="739">
        <v>1</v>
      </c>
      <c r="B5" s="739">
        <v>2</v>
      </c>
      <c r="C5" s="739">
        <v>3</v>
      </c>
    </row>
    <row r="6" spans="1:3" s="727" customFormat="1" ht="25.5">
      <c r="A6" s="564" t="s">
        <v>143</v>
      </c>
      <c r="B6" s="565" t="s">
        <v>785</v>
      </c>
      <c r="C6" s="566">
        <v>114928115</v>
      </c>
    </row>
    <row r="7" spans="1:3" s="727" customFormat="1" ht="25.5">
      <c r="A7" s="556" t="s">
        <v>180</v>
      </c>
      <c r="B7" s="557" t="s">
        <v>786</v>
      </c>
      <c r="C7" s="559">
        <v>84011024</v>
      </c>
    </row>
    <row r="8" spans="1:3" s="727" customFormat="1" ht="25.5">
      <c r="A8" s="560" t="s">
        <v>181</v>
      </c>
      <c r="B8" s="561" t="s">
        <v>787</v>
      </c>
      <c r="C8" s="563">
        <v>30917091</v>
      </c>
    </row>
    <row r="9" spans="1:3" s="727" customFormat="1" ht="25.5">
      <c r="A9" s="556" t="s">
        <v>182</v>
      </c>
      <c r="B9" s="557" t="s">
        <v>788</v>
      </c>
      <c r="C9" s="559">
        <v>20902029</v>
      </c>
    </row>
    <row r="10" spans="1:3" s="727" customFormat="1" ht="25.5">
      <c r="A10" s="556" t="s">
        <v>183</v>
      </c>
      <c r="B10" s="557" t="s">
        <v>789</v>
      </c>
      <c r="C10" s="559">
        <v>20102124</v>
      </c>
    </row>
    <row r="11" spans="1:3" s="727" customFormat="1" ht="25.5">
      <c r="A11" s="560" t="s">
        <v>184</v>
      </c>
      <c r="B11" s="561" t="s">
        <v>790</v>
      </c>
      <c r="C11" s="563">
        <v>799905</v>
      </c>
    </row>
    <row r="12" spans="1:3" s="727" customFormat="1" ht="25.5">
      <c r="A12" s="560" t="s">
        <v>185</v>
      </c>
      <c r="B12" s="561" t="s">
        <v>791</v>
      </c>
      <c r="C12" s="563">
        <v>31716996</v>
      </c>
    </row>
    <row r="13" spans="1:3" s="727" customFormat="1" ht="12.75">
      <c r="A13" s="560" t="s">
        <v>194</v>
      </c>
      <c r="B13" s="561" t="s">
        <v>792</v>
      </c>
      <c r="C13" s="563">
        <v>31716996</v>
      </c>
    </row>
    <row r="14" spans="1:3" s="727" customFormat="1" ht="38.25">
      <c r="A14" s="560" t="s">
        <v>195</v>
      </c>
      <c r="B14" s="561" t="s">
        <v>793</v>
      </c>
      <c r="C14" s="563">
        <v>1222656</v>
      </c>
    </row>
    <row r="15" spans="1:3" s="727" customFormat="1" ht="26.25" thickBot="1">
      <c r="A15" s="567" t="s">
        <v>200</v>
      </c>
      <c r="B15" s="568" t="s">
        <v>794</v>
      </c>
      <c r="C15" s="569">
        <v>30494340</v>
      </c>
    </row>
    <row r="17" spans="1:3" ht="12.75">
      <c r="A17" s="1206" t="s">
        <v>487</v>
      </c>
      <c r="B17" s="1206"/>
      <c r="C17" s="1206"/>
    </row>
    <row r="18" spans="1:3" s="727" customFormat="1" ht="12.75">
      <c r="A18" s="738" t="s">
        <v>662</v>
      </c>
      <c r="B18" s="738" t="s">
        <v>128</v>
      </c>
      <c r="C18" s="738" t="s">
        <v>784</v>
      </c>
    </row>
    <row r="19" spans="1:3" s="727" customFormat="1" ht="12.75">
      <c r="A19" s="738">
        <v>1</v>
      </c>
      <c r="B19" s="738">
        <v>2</v>
      </c>
      <c r="C19" s="738">
        <v>3</v>
      </c>
    </row>
    <row r="20" spans="1:3" s="727" customFormat="1" ht="25.5">
      <c r="A20" s="570" t="s">
        <v>143</v>
      </c>
      <c r="B20" s="557" t="s">
        <v>785</v>
      </c>
      <c r="C20" s="558">
        <v>6</v>
      </c>
    </row>
    <row r="21" spans="1:3" s="727" customFormat="1" ht="25.5">
      <c r="A21" s="570" t="s">
        <v>180</v>
      </c>
      <c r="B21" s="557" t="s">
        <v>786</v>
      </c>
      <c r="C21" s="558">
        <v>18889069</v>
      </c>
    </row>
    <row r="22" spans="1:3" s="727" customFormat="1" ht="25.5">
      <c r="A22" s="571" t="s">
        <v>181</v>
      </c>
      <c r="B22" s="561" t="s">
        <v>787</v>
      </c>
      <c r="C22" s="562">
        <v>-18889063</v>
      </c>
    </row>
    <row r="23" spans="1:3" s="727" customFormat="1" ht="25.5">
      <c r="A23" s="570" t="s">
        <v>182</v>
      </c>
      <c r="B23" s="557" t="s">
        <v>788</v>
      </c>
      <c r="C23" s="558">
        <v>19025889</v>
      </c>
    </row>
    <row r="24" spans="1:3" s="727" customFormat="1" ht="25.5">
      <c r="A24" s="571" t="s">
        <v>184</v>
      </c>
      <c r="B24" s="561" t="s">
        <v>790</v>
      </c>
      <c r="C24" s="562">
        <v>19025889</v>
      </c>
    </row>
    <row r="25" spans="1:3" s="727" customFormat="1" ht="25.5">
      <c r="A25" s="571" t="s">
        <v>185</v>
      </c>
      <c r="B25" s="561" t="s">
        <v>791</v>
      </c>
      <c r="C25" s="562">
        <v>136826</v>
      </c>
    </row>
    <row r="26" spans="1:3" s="727" customFormat="1" ht="12.75">
      <c r="A26" s="571" t="s">
        <v>194</v>
      </c>
      <c r="B26" s="561" t="s">
        <v>792</v>
      </c>
      <c r="C26" s="562">
        <v>136826</v>
      </c>
    </row>
    <row r="27" spans="1:3" s="727" customFormat="1" ht="25.5">
      <c r="A27" s="571" t="s">
        <v>200</v>
      </c>
      <c r="B27" s="561" t="s">
        <v>794</v>
      </c>
      <c r="C27" s="562">
        <v>136826</v>
      </c>
    </row>
  </sheetData>
  <sheetProtection/>
  <mergeCells count="3">
    <mergeCell ref="A1:C1"/>
    <mergeCell ref="A3:C3"/>
    <mergeCell ref="A17:C17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-28-3b7246-77-4a-5630-5c-47-52c-3c-531-30-2d-14c3c&amp;C&amp;R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66" sqref="C66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4.25390625" style="0" customWidth="1"/>
    <col min="4" max="4" width="15.375" style="0" customWidth="1"/>
    <col min="256" max="16384" width="8.125" style="0" customWidth="1"/>
  </cols>
  <sheetData>
    <row r="1" spans="1:4" ht="20.25" customHeight="1">
      <c r="A1" s="1207" t="s">
        <v>1230</v>
      </c>
      <c r="B1" s="1208"/>
      <c r="C1" s="1208"/>
      <c r="D1" s="1208"/>
    </row>
    <row r="2" spans="1:4" ht="20.25" customHeight="1">
      <c r="A2" s="743"/>
      <c r="B2" s="750"/>
      <c r="C2" s="750"/>
      <c r="D2" s="752" t="s">
        <v>1245</v>
      </c>
    </row>
    <row r="3" spans="1:4" ht="12.75">
      <c r="A3" s="740" t="s">
        <v>662</v>
      </c>
      <c r="B3" s="740" t="s">
        <v>128</v>
      </c>
      <c r="C3" s="740" t="s">
        <v>795</v>
      </c>
      <c r="D3" s="740" t="s">
        <v>796</v>
      </c>
    </row>
    <row r="4" spans="1:4" ht="12.75">
      <c r="A4" s="740">
        <v>1</v>
      </c>
      <c r="B4" s="740">
        <v>2</v>
      </c>
      <c r="C4" s="740">
        <v>3</v>
      </c>
      <c r="D4" s="740">
        <v>5</v>
      </c>
    </row>
    <row r="5" spans="1:4" ht="25.5">
      <c r="A5" s="570" t="s">
        <v>183</v>
      </c>
      <c r="B5" s="557" t="s">
        <v>797</v>
      </c>
      <c r="C5" s="558">
        <v>1038693403</v>
      </c>
      <c r="D5" s="558">
        <v>1011456581</v>
      </c>
    </row>
    <row r="6" spans="1:4" ht="25.5">
      <c r="A6" s="570" t="s">
        <v>184</v>
      </c>
      <c r="B6" s="557" t="s">
        <v>798</v>
      </c>
      <c r="C6" s="558">
        <v>16984727</v>
      </c>
      <c r="D6" s="558">
        <v>15269260</v>
      </c>
    </row>
    <row r="7" spans="1:4" ht="12.75">
      <c r="A7" s="570" t="s">
        <v>186</v>
      </c>
      <c r="B7" s="557" t="s">
        <v>799</v>
      </c>
      <c r="C7" s="558">
        <v>5737781</v>
      </c>
      <c r="D7" s="558">
        <v>5737781</v>
      </c>
    </row>
    <row r="8" spans="1:4" ht="12.75">
      <c r="A8" s="571" t="s">
        <v>188</v>
      </c>
      <c r="B8" s="561" t="s">
        <v>800</v>
      </c>
      <c r="C8" s="562">
        <v>1061415911</v>
      </c>
      <c r="D8" s="562">
        <v>1032463622</v>
      </c>
    </row>
    <row r="9" spans="1:4" ht="25.5">
      <c r="A9" s="570" t="s">
        <v>189</v>
      </c>
      <c r="B9" s="557" t="s">
        <v>801</v>
      </c>
      <c r="C9" s="558">
        <v>870000</v>
      </c>
      <c r="D9" s="558">
        <v>870000</v>
      </c>
    </row>
    <row r="10" spans="1:4" ht="25.5">
      <c r="A10" s="570" t="s">
        <v>192</v>
      </c>
      <c r="B10" s="557" t="s">
        <v>802</v>
      </c>
      <c r="C10" s="558">
        <v>870000</v>
      </c>
      <c r="D10" s="558">
        <v>870000</v>
      </c>
    </row>
    <row r="11" spans="1:4" ht="25.5">
      <c r="A11" s="571" t="s">
        <v>606</v>
      </c>
      <c r="B11" s="561" t="s">
        <v>803</v>
      </c>
      <c r="C11" s="562">
        <v>870000</v>
      </c>
      <c r="D11" s="562">
        <v>870000</v>
      </c>
    </row>
    <row r="12" spans="1:4" ht="25.5">
      <c r="A12" s="570" t="s">
        <v>604</v>
      </c>
      <c r="B12" s="557" t="s">
        <v>804</v>
      </c>
      <c r="C12" s="558">
        <v>790579684</v>
      </c>
      <c r="D12" s="558">
        <v>769674231</v>
      </c>
    </row>
    <row r="13" spans="1:4" ht="12.75">
      <c r="A13" s="570" t="s">
        <v>599</v>
      </c>
      <c r="B13" s="557" t="s">
        <v>805</v>
      </c>
      <c r="C13" s="558">
        <v>790579684</v>
      </c>
      <c r="D13" s="558">
        <v>769674231</v>
      </c>
    </row>
    <row r="14" spans="1:4" ht="25.5">
      <c r="A14" s="571" t="s">
        <v>593</v>
      </c>
      <c r="B14" s="561" t="s">
        <v>806</v>
      </c>
      <c r="C14" s="562">
        <v>790579684</v>
      </c>
      <c r="D14" s="562">
        <v>769674231</v>
      </c>
    </row>
    <row r="15" spans="1:4" ht="38.25">
      <c r="A15" s="571" t="s">
        <v>591</v>
      </c>
      <c r="B15" s="561" t="s">
        <v>807</v>
      </c>
      <c r="C15" s="562">
        <v>1852865595</v>
      </c>
      <c r="D15" s="562">
        <v>1803007853</v>
      </c>
    </row>
    <row r="16" spans="1:4" ht="12.75">
      <c r="A16" s="570" t="s">
        <v>206</v>
      </c>
      <c r="B16" s="557" t="s">
        <v>808</v>
      </c>
      <c r="C16" s="558">
        <v>245796</v>
      </c>
      <c r="D16" s="558">
        <v>249618</v>
      </c>
    </row>
    <row r="17" spans="1:4" ht="12.75">
      <c r="A17" s="571" t="s">
        <v>211</v>
      </c>
      <c r="B17" s="561" t="s">
        <v>809</v>
      </c>
      <c r="C17" s="562">
        <v>245796</v>
      </c>
      <c r="D17" s="562">
        <v>249618</v>
      </c>
    </row>
    <row r="18" spans="1:4" ht="25.5">
      <c r="A18" s="571" t="s">
        <v>220</v>
      </c>
      <c r="B18" s="561" t="s">
        <v>810</v>
      </c>
      <c r="C18" s="562">
        <v>245796</v>
      </c>
      <c r="D18" s="562">
        <v>249618</v>
      </c>
    </row>
    <row r="19" spans="1:4" ht="12.75">
      <c r="A19" s="570" t="s">
        <v>570</v>
      </c>
      <c r="B19" s="557" t="s">
        <v>811</v>
      </c>
      <c r="C19" s="558">
        <v>99520</v>
      </c>
      <c r="D19" s="558">
        <v>171975</v>
      </c>
    </row>
    <row r="20" spans="1:4" ht="25.5">
      <c r="A20" s="571" t="s">
        <v>564</v>
      </c>
      <c r="B20" s="561" t="s">
        <v>812</v>
      </c>
      <c r="C20" s="562">
        <v>99520</v>
      </c>
      <c r="D20" s="562">
        <v>171975</v>
      </c>
    </row>
    <row r="21" spans="1:4" ht="12.75">
      <c r="A21" s="570" t="s">
        <v>562</v>
      </c>
      <c r="B21" s="557" t="s">
        <v>813</v>
      </c>
      <c r="C21" s="558">
        <v>12168431</v>
      </c>
      <c r="D21" s="558">
        <v>25149754</v>
      </c>
    </row>
    <row r="22" spans="1:4" ht="12.75">
      <c r="A22" s="571" t="s">
        <v>558</v>
      </c>
      <c r="B22" s="561" t="s">
        <v>814</v>
      </c>
      <c r="C22" s="562">
        <v>12168431</v>
      </c>
      <c r="D22" s="562">
        <v>25149754</v>
      </c>
    </row>
    <row r="23" spans="1:4" ht="12.75">
      <c r="A23" s="571" t="s">
        <v>550</v>
      </c>
      <c r="B23" s="561" t="s">
        <v>815</v>
      </c>
      <c r="C23" s="562">
        <v>12267951</v>
      </c>
      <c r="D23" s="562">
        <v>25321729</v>
      </c>
    </row>
    <row r="24" spans="1:4" ht="38.25">
      <c r="A24" s="570" t="s">
        <v>540</v>
      </c>
      <c r="B24" s="557" t="s">
        <v>816</v>
      </c>
      <c r="C24" s="558">
        <v>5857715</v>
      </c>
      <c r="D24" s="558">
        <v>4043171</v>
      </c>
    </row>
    <row r="25" spans="1:4" ht="25.5">
      <c r="A25" s="570" t="s">
        <v>817</v>
      </c>
      <c r="B25" s="557" t="s">
        <v>818</v>
      </c>
      <c r="C25" s="558">
        <v>653900</v>
      </c>
      <c r="D25" s="558">
        <v>535280</v>
      </c>
    </row>
    <row r="26" spans="1:4" ht="25.5">
      <c r="A26" s="570" t="s">
        <v>819</v>
      </c>
      <c r="B26" s="557" t="s">
        <v>820</v>
      </c>
      <c r="C26" s="558">
        <v>4646739</v>
      </c>
      <c r="D26" s="558">
        <v>741569</v>
      </c>
    </row>
    <row r="27" spans="1:4" ht="25.5">
      <c r="A27" s="570" t="s">
        <v>821</v>
      </c>
      <c r="B27" s="557" t="s">
        <v>822</v>
      </c>
      <c r="C27" s="558">
        <v>557076</v>
      </c>
      <c r="D27" s="558">
        <v>2766322</v>
      </c>
    </row>
    <row r="28" spans="1:4" ht="38.25">
      <c r="A28" s="570" t="s">
        <v>823</v>
      </c>
      <c r="B28" s="557" t="s">
        <v>824</v>
      </c>
      <c r="C28" s="558">
        <v>4244800</v>
      </c>
      <c r="D28" s="558">
        <v>4658012</v>
      </c>
    </row>
    <row r="29" spans="1:4" ht="51">
      <c r="A29" s="570" t="s">
        <v>825</v>
      </c>
      <c r="B29" s="557" t="s">
        <v>826</v>
      </c>
      <c r="C29" s="558">
        <v>1166590</v>
      </c>
      <c r="D29" s="558">
        <v>1026342</v>
      </c>
    </row>
    <row r="30" spans="1:4" ht="25.5">
      <c r="A30" s="570" t="s">
        <v>827</v>
      </c>
      <c r="B30" s="557" t="s">
        <v>828</v>
      </c>
      <c r="C30" s="558">
        <v>2143497</v>
      </c>
      <c r="D30" s="558">
        <v>2705378</v>
      </c>
    </row>
    <row r="31" spans="1:4" ht="38.25">
      <c r="A31" s="570" t="s">
        <v>692</v>
      </c>
      <c r="B31" s="557" t="s">
        <v>829</v>
      </c>
      <c r="C31" s="558">
        <v>934101</v>
      </c>
      <c r="D31" s="558">
        <v>926292</v>
      </c>
    </row>
    <row r="32" spans="1:4" ht="25.5">
      <c r="A32" s="570" t="s">
        <v>830</v>
      </c>
      <c r="B32" s="557" t="s">
        <v>831</v>
      </c>
      <c r="C32" s="558">
        <v>612</v>
      </c>
      <c r="D32" s="558">
        <v>0</v>
      </c>
    </row>
    <row r="33" spans="1:4" ht="38.25">
      <c r="A33" s="570" t="s">
        <v>752</v>
      </c>
      <c r="B33" s="557" t="s">
        <v>832</v>
      </c>
      <c r="C33" s="558">
        <v>643000</v>
      </c>
      <c r="D33" s="558">
        <v>597000</v>
      </c>
    </row>
    <row r="34" spans="1:4" ht="25.5">
      <c r="A34" s="570" t="s">
        <v>833</v>
      </c>
      <c r="B34" s="557" t="s">
        <v>834</v>
      </c>
      <c r="C34" s="558">
        <v>443000</v>
      </c>
      <c r="D34" s="558">
        <v>397000</v>
      </c>
    </row>
    <row r="35" spans="1:4" ht="38.25">
      <c r="A35" s="570" t="s">
        <v>835</v>
      </c>
      <c r="B35" s="557" t="s">
        <v>836</v>
      </c>
      <c r="C35" s="558">
        <v>200000</v>
      </c>
      <c r="D35" s="558">
        <v>200000</v>
      </c>
    </row>
    <row r="36" spans="1:4" ht="25.5">
      <c r="A36" s="571" t="s">
        <v>696</v>
      </c>
      <c r="B36" s="561" t="s">
        <v>837</v>
      </c>
      <c r="C36" s="562">
        <v>10745515</v>
      </c>
      <c r="D36" s="562">
        <v>9298183</v>
      </c>
    </row>
    <row r="37" spans="1:4" ht="12.75">
      <c r="A37" s="570" t="s">
        <v>838</v>
      </c>
      <c r="B37" s="557" t="s">
        <v>839</v>
      </c>
      <c r="C37" s="558">
        <v>389589</v>
      </c>
      <c r="D37" s="558">
        <v>660633</v>
      </c>
    </row>
    <row r="38" spans="1:4" ht="12.75">
      <c r="A38" s="570" t="s">
        <v>840</v>
      </c>
      <c r="B38" s="557" t="s">
        <v>841</v>
      </c>
      <c r="C38" s="558">
        <v>107450</v>
      </c>
      <c r="D38" s="558">
        <v>0</v>
      </c>
    </row>
    <row r="39" spans="1:4" ht="25.5">
      <c r="A39" s="570" t="s">
        <v>842</v>
      </c>
      <c r="B39" s="557" t="s">
        <v>843</v>
      </c>
      <c r="C39" s="558">
        <v>159000</v>
      </c>
      <c r="D39" s="558">
        <v>660633</v>
      </c>
    </row>
    <row r="40" spans="1:4" ht="25.5">
      <c r="A40" s="570" t="s">
        <v>844</v>
      </c>
      <c r="B40" s="557" t="s">
        <v>845</v>
      </c>
      <c r="C40" s="558">
        <v>123139</v>
      </c>
      <c r="D40" s="558">
        <v>0</v>
      </c>
    </row>
    <row r="41" spans="1:4" ht="12.75">
      <c r="A41" s="570" t="s">
        <v>710</v>
      </c>
      <c r="B41" s="557" t="s">
        <v>846</v>
      </c>
      <c r="C41" s="558">
        <v>52000</v>
      </c>
      <c r="D41" s="558">
        <v>52000</v>
      </c>
    </row>
    <row r="42" spans="1:4" ht="25.5">
      <c r="A42" s="571" t="s">
        <v>760</v>
      </c>
      <c r="B42" s="561" t="s">
        <v>847</v>
      </c>
      <c r="C42" s="562">
        <v>441589</v>
      </c>
      <c r="D42" s="562">
        <v>712633</v>
      </c>
    </row>
    <row r="43" spans="1:4" ht="12.75">
      <c r="A43" s="571" t="s">
        <v>712</v>
      </c>
      <c r="B43" s="561" t="s">
        <v>848</v>
      </c>
      <c r="C43" s="562">
        <v>11187104</v>
      </c>
      <c r="D43" s="562">
        <v>10010816</v>
      </c>
    </row>
    <row r="44" spans="1:4" ht="25.5">
      <c r="A44" s="570" t="s">
        <v>761</v>
      </c>
      <c r="B44" s="557" t="s">
        <v>849</v>
      </c>
      <c r="C44" s="558">
        <v>2106700</v>
      </c>
      <c r="D44" s="558">
        <v>0</v>
      </c>
    </row>
    <row r="45" spans="1:4" ht="25.5">
      <c r="A45" s="571" t="s">
        <v>850</v>
      </c>
      <c r="B45" s="561" t="s">
        <v>851</v>
      </c>
      <c r="C45" s="562">
        <v>2106700</v>
      </c>
      <c r="D45" s="562">
        <v>0</v>
      </c>
    </row>
    <row r="46" spans="1:4" ht="25.5">
      <c r="A46" s="571" t="s">
        <v>852</v>
      </c>
      <c r="B46" s="561" t="s">
        <v>853</v>
      </c>
      <c r="C46" s="562">
        <v>2106700</v>
      </c>
      <c r="D46" s="562">
        <v>0</v>
      </c>
    </row>
    <row r="47" spans="1:4" ht="12.75">
      <c r="A47" s="571" t="s">
        <v>854</v>
      </c>
      <c r="B47" s="561" t="s">
        <v>855</v>
      </c>
      <c r="C47" s="562">
        <v>1878673146</v>
      </c>
      <c r="D47" s="562">
        <v>1838590016</v>
      </c>
    </row>
    <row r="48" spans="1:4" ht="12.75">
      <c r="A48" s="570" t="s">
        <v>856</v>
      </c>
      <c r="B48" s="557" t="s">
        <v>857</v>
      </c>
      <c r="C48" s="558">
        <v>2306810663</v>
      </c>
      <c r="D48" s="558">
        <v>2306810663</v>
      </c>
    </row>
    <row r="49" spans="1:4" ht="12.75">
      <c r="A49" s="570" t="s">
        <v>858</v>
      </c>
      <c r="B49" s="557" t="s">
        <v>859</v>
      </c>
      <c r="C49" s="558">
        <v>-31210160</v>
      </c>
      <c r="D49" s="558">
        <v>-31210160</v>
      </c>
    </row>
    <row r="50" spans="1:4" ht="25.5">
      <c r="A50" s="570" t="s">
        <v>718</v>
      </c>
      <c r="B50" s="557" t="s">
        <v>860</v>
      </c>
      <c r="C50" s="558">
        <v>11861896</v>
      </c>
      <c r="D50" s="558">
        <v>11861896</v>
      </c>
    </row>
    <row r="51" spans="1:4" ht="25.5">
      <c r="A51" s="571" t="s">
        <v>720</v>
      </c>
      <c r="B51" s="561" t="s">
        <v>861</v>
      </c>
      <c r="C51" s="562">
        <v>11861896</v>
      </c>
      <c r="D51" s="562">
        <v>11861896</v>
      </c>
    </row>
    <row r="52" spans="1:4" ht="12.75">
      <c r="A52" s="570" t="s">
        <v>722</v>
      </c>
      <c r="B52" s="557" t="s">
        <v>862</v>
      </c>
      <c r="C52" s="558">
        <v>-353684126</v>
      </c>
      <c r="D52" s="558">
        <v>-416490775</v>
      </c>
    </row>
    <row r="53" spans="1:4" ht="12.75">
      <c r="A53" s="570" t="s">
        <v>724</v>
      </c>
      <c r="B53" s="557" t="s">
        <v>863</v>
      </c>
      <c r="C53" s="558">
        <v>-62806649</v>
      </c>
      <c r="D53" s="558">
        <v>-38845104</v>
      </c>
    </row>
    <row r="54" spans="1:4" ht="12.75">
      <c r="A54" s="571" t="s">
        <v>765</v>
      </c>
      <c r="B54" s="561" t="s">
        <v>864</v>
      </c>
      <c r="C54" s="562">
        <v>1870971624</v>
      </c>
      <c r="D54" s="562">
        <v>1832126520</v>
      </c>
    </row>
    <row r="55" spans="1:4" ht="25.5">
      <c r="A55" s="570" t="s">
        <v>865</v>
      </c>
      <c r="B55" s="557" t="s">
        <v>866</v>
      </c>
      <c r="C55" s="558">
        <v>37465</v>
      </c>
      <c r="D55" s="558">
        <v>0</v>
      </c>
    </row>
    <row r="56" spans="1:4" ht="25.5">
      <c r="A56" s="571" t="s">
        <v>867</v>
      </c>
      <c r="B56" s="561" t="s">
        <v>868</v>
      </c>
      <c r="C56" s="562">
        <v>37465</v>
      </c>
      <c r="D56" s="562">
        <v>0</v>
      </c>
    </row>
    <row r="57" spans="1:4" ht="38.25">
      <c r="A57" s="570" t="s">
        <v>869</v>
      </c>
      <c r="B57" s="557" t="s">
        <v>870</v>
      </c>
      <c r="C57" s="558">
        <v>1974235</v>
      </c>
      <c r="D57" s="558">
        <v>1791029</v>
      </c>
    </row>
    <row r="58" spans="1:4" ht="38.25">
      <c r="A58" s="570" t="s">
        <v>777</v>
      </c>
      <c r="B58" s="557" t="s">
        <v>871</v>
      </c>
      <c r="C58" s="558">
        <v>1974235</v>
      </c>
      <c r="D58" s="558">
        <v>1791029</v>
      </c>
    </row>
    <row r="59" spans="1:4" ht="25.5">
      <c r="A59" s="571" t="s">
        <v>872</v>
      </c>
      <c r="B59" s="561" t="s">
        <v>873</v>
      </c>
      <c r="C59" s="562">
        <v>1974235</v>
      </c>
      <c r="D59" s="562">
        <v>1791029</v>
      </c>
    </row>
    <row r="60" spans="1:4" ht="12.75">
      <c r="A60" s="570" t="s">
        <v>874</v>
      </c>
      <c r="B60" s="557" t="s">
        <v>875</v>
      </c>
      <c r="C60" s="558">
        <v>2389391</v>
      </c>
      <c r="D60" s="558">
        <v>987019</v>
      </c>
    </row>
    <row r="61" spans="1:4" ht="25.5">
      <c r="A61" s="570" t="s">
        <v>876</v>
      </c>
      <c r="B61" s="557" t="s">
        <v>877</v>
      </c>
      <c r="C61" s="558">
        <v>33379</v>
      </c>
      <c r="D61" s="558">
        <v>47877</v>
      </c>
    </row>
    <row r="62" spans="1:4" ht="25.5">
      <c r="A62" s="571" t="s">
        <v>878</v>
      </c>
      <c r="B62" s="561" t="s">
        <v>879</v>
      </c>
      <c r="C62" s="562">
        <v>2422770</v>
      </c>
      <c r="D62" s="562">
        <v>1034896</v>
      </c>
    </row>
    <row r="63" spans="1:4" ht="12.75">
      <c r="A63" s="571" t="s">
        <v>880</v>
      </c>
      <c r="B63" s="561" t="s">
        <v>881</v>
      </c>
      <c r="C63" s="562">
        <v>4434470</v>
      </c>
      <c r="D63" s="562">
        <v>2825925</v>
      </c>
    </row>
    <row r="64" spans="1:4" ht="25.5">
      <c r="A64" s="570" t="s">
        <v>882</v>
      </c>
      <c r="B64" s="557" t="s">
        <v>883</v>
      </c>
      <c r="C64" s="558">
        <v>3267052</v>
      </c>
      <c r="D64" s="558">
        <v>3637571</v>
      </c>
    </row>
    <row r="65" spans="1:4" ht="25.5">
      <c r="A65" s="571" t="s">
        <v>884</v>
      </c>
      <c r="B65" s="561" t="s">
        <v>885</v>
      </c>
      <c r="C65" s="562">
        <v>3267052</v>
      </c>
      <c r="D65" s="562">
        <v>3637571</v>
      </c>
    </row>
    <row r="66" spans="1:4" ht="12.75">
      <c r="A66" s="571" t="s">
        <v>886</v>
      </c>
      <c r="B66" s="561" t="s">
        <v>887</v>
      </c>
      <c r="C66" s="562">
        <v>1878673146</v>
      </c>
      <c r="D66" s="562">
        <v>1838590016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scale="85" r:id="rId1"/>
  <headerFooter alignWithMargins="0">
    <oddHeader>&amp;L&amp;C&amp;RÉrték típus: Forint</oddHeader>
    <oddFooter>&amp;LAdatellenőrző kód: -28-3b7246-77-4a-5630-5c-47-52c-3c-531-30-2d-14c3c&amp;C&amp;R</oddFooter>
  </headerFooter>
  <rowBreaks count="1" manualBreakCount="1">
    <brk id="3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29" sqref="J29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8.75390625" style="0" customWidth="1"/>
    <col min="4" max="4" width="15.375" style="0" customWidth="1"/>
    <col min="256" max="16384" width="8.125" style="0" customWidth="1"/>
  </cols>
  <sheetData>
    <row r="1" spans="1:4" ht="15" customHeight="1">
      <c r="A1" s="1207" t="s">
        <v>1229</v>
      </c>
      <c r="B1" s="1208"/>
      <c r="C1" s="1208"/>
      <c r="D1" s="1208"/>
    </row>
    <row r="2" spans="1:4" ht="15" customHeight="1">
      <c r="A2" s="743"/>
      <c r="B2" s="750"/>
      <c r="C2" s="750"/>
      <c r="D2" s="754" t="s">
        <v>1246</v>
      </c>
    </row>
    <row r="3" spans="1:4" ht="12.75">
      <c r="A3" s="738" t="s">
        <v>662</v>
      </c>
      <c r="B3" s="738" t="s">
        <v>128</v>
      </c>
      <c r="C3" s="738" t="s">
        <v>795</v>
      </c>
      <c r="D3" s="738" t="s">
        <v>796</v>
      </c>
    </row>
    <row r="4" spans="1:4" ht="12.75">
      <c r="A4" s="738">
        <v>1</v>
      </c>
      <c r="B4" s="738">
        <v>2</v>
      </c>
      <c r="C4" s="738">
        <v>3</v>
      </c>
      <c r="D4" s="738">
        <v>5</v>
      </c>
    </row>
    <row r="5" spans="1:4" ht="12.75">
      <c r="A5" s="738" t="s">
        <v>570</v>
      </c>
      <c r="B5" s="741" t="s">
        <v>811</v>
      </c>
      <c r="C5" s="742">
        <v>6515</v>
      </c>
      <c r="D5" s="742">
        <v>38290</v>
      </c>
    </row>
    <row r="6" spans="1:4" ht="25.5">
      <c r="A6" s="743" t="s">
        <v>564</v>
      </c>
      <c r="B6" s="744" t="s">
        <v>812</v>
      </c>
      <c r="C6" s="745">
        <v>6515</v>
      </c>
      <c r="D6" s="745">
        <v>38290</v>
      </c>
    </row>
    <row r="7" spans="1:4" ht="12.75">
      <c r="A7" s="570" t="s">
        <v>562</v>
      </c>
      <c r="B7" s="557" t="s">
        <v>813</v>
      </c>
      <c r="C7" s="558">
        <v>79662</v>
      </c>
      <c r="D7" s="558">
        <v>49639</v>
      </c>
    </row>
    <row r="8" spans="1:4" ht="12.75">
      <c r="A8" s="571" t="s">
        <v>558</v>
      </c>
      <c r="B8" s="561" t="s">
        <v>814</v>
      </c>
      <c r="C8" s="562">
        <v>79662</v>
      </c>
      <c r="D8" s="562">
        <v>49639</v>
      </c>
    </row>
    <row r="9" spans="1:4" ht="12.75">
      <c r="A9" s="571" t="s">
        <v>550</v>
      </c>
      <c r="B9" s="561" t="s">
        <v>815</v>
      </c>
      <c r="C9" s="562">
        <v>86177</v>
      </c>
      <c r="D9" s="562">
        <v>87929</v>
      </c>
    </row>
    <row r="10" spans="1:4" ht="12.75">
      <c r="A10" s="570" t="s">
        <v>838</v>
      </c>
      <c r="B10" s="557" t="s">
        <v>839</v>
      </c>
      <c r="C10" s="558">
        <v>0</v>
      </c>
      <c r="D10" s="558">
        <v>48840</v>
      </c>
    </row>
    <row r="11" spans="1:4" ht="25.5">
      <c r="A11" s="570" t="s">
        <v>842</v>
      </c>
      <c r="B11" s="557" t="s">
        <v>843</v>
      </c>
      <c r="C11" s="558">
        <v>0</v>
      </c>
      <c r="D11" s="558">
        <v>48840</v>
      </c>
    </row>
    <row r="12" spans="1:4" ht="25.5">
      <c r="A12" s="571" t="s">
        <v>760</v>
      </c>
      <c r="B12" s="561" t="s">
        <v>847</v>
      </c>
      <c r="C12" s="562">
        <v>0</v>
      </c>
      <c r="D12" s="562">
        <v>48840</v>
      </c>
    </row>
    <row r="13" spans="1:4" ht="12.75">
      <c r="A13" s="571" t="s">
        <v>712</v>
      </c>
      <c r="B13" s="561" t="s">
        <v>848</v>
      </c>
      <c r="C13" s="562">
        <v>0</v>
      </c>
      <c r="D13" s="562">
        <v>48840</v>
      </c>
    </row>
    <row r="14" spans="1:4" ht="25.5">
      <c r="A14" s="570" t="s">
        <v>761</v>
      </c>
      <c r="B14" s="557" t="s">
        <v>849</v>
      </c>
      <c r="C14" s="558">
        <v>811766</v>
      </c>
      <c r="D14" s="558">
        <v>0</v>
      </c>
    </row>
    <row r="15" spans="1:4" ht="25.5">
      <c r="A15" s="571" t="s">
        <v>850</v>
      </c>
      <c r="B15" s="561" t="s">
        <v>851</v>
      </c>
      <c r="C15" s="562">
        <v>811766</v>
      </c>
      <c r="D15" s="562">
        <v>0</v>
      </c>
    </row>
    <row r="16" spans="1:4" ht="25.5">
      <c r="A16" s="571" t="s">
        <v>852</v>
      </c>
      <c r="B16" s="561" t="s">
        <v>853</v>
      </c>
      <c r="C16" s="562">
        <v>811766</v>
      </c>
      <c r="D16" s="562">
        <v>0</v>
      </c>
    </row>
    <row r="17" spans="1:4" ht="12.75">
      <c r="A17" s="571" t="s">
        <v>854</v>
      </c>
      <c r="B17" s="561" t="s">
        <v>855</v>
      </c>
      <c r="C17" s="562">
        <v>897943</v>
      </c>
      <c r="D17" s="562">
        <v>136769</v>
      </c>
    </row>
    <row r="18" spans="1:4" ht="25.5">
      <c r="A18" s="570" t="s">
        <v>718</v>
      </c>
      <c r="B18" s="557" t="s">
        <v>860</v>
      </c>
      <c r="C18" s="558">
        <v>76883</v>
      </c>
      <c r="D18" s="558">
        <v>76883</v>
      </c>
    </row>
    <row r="19" spans="1:4" ht="25.5">
      <c r="A19" s="571" t="s">
        <v>720</v>
      </c>
      <c r="B19" s="561" t="s">
        <v>861</v>
      </c>
      <c r="C19" s="562">
        <v>76883</v>
      </c>
      <c r="D19" s="562">
        <v>76883</v>
      </c>
    </row>
    <row r="20" spans="1:4" ht="12.75">
      <c r="A20" s="570" t="s">
        <v>722</v>
      </c>
      <c r="B20" s="557" t="s">
        <v>862</v>
      </c>
      <c r="C20" s="558">
        <v>-363043</v>
      </c>
      <c r="D20" s="558">
        <v>-932779</v>
      </c>
    </row>
    <row r="21" spans="1:4" ht="12.75">
      <c r="A21" s="570" t="s">
        <v>724</v>
      </c>
      <c r="B21" s="557" t="s">
        <v>863</v>
      </c>
      <c r="C21" s="558">
        <v>-569736</v>
      </c>
      <c r="D21" s="558">
        <v>-742528</v>
      </c>
    </row>
    <row r="22" spans="1:4" ht="12.75">
      <c r="A22" s="571" t="s">
        <v>765</v>
      </c>
      <c r="B22" s="561" t="s">
        <v>864</v>
      </c>
      <c r="C22" s="562">
        <v>-855896</v>
      </c>
      <c r="D22" s="562">
        <v>-1598424</v>
      </c>
    </row>
    <row r="23" spans="1:4" ht="25.5">
      <c r="A23" s="570" t="s">
        <v>882</v>
      </c>
      <c r="B23" s="557" t="s">
        <v>883</v>
      </c>
      <c r="C23" s="558">
        <v>1753839</v>
      </c>
      <c r="D23" s="558">
        <v>1735193</v>
      </c>
    </row>
    <row r="24" spans="1:4" ht="25.5">
      <c r="A24" s="571" t="s">
        <v>884</v>
      </c>
      <c r="B24" s="561" t="s">
        <v>885</v>
      </c>
      <c r="C24" s="562">
        <v>1753839</v>
      </c>
      <c r="D24" s="562">
        <v>1735193</v>
      </c>
    </row>
    <row r="25" spans="1:4" ht="12.75">
      <c r="A25" s="571" t="s">
        <v>886</v>
      </c>
      <c r="B25" s="561" t="s">
        <v>887</v>
      </c>
      <c r="C25" s="562">
        <v>897943</v>
      </c>
      <c r="D25" s="562">
        <v>136769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-29-47-3d1c6611-352b383e-7bf1a-3956-54d55-312b&amp;C&amp;R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6" sqref="H26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8.625" style="0" customWidth="1"/>
    <col min="4" max="4" width="17.625" style="0" customWidth="1"/>
  </cols>
  <sheetData>
    <row r="1" spans="1:4" ht="20.25" customHeight="1">
      <c r="A1" s="1207" t="s">
        <v>1247</v>
      </c>
      <c r="B1" s="1208"/>
      <c r="C1" s="1208"/>
      <c r="D1" s="1208"/>
    </row>
    <row r="2" spans="1:4" ht="20.25" customHeight="1">
      <c r="A2" s="743"/>
      <c r="B2" s="750"/>
      <c r="C2" s="750"/>
      <c r="D2" s="752" t="s">
        <v>1248</v>
      </c>
    </row>
    <row r="3" spans="1:4" ht="12.75">
      <c r="A3" s="740" t="s">
        <v>662</v>
      </c>
      <c r="B3" s="740" t="s">
        <v>128</v>
      </c>
      <c r="C3" s="740" t="s">
        <v>1118</v>
      </c>
      <c r="D3" s="740" t="s">
        <v>1119</v>
      </c>
    </row>
    <row r="4" spans="1:4" ht="12.75">
      <c r="A4" s="740">
        <v>1</v>
      </c>
      <c r="B4" s="740">
        <v>2</v>
      </c>
      <c r="C4" s="740">
        <v>3</v>
      </c>
      <c r="D4" s="740">
        <v>5</v>
      </c>
    </row>
    <row r="5" spans="1:4" ht="12.75">
      <c r="A5" s="570" t="s">
        <v>143</v>
      </c>
      <c r="B5" s="557" t="s">
        <v>915</v>
      </c>
      <c r="C5" s="558">
        <v>20138000</v>
      </c>
      <c r="D5" s="558">
        <v>20196913</v>
      </c>
    </row>
    <row r="6" spans="1:4" ht="25.5">
      <c r="A6" s="570" t="s">
        <v>180</v>
      </c>
      <c r="B6" s="557" t="s">
        <v>914</v>
      </c>
      <c r="C6" s="558">
        <v>17343000</v>
      </c>
      <c r="D6" s="558">
        <v>16053561</v>
      </c>
    </row>
    <row r="7" spans="1:4" ht="25.5">
      <c r="A7" s="570" t="s">
        <v>181</v>
      </c>
      <c r="B7" s="557" t="s">
        <v>913</v>
      </c>
      <c r="C7" s="558">
        <v>2747000</v>
      </c>
      <c r="D7" s="558">
        <v>4265836</v>
      </c>
    </row>
    <row r="8" spans="1:4" ht="25.5">
      <c r="A8" s="571" t="s">
        <v>182</v>
      </c>
      <c r="B8" s="561" t="s">
        <v>912</v>
      </c>
      <c r="C8" s="562">
        <v>40228000</v>
      </c>
      <c r="D8" s="562">
        <v>40516310</v>
      </c>
    </row>
    <row r="9" spans="1:4" ht="25.5">
      <c r="A9" s="570" t="s">
        <v>186</v>
      </c>
      <c r="B9" s="557" t="s">
        <v>911</v>
      </c>
      <c r="C9" s="558">
        <v>61309000</v>
      </c>
      <c r="D9" s="558">
        <v>60214027</v>
      </c>
    </row>
    <row r="10" spans="1:4" ht="25.5">
      <c r="A10" s="570" t="s">
        <v>187</v>
      </c>
      <c r="B10" s="557" t="s">
        <v>910</v>
      </c>
      <c r="C10" s="558">
        <v>11870000</v>
      </c>
      <c r="D10" s="558">
        <v>11525384</v>
      </c>
    </row>
    <row r="11" spans="1:4" ht="25.5">
      <c r="A11" s="570" t="s">
        <v>189</v>
      </c>
      <c r="B11" s="557" t="s">
        <v>909</v>
      </c>
      <c r="C11" s="558">
        <v>2672000</v>
      </c>
      <c r="D11" s="558">
        <v>4080438</v>
      </c>
    </row>
    <row r="12" spans="1:4" ht="25.5">
      <c r="A12" s="571" t="s">
        <v>191</v>
      </c>
      <c r="B12" s="561" t="s">
        <v>908</v>
      </c>
      <c r="C12" s="562">
        <v>75851000</v>
      </c>
      <c r="D12" s="562">
        <v>75819849</v>
      </c>
    </row>
    <row r="13" spans="1:4" ht="12.75">
      <c r="A13" s="570" t="s">
        <v>192</v>
      </c>
      <c r="B13" s="557" t="s">
        <v>907</v>
      </c>
      <c r="C13" s="558">
        <v>13438000</v>
      </c>
      <c r="D13" s="558">
        <v>13115101</v>
      </c>
    </row>
    <row r="14" spans="1:4" ht="12.75">
      <c r="A14" s="570" t="s">
        <v>193</v>
      </c>
      <c r="B14" s="557" t="s">
        <v>906</v>
      </c>
      <c r="C14" s="558">
        <v>14521000</v>
      </c>
      <c r="D14" s="558">
        <v>12980034</v>
      </c>
    </row>
    <row r="15" spans="1:4" ht="12.75">
      <c r="A15" s="570" t="s">
        <v>195</v>
      </c>
      <c r="B15" s="557" t="s">
        <v>905</v>
      </c>
      <c r="C15" s="558">
        <v>3385000</v>
      </c>
      <c r="D15" s="558">
        <v>391995</v>
      </c>
    </row>
    <row r="16" spans="1:4" ht="25.5">
      <c r="A16" s="571" t="s">
        <v>200</v>
      </c>
      <c r="B16" s="561" t="s">
        <v>904</v>
      </c>
      <c r="C16" s="562">
        <v>31344000</v>
      </c>
      <c r="D16" s="562">
        <v>26487130</v>
      </c>
    </row>
    <row r="17" spans="1:4" ht="12.75">
      <c r="A17" s="570" t="s">
        <v>202</v>
      </c>
      <c r="B17" s="557" t="s">
        <v>903</v>
      </c>
      <c r="C17" s="558">
        <v>20919000</v>
      </c>
      <c r="D17" s="558">
        <v>23294400</v>
      </c>
    </row>
    <row r="18" spans="1:4" ht="12.75">
      <c r="A18" s="570" t="s">
        <v>203</v>
      </c>
      <c r="B18" s="557" t="s">
        <v>902</v>
      </c>
      <c r="C18" s="558">
        <v>8049000</v>
      </c>
      <c r="D18" s="558">
        <v>9429916</v>
      </c>
    </row>
    <row r="19" spans="1:4" ht="12.75">
      <c r="A19" s="570" t="s">
        <v>205</v>
      </c>
      <c r="B19" s="557" t="s">
        <v>901</v>
      </c>
      <c r="C19" s="558">
        <v>7734000</v>
      </c>
      <c r="D19" s="558">
        <v>7990553</v>
      </c>
    </row>
    <row r="20" spans="1:4" ht="25.5">
      <c r="A20" s="571" t="s">
        <v>606</v>
      </c>
      <c r="B20" s="561" t="s">
        <v>900</v>
      </c>
      <c r="C20" s="562">
        <v>36702000</v>
      </c>
      <c r="D20" s="562">
        <v>40714869</v>
      </c>
    </row>
    <row r="21" spans="1:4" ht="12.75">
      <c r="A21" s="571" t="s">
        <v>604</v>
      </c>
      <c r="B21" s="561" t="s">
        <v>899</v>
      </c>
      <c r="C21" s="562">
        <v>51230000</v>
      </c>
      <c r="D21" s="562">
        <v>50780941</v>
      </c>
    </row>
    <row r="22" spans="1:4" ht="12.75">
      <c r="A22" s="571" t="s">
        <v>601</v>
      </c>
      <c r="B22" s="561" t="s">
        <v>898</v>
      </c>
      <c r="C22" s="562">
        <v>61185000</v>
      </c>
      <c r="D22" s="562">
        <v>39470853</v>
      </c>
    </row>
    <row r="23" spans="1:4" ht="25.5">
      <c r="A23" s="571" t="s">
        <v>599</v>
      </c>
      <c r="B23" s="561" t="s">
        <v>897</v>
      </c>
      <c r="C23" s="562">
        <v>-64382000</v>
      </c>
      <c r="D23" s="562">
        <v>-41117634</v>
      </c>
    </row>
    <row r="24" spans="1:4" ht="12.75">
      <c r="A24" s="570" t="s">
        <v>597</v>
      </c>
      <c r="B24" s="557" t="s">
        <v>896</v>
      </c>
      <c r="C24" s="558">
        <v>1558000</v>
      </c>
      <c r="D24" s="558">
        <v>1672000</v>
      </c>
    </row>
    <row r="25" spans="1:4" ht="25.5">
      <c r="A25" s="570" t="s">
        <v>591</v>
      </c>
      <c r="B25" s="557" t="s">
        <v>895</v>
      </c>
      <c r="C25" s="558">
        <v>1000</v>
      </c>
      <c r="D25" s="558">
        <v>1676</v>
      </c>
    </row>
    <row r="26" spans="1:4" ht="25.5">
      <c r="A26" s="570" t="s">
        <v>206</v>
      </c>
      <c r="B26" s="557" t="s">
        <v>894</v>
      </c>
      <c r="C26" s="558">
        <v>2000000</v>
      </c>
      <c r="D26" s="558">
        <v>0</v>
      </c>
    </row>
    <row r="27" spans="1:4" ht="38.25">
      <c r="A27" s="571" t="s">
        <v>209</v>
      </c>
      <c r="B27" s="561" t="s">
        <v>893</v>
      </c>
      <c r="C27" s="562">
        <v>3559000</v>
      </c>
      <c r="D27" s="562">
        <v>1673676</v>
      </c>
    </row>
    <row r="28" spans="1:4" ht="25.5">
      <c r="A28" s="570" t="s">
        <v>212</v>
      </c>
      <c r="B28" s="557" t="s">
        <v>892</v>
      </c>
      <c r="C28" s="558">
        <v>9000</v>
      </c>
      <c r="D28" s="558">
        <v>768</v>
      </c>
    </row>
    <row r="29" spans="1:4" ht="25.5">
      <c r="A29" s="570" t="s">
        <v>216</v>
      </c>
      <c r="B29" s="557" t="s">
        <v>891</v>
      </c>
      <c r="C29" s="558">
        <v>1974000</v>
      </c>
      <c r="D29" s="558">
        <v>-599622</v>
      </c>
    </row>
    <row r="30" spans="1:4" ht="25.5">
      <c r="A30" s="571" t="s">
        <v>219</v>
      </c>
      <c r="B30" s="561" t="s">
        <v>890</v>
      </c>
      <c r="C30" s="562">
        <v>1983000</v>
      </c>
      <c r="D30" s="562">
        <v>-598854</v>
      </c>
    </row>
    <row r="31" spans="1:4" ht="25.5">
      <c r="A31" s="571" t="s">
        <v>220</v>
      </c>
      <c r="B31" s="561" t="s">
        <v>889</v>
      </c>
      <c r="C31" s="562">
        <v>1576000</v>
      </c>
      <c r="D31" s="562">
        <v>2272530</v>
      </c>
    </row>
    <row r="32" spans="1:4" ht="12.75">
      <c r="A32" s="571" t="s">
        <v>221</v>
      </c>
      <c r="B32" s="561" t="s">
        <v>888</v>
      </c>
      <c r="C32" s="562">
        <v>-62806000</v>
      </c>
      <c r="D32" s="562">
        <v>-38845104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-28-3b7246-77-4a-5630-5c-47-52c-3c-531-30-2d-14c3c&amp;C&amp;R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view="pageBreakPreview" zoomScale="75" zoomScaleNormal="75" zoomScaleSheetLayoutView="75" zoomScalePageLayoutView="0" workbookViewId="0" topLeftCell="A1">
      <selection activeCell="G17" sqref="G17"/>
    </sheetView>
  </sheetViews>
  <sheetFormatPr defaultColWidth="9.00390625" defaultRowHeight="19.5" customHeight="1"/>
  <cols>
    <col min="1" max="1" width="4.75390625" style="2" customWidth="1"/>
    <col min="2" max="2" width="5.75390625" style="1" customWidth="1"/>
    <col min="3" max="3" width="77.375" style="1" customWidth="1"/>
    <col min="4" max="5" width="19.00390625" style="2" customWidth="1"/>
    <col min="6" max="6" width="20.125" style="4" customWidth="1"/>
    <col min="7" max="7" width="16.75390625" style="4" bestFit="1" customWidth="1"/>
    <col min="8" max="8" width="14.875" style="4" bestFit="1" customWidth="1"/>
    <col min="9" max="16384" width="9.125" style="4" customWidth="1"/>
  </cols>
  <sheetData>
    <row r="1" spans="1:7" ht="24.75" customHeight="1">
      <c r="A1" s="919" t="s">
        <v>658</v>
      </c>
      <c r="B1" s="919"/>
      <c r="C1" s="919"/>
      <c r="D1" s="919"/>
      <c r="E1" s="919"/>
      <c r="F1" s="919"/>
      <c r="G1" s="919"/>
    </row>
    <row r="2" spans="1:7" ht="19.5" customHeight="1">
      <c r="A2" s="882" t="s">
        <v>436</v>
      </c>
      <c r="B2" s="882"/>
      <c r="C2" s="882"/>
      <c r="D2" s="882"/>
      <c r="E2" s="882"/>
      <c r="F2" s="882"/>
      <c r="G2" s="882"/>
    </row>
    <row r="3" spans="1:7" ht="19.5" customHeight="1">
      <c r="A3" s="930" t="s">
        <v>139</v>
      </c>
      <c r="B3" s="930"/>
      <c r="C3" s="930"/>
      <c r="D3" s="930"/>
      <c r="E3" s="930"/>
      <c r="F3" s="930"/>
      <c r="G3" s="930"/>
    </row>
    <row r="4" spans="1:7" ht="15.75" customHeight="1" thickBot="1">
      <c r="A4" s="929" t="s">
        <v>533</v>
      </c>
      <c r="B4" s="929"/>
      <c r="C4" s="929"/>
      <c r="D4" s="929"/>
      <c r="E4" s="929"/>
      <c r="F4" s="929"/>
      <c r="G4" s="929"/>
    </row>
    <row r="5" spans="1:8" ht="19.5" customHeight="1">
      <c r="A5" s="819" t="s">
        <v>140</v>
      </c>
      <c r="B5" s="829" t="s">
        <v>128</v>
      </c>
      <c r="C5" s="829"/>
      <c r="D5" s="927" t="s">
        <v>465</v>
      </c>
      <c r="E5" s="927" t="s">
        <v>656</v>
      </c>
      <c r="F5" s="925" t="s">
        <v>147</v>
      </c>
      <c r="G5" s="923" t="s">
        <v>532</v>
      </c>
      <c r="H5" s="920"/>
    </row>
    <row r="6" spans="1:8" ht="38.25" customHeight="1">
      <c r="A6" s="821"/>
      <c r="B6" s="812"/>
      <c r="C6" s="812"/>
      <c r="D6" s="928"/>
      <c r="E6" s="928"/>
      <c r="F6" s="926"/>
      <c r="G6" s="924"/>
      <c r="H6" s="920"/>
    </row>
    <row r="7" spans="1:7" ht="22.5" customHeight="1" thickBot="1">
      <c r="A7" s="921"/>
      <c r="B7" s="922"/>
      <c r="C7" s="922"/>
      <c r="D7" s="916"/>
      <c r="E7" s="916"/>
      <c r="F7" s="486"/>
      <c r="G7" s="488"/>
    </row>
    <row r="8" spans="1:7" ht="15.75" customHeight="1" thickBot="1">
      <c r="A8" s="213"/>
      <c r="B8" s="917" t="s">
        <v>141</v>
      </c>
      <c r="C8" s="918"/>
      <c r="D8" s="524"/>
      <c r="E8" s="233"/>
      <c r="F8" s="487"/>
      <c r="G8" s="233"/>
    </row>
    <row r="9" spans="1:8" ht="15.75" customHeight="1" thickBot="1">
      <c r="A9" s="201" t="s">
        <v>133</v>
      </c>
      <c r="B9" s="215" t="s">
        <v>113</v>
      </c>
      <c r="C9" s="515"/>
      <c r="D9" s="336">
        <f>+D10+D11+D12+D13+D14+D16</f>
        <v>100702036</v>
      </c>
      <c r="E9" s="336">
        <f>+E10+E11+E12+E13+E14+E16+E15</f>
        <v>110206621</v>
      </c>
      <c r="F9" s="490">
        <f>+F10+F11+F12+F13+F14+F16+F15</f>
        <v>101008320</v>
      </c>
      <c r="G9" s="489">
        <f>(F9/E9)</f>
        <v>0.9165358585851208</v>
      </c>
      <c r="H9" s="97"/>
    </row>
    <row r="10" spans="1:8" ht="15.75" customHeight="1" thickBot="1">
      <c r="A10" s="214" t="s">
        <v>4</v>
      </c>
      <c r="B10" s="913" t="s">
        <v>129</v>
      </c>
      <c r="C10" s="914"/>
      <c r="D10" s="337">
        <v>29061586</v>
      </c>
      <c r="E10" s="337">
        <v>32848377</v>
      </c>
      <c r="F10" s="331">
        <v>32362169</v>
      </c>
      <c r="G10" s="489">
        <f aca="true" t="shared" si="0" ref="G10:G18">(F10/E10)</f>
        <v>0.985198416347937</v>
      </c>
      <c r="H10" s="97"/>
    </row>
    <row r="11" spans="1:8" ht="15.75" customHeight="1" thickBot="1">
      <c r="A11" s="3">
        <v>2</v>
      </c>
      <c r="B11" s="796" t="s">
        <v>136</v>
      </c>
      <c r="C11" s="797"/>
      <c r="D11" s="338">
        <v>8211164</v>
      </c>
      <c r="E11" s="338">
        <v>8556430</v>
      </c>
      <c r="F11" s="330">
        <v>7982181</v>
      </c>
      <c r="G11" s="489">
        <f t="shared" si="0"/>
        <v>0.9328868465002343</v>
      </c>
      <c r="H11" s="97"/>
    </row>
    <row r="12" spans="1:8" ht="15.75" customHeight="1" thickBot="1">
      <c r="A12" s="3">
        <v>3</v>
      </c>
      <c r="B12" s="796" t="s">
        <v>137</v>
      </c>
      <c r="C12" s="797"/>
      <c r="D12" s="338">
        <v>34417282</v>
      </c>
      <c r="E12" s="338">
        <v>36791021</v>
      </c>
      <c r="F12" s="330">
        <v>32815983</v>
      </c>
      <c r="G12" s="489">
        <f t="shared" si="0"/>
        <v>0.8919563009681085</v>
      </c>
      <c r="H12" s="97"/>
    </row>
    <row r="13" spans="1:8" ht="15.75" customHeight="1" thickBot="1">
      <c r="A13" s="3" t="s">
        <v>17</v>
      </c>
      <c r="B13" s="796" t="s">
        <v>426</v>
      </c>
      <c r="C13" s="797"/>
      <c r="D13" s="338">
        <v>2280500</v>
      </c>
      <c r="E13" s="338">
        <v>2877500</v>
      </c>
      <c r="F13" s="330">
        <v>2584195</v>
      </c>
      <c r="G13" s="489">
        <f t="shared" si="0"/>
        <v>0.8980695047784535</v>
      </c>
      <c r="H13" s="97"/>
    </row>
    <row r="14" spans="1:8" ht="15.75" customHeight="1" thickBot="1">
      <c r="A14" s="3" t="s">
        <v>19</v>
      </c>
      <c r="B14" s="906" t="s">
        <v>172</v>
      </c>
      <c r="C14" s="907"/>
      <c r="D14" s="338">
        <v>6586681</v>
      </c>
      <c r="E14" s="338">
        <v>7500668</v>
      </c>
      <c r="F14" s="330">
        <v>6936278</v>
      </c>
      <c r="G14" s="489">
        <f t="shared" si="0"/>
        <v>0.9247547018478888</v>
      </c>
      <c r="H14" s="97"/>
    </row>
    <row r="15" spans="1:8" ht="15.75" customHeight="1" thickBot="1">
      <c r="A15" s="200" t="s">
        <v>20</v>
      </c>
      <c r="B15" s="906" t="s">
        <v>477</v>
      </c>
      <c r="C15" s="907"/>
      <c r="D15" s="339">
        <v>0</v>
      </c>
      <c r="E15" s="339">
        <v>199625</v>
      </c>
      <c r="F15" s="491">
        <v>199625</v>
      </c>
      <c r="G15" s="489">
        <f t="shared" si="0"/>
        <v>1</v>
      </c>
      <c r="H15" s="97"/>
    </row>
    <row r="16" spans="1:8" ht="15.75" customHeight="1" thickBot="1">
      <c r="A16" s="200" t="s">
        <v>21</v>
      </c>
      <c r="B16" s="890" t="s">
        <v>123</v>
      </c>
      <c r="C16" s="891"/>
      <c r="D16" s="339">
        <v>20144823</v>
      </c>
      <c r="E16" s="339">
        <v>21433000</v>
      </c>
      <c r="F16" s="491">
        <v>18127889</v>
      </c>
      <c r="G16" s="489">
        <f t="shared" si="0"/>
        <v>0.8457933560397518</v>
      </c>
      <c r="H16" s="97"/>
    </row>
    <row r="17" spans="1:8" ht="15.75" customHeight="1" thickBot="1">
      <c r="A17" s="201" t="s">
        <v>134</v>
      </c>
      <c r="B17" s="908" t="s">
        <v>427</v>
      </c>
      <c r="C17" s="909"/>
      <c r="D17" s="340">
        <f>D18+D19+D20+D21+D22+D23+D24</f>
        <v>0</v>
      </c>
      <c r="E17" s="340">
        <f>E18+E19+E20+E21+E22+E23+E24</f>
        <v>16480000</v>
      </c>
      <c r="F17" s="492">
        <f>F18+F19+F20+F21+F22+F23+F24</f>
        <v>1130593</v>
      </c>
      <c r="G17" s="489">
        <f t="shared" si="0"/>
        <v>0.06860394417475728</v>
      </c>
      <c r="H17" s="97"/>
    </row>
    <row r="18" spans="1:8" ht="15.75" customHeight="1" thickBot="1">
      <c r="A18" s="202" t="s">
        <v>4</v>
      </c>
      <c r="B18" s="913" t="s">
        <v>391</v>
      </c>
      <c r="C18" s="914"/>
      <c r="D18" s="341">
        <v>0</v>
      </c>
      <c r="E18" s="341">
        <v>5905000</v>
      </c>
      <c r="F18" s="493">
        <v>1130593</v>
      </c>
      <c r="G18" s="489">
        <f t="shared" si="0"/>
        <v>0.1914636748518205</v>
      </c>
      <c r="H18" s="97"/>
    </row>
    <row r="19" spans="1:8" ht="15.75" customHeight="1">
      <c r="A19" s="3" t="s">
        <v>15</v>
      </c>
      <c r="B19" s="796" t="s">
        <v>392</v>
      </c>
      <c r="C19" s="797"/>
      <c r="D19" s="342">
        <v>0</v>
      </c>
      <c r="E19" s="342">
        <v>10575000</v>
      </c>
      <c r="F19" s="494">
        <v>0</v>
      </c>
      <c r="G19" s="746">
        <v>0</v>
      </c>
      <c r="H19" s="97"/>
    </row>
    <row r="20" spans="1:8" ht="15.75" customHeight="1">
      <c r="A20" s="3" t="s">
        <v>16</v>
      </c>
      <c r="B20" s="796" t="s">
        <v>393</v>
      </c>
      <c r="C20" s="797"/>
      <c r="D20" s="342">
        <v>0</v>
      </c>
      <c r="E20" s="342">
        <v>0</v>
      </c>
      <c r="F20" s="494">
        <v>0</v>
      </c>
      <c r="G20" s="342">
        <v>0</v>
      </c>
      <c r="H20" s="97"/>
    </row>
    <row r="21" spans="1:8" ht="15.75" customHeight="1">
      <c r="A21" s="3" t="s">
        <v>17</v>
      </c>
      <c r="B21" s="797" t="s">
        <v>394</v>
      </c>
      <c r="C21" s="915"/>
      <c r="D21" s="342">
        <v>0</v>
      </c>
      <c r="E21" s="342">
        <v>0</v>
      </c>
      <c r="F21" s="494">
        <v>0</v>
      </c>
      <c r="G21" s="342">
        <v>0</v>
      </c>
      <c r="H21" s="97"/>
    </row>
    <row r="22" spans="1:8" ht="15.75" customHeight="1">
      <c r="A22" s="3" t="s">
        <v>19</v>
      </c>
      <c r="B22" s="796" t="s">
        <v>395</v>
      </c>
      <c r="C22" s="797"/>
      <c r="D22" s="342">
        <f>+D18+D19+D20</f>
        <v>0</v>
      </c>
      <c r="E22" s="342">
        <v>0</v>
      </c>
      <c r="F22" s="494">
        <v>0</v>
      </c>
      <c r="G22" s="342">
        <v>0</v>
      </c>
      <c r="H22" s="97"/>
    </row>
    <row r="23" spans="1:8" ht="15.75" customHeight="1">
      <c r="A23" s="3" t="s">
        <v>20</v>
      </c>
      <c r="B23" s="796" t="s">
        <v>428</v>
      </c>
      <c r="C23" s="797"/>
      <c r="D23" s="342">
        <v>0</v>
      </c>
      <c r="E23" s="342">
        <v>0</v>
      </c>
      <c r="F23" s="494">
        <v>0</v>
      </c>
      <c r="G23" s="342">
        <v>0</v>
      </c>
      <c r="H23" s="97"/>
    </row>
    <row r="24" spans="1:8" ht="15.75" customHeight="1" thickBot="1">
      <c r="A24" s="200" t="s">
        <v>21</v>
      </c>
      <c r="B24" s="912" t="s">
        <v>396</v>
      </c>
      <c r="C24" s="890"/>
      <c r="D24" s="343">
        <v>0</v>
      </c>
      <c r="E24" s="343">
        <v>0</v>
      </c>
      <c r="F24" s="495">
        <v>0</v>
      </c>
      <c r="G24" s="343">
        <v>0</v>
      </c>
      <c r="H24" s="97"/>
    </row>
    <row r="25" spans="1:8" ht="15.75" customHeight="1" thickBot="1">
      <c r="A25" s="201" t="s">
        <v>135</v>
      </c>
      <c r="B25" s="888" t="s">
        <v>429</v>
      </c>
      <c r="C25" s="889"/>
      <c r="D25" s="340">
        <v>0</v>
      </c>
      <c r="E25" s="340">
        <v>0</v>
      </c>
      <c r="F25" s="492">
        <v>0</v>
      </c>
      <c r="G25" s="340">
        <v>0</v>
      </c>
      <c r="H25" s="97"/>
    </row>
    <row r="26" spans="1:8" ht="15.75" customHeight="1" thickBot="1">
      <c r="A26" s="201" t="s">
        <v>430</v>
      </c>
      <c r="B26" s="889" t="s">
        <v>431</v>
      </c>
      <c r="C26" s="896"/>
      <c r="D26" s="340">
        <f>D27</f>
        <v>19869232</v>
      </c>
      <c r="E26" s="340">
        <f>E27</f>
        <v>8302397</v>
      </c>
      <c r="F26" s="492">
        <f>F27</f>
        <v>0</v>
      </c>
      <c r="G26" s="340">
        <f>G27</f>
        <v>0</v>
      </c>
      <c r="H26" s="97"/>
    </row>
    <row r="27" spans="1:8" ht="15.75" customHeight="1">
      <c r="A27" s="202" t="s">
        <v>4</v>
      </c>
      <c r="B27" s="894" t="s">
        <v>397</v>
      </c>
      <c r="C27" s="895"/>
      <c r="D27" s="341">
        <v>19869232</v>
      </c>
      <c r="E27" s="341">
        <v>8302397</v>
      </c>
      <c r="F27" s="493">
        <v>0</v>
      </c>
      <c r="G27" s="341">
        <v>0</v>
      </c>
      <c r="H27" s="97"/>
    </row>
    <row r="28" spans="1:8" ht="15.75" customHeight="1" thickBot="1">
      <c r="A28" s="200" t="s">
        <v>15</v>
      </c>
      <c r="B28" s="890" t="s">
        <v>398</v>
      </c>
      <c r="C28" s="891"/>
      <c r="D28" s="343">
        <v>0</v>
      </c>
      <c r="E28" s="343">
        <v>0</v>
      </c>
      <c r="F28" s="495">
        <v>0</v>
      </c>
      <c r="G28" s="343">
        <v>0</v>
      </c>
      <c r="H28" s="97"/>
    </row>
    <row r="29" spans="1:8" ht="15.75" customHeight="1" thickBot="1">
      <c r="A29" s="201" t="s">
        <v>126</v>
      </c>
      <c r="B29" s="889" t="s">
        <v>432</v>
      </c>
      <c r="C29" s="896"/>
      <c r="D29" s="340">
        <v>0</v>
      </c>
      <c r="E29" s="340">
        <v>0</v>
      </c>
      <c r="F29" s="492">
        <v>0</v>
      </c>
      <c r="G29" s="340">
        <v>0</v>
      </c>
      <c r="H29" s="97"/>
    </row>
    <row r="30" spans="1:8" ht="15.75" customHeight="1" thickBot="1">
      <c r="A30" s="209" t="s">
        <v>120</v>
      </c>
      <c r="B30" s="866" t="s">
        <v>121</v>
      </c>
      <c r="C30" s="892"/>
      <c r="D30" s="344">
        <f>(D9+D25+D17+D26+D29)</f>
        <v>120571268</v>
      </c>
      <c r="E30" s="344">
        <f>(E9+E25+E17+E26+E29)</f>
        <v>134989018</v>
      </c>
      <c r="F30" s="496">
        <f>(F9+F25+F17+F26+F29)</f>
        <v>102138913</v>
      </c>
      <c r="G30" s="489">
        <f>(F30/E30)</f>
        <v>0.756646092499169</v>
      </c>
      <c r="H30" s="97"/>
    </row>
    <row r="31" spans="1:8" ht="15.75" customHeight="1" thickBot="1">
      <c r="A31" s="201" t="s">
        <v>127</v>
      </c>
      <c r="B31" s="889" t="s">
        <v>433</v>
      </c>
      <c r="C31" s="896"/>
      <c r="D31" s="344">
        <f>SUM(D32:D34)</f>
        <v>1974235</v>
      </c>
      <c r="E31" s="344">
        <f>SUM(E32:E34)</f>
        <v>1974235</v>
      </c>
      <c r="F31" s="496">
        <f>SUM(F32:F34)</f>
        <v>1974235</v>
      </c>
      <c r="G31" s="489">
        <f>(F31/E31)</f>
        <v>1</v>
      </c>
      <c r="H31" s="97"/>
    </row>
    <row r="32" spans="1:8" ht="15.75" customHeight="1">
      <c r="A32" s="202" t="s">
        <v>4</v>
      </c>
      <c r="B32" s="894" t="s">
        <v>399</v>
      </c>
      <c r="C32" s="895"/>
      <c r="D32" s="345">
        <v>0</v>
      </c>
      <c r="E32" s="345">
        <v>0</v>
      </c>
      <c r="F32" s="497">
        <v>0</v>
      </c>
      <c r="G32" s="345">
        <v>0</v>
      </c>
      <c r="H32" s="97"/>
    </row>
    <row r="33" spans="1:8" ht="15.75" customHeight="1" thickBot="1">
      <c r="A33" s="3" t="s">
        <v>15</v>
      </c>
      <c r="B33" s="910" t="s">
        <v>400</v>
      </c>
      <c r="C33" s="911"/>
      <c r="D33" s="346">
        <v>0</v>
      </c>
      <c r="E33" s="346">
        <v>0</v>
      </c>
      <c r="F33" s="498">
        <v>0</v>
      </c>
      <c r="G33" s="346">
        <v>0</v>
      </c>
      <c r="H33" s="97"/>
    </row>
    <row r="34" spans="1:8" ht="15.75" customHeight="1" thickBot="1">
      <c r="A34" s="200" t="s">
        <v>16</v>
      </c>
      <c r="B34" s="890" t="s">
        <v>448</v>
      </c>
      <c r="C34" s="891"/>
      <c r="D34" s="347">
        <v>1974235</v>
      </c>
      <c r="E34" s="347">
        <v>1974235</v>
      </c>
      <c r="F34" s="499">
        <v>1974235</v>
      </c>
      <c r="G34" s="489">
        <f>(F34/E34)</f>
        <v>1</v>
      </c>
      <c r="H34" s="97"/>
    </row>
    <row r="35" spans="1:8" ht="15.75" customHeight="1" thickBot="1">
      <c r="A35" s="209" t="s">
        <v>107</v>
      </c>
      <c r="B35" s="892" t="s">
        <v>434</v>
      </c>
      <c r="C35" s="893"/>
      <c r="D35" s="344">
        <v>1974235</v>
      </c>
      <c r="E35" s="344">
        <v>1974235</v>
      </c>
      <c r="F35" s="496">
        <v>1974235</v>
      </c>
      <c r="G35" s="489">
        <f>(F35/E35)</f>
        <v>1</v>
      </c>
      <c r="H35" s="97"/>
    </row>
    <row r="36" spans="1:8" ht="15.75" customHeight="1">
      <c r="A36" s="216"/>
      <c r="B36" s="898"/>
      <c r="C36" s="899"/>
      <c r="D36" s="348"/>
      <c r="E36" s="348"/>
      <c r="F36" s="232"/>
      <c r="G36" s="348"/>
      <c r="H36" s="97"/>
    </row>
    <row r="37" spans="1:8" ht="15.75" customHeight="1" thickBot="1">
      <c r="A37" s="200"/>
      <c r="B37" s="902" t="s">
        <v>142</v>
      </c>
      <c r="C37" s="903"/>
      <c r="D37" s="349"/>
      <c r="E37" s="349"/>
      <c r="F37" s="500"/>
      <c r="G37" s="349"/>
      <c r="H37" s="97"/>
    </row>
    <row r="38" spans="1:8" ht="15.75" customHeight="1" thickBot="1">
      <c r="A38" s="201" t="s">
        <v>4</v>
      </c>
      <c r="B38" s="900" t="s">
        <v>380</v>
      </c>
      <c r="C38" s="901"/>
      <c r="D38" s="340">
        <v>17872426</v>
      </c>
      <c r="E38" s="340">
        <v>23214674</v>
      </c>
      <c r="F38" s="492">
        <v>22927508</v>
      </c>
      <c r="G38" s="489">
        <f>(F38/E38)</f>
        <v>0.9876299792105631</v>
      </c>
      <c r="H38" s="97"/>
    </row>
    <row r="39" spans="1:8" ht="15.75" customHeight="1" thickBot="1">
      <c r="A39" s="201" t="s">
        <v>15</v>
      </c>
      <c r="B39" s="900" t="s">
        <v>439</v>
      </c>
      <c r="C39" s="901"/>
      <c r="D39" s="350">
        <f>SUM(D40:D45)</f>
        <v>19080000</v>
      </c>
      <c r="E39" s="350">
        <f>SUM(E40:E45)</f>
        <v>17972000</v>
      </c>
      <c r="F39" s="501">
        <f>SUM(F40:F45)</f>
        <v>17723270</v>
      </c>
      <c r="G39" s="489">
        <f>(F39/E39)</f>
        <v>0.9861601379924326</v>
      </c>
      <c r="H39" s="97"/>
    </row>
    <row r="40" spans="1:8" ht="15.75" customHeight="1" thickBot="1">
      <c r="A40" s="202"/>
      <c r="B40" s="203" t="s">
        <v>44</v>
      </c>
      <c r="C40" s="516" t="s">
        <v>124</v>
      </c>
      <c r="D40" s="351">
        <v>14650000</v>
      </c>
      <c r="E40" s="351">
        <v>15079000</v>
      </c>
      <c r="F40" s="502">
        <v>15058347</v>
      </c>
      <c r="G40" s="489">
        <f>(F40/E40)</f>
        <v>0.9986303468399761</v>
      </c>
      <c r="H40" s="97"/>
    </row>
    <row r="41" spans="1:8" ht="15.75" customHeight="1" thickBot="1">
      <c r="A41" s="3"/>
      <c r="B41" s="199" t="s">
        <v>45</v>
      </c>
      <c r="C41" s="517" t="s">
        <v>376</v>
      </c>
      <c r="D41" s="352">
        <v>0</v>
      </c>
      <c r="E41" s="352">
        <v>0</v>
      </c>
      <c r="F41" s="503">
        <v>0</v>
      </c>
      <c r="G41" s="352">
        <v>0</v>
      </c>
      <c r="H41" s="97"/>
    </row>
    <row r="42" spans="1:8" ht="15.75" customHeight="1" thickBot="1">
      <c r="A42" s="3"/>
      <c r="B42" s="199" t="s">
        <v>45</v>
      </c>
      <c r="C42" s="517" t="s">
        <v>125</v>
      </c>
      <c r="D42" s="352">
        <v>1780000</v>
      </c>
      <c r="E42" s="352">
        <v>1780000</v>
      </c>
      <c r="F42" s="503">
        <v>1552140</v>
      </c>
      <c r="G42" s="489">
        <f>(F42/E42)</f>
        <v>0.8719887640449439</v>
      </c>
      <c r="H42" s="97"/>
    </row>
    <row r="43" spans="1:8" ht="15.75" customHeight="1" thickBot="1">
      <c r="A43" s="3"/>
      <c r="B43" s="199" t="s">
        <v>46</v>
      </c>
      <c r="C43" s="517" t="s">
        <v>377</v>
      </c>
      <c r="D43" s="352">
        <v>250000</v>
      </c>
      <c r="E43" s="352">
        <v>78000</v>
      </c>
      <c r="F43" s="503">
        <v>77787</v>
      </c>
      <c r="G43" s="489">
        <f>(F43/E43)</f>
        <v>0.9972692307692308</v>
      </c>
      <c r="H43" s="97"/>
    </row>
    <row r="44" spans="1:8" ht="15.75" customHeight="1" thickBot="1">
      <c r="A44" s="3"/>
      <c r="B44" s="199" t="s">
        <v>381</v>
      </c>
      <c r="C44" s="517" t="s">
        <v>378</v>
      </c>
      <c r="D44" s="352">
        <v>0</v>
      </c>
      <c r="E44" s="352">
        <v>0</v>
      </c>
      <c r="F44" s="503">
        <v>0</v>
      </c>
      <c r="G44" s="352">
        <v>0</v>
      </c>
      <c r="H44" s="97"/>
    </row>
    <row r="45" spans="1:8" ht="15.75" customHeight="1" thickBot="1">
      <c r="A45" s="200"/>
      <c r="B45" s="206" t="s">
        <v>382</v>
      </c>
      <c r="C45" s="518" t="s">
        <v>379</v>
      </c>
      <c r="D45" s="353">
        <v>2400000</v>
      </c>
      <c r="E45" s="353">
        <v>1035000</v>
      </c>
      <c r="F45" s="504">
        <v>1034996</v>
      </c>
      <c r="G45" s="489">
        <f>(F45/E45)</f>
        <v>0.9999961352657005</v>
      </c>
      <c r="H45" s="97"/>
    </row>
    <row r="46" spans="1:8" ht="15.75" customHeight="1" thickBot="1">
      <c r="A46" s="201">
        <v>3</v>
      </c>
      <c r="B46" s="207" t="s">
        <v>440</v>
      </c>
      <c r="C46" s="519"/>
      <c r="D46" s="354"/>
      <c r="E46" s="354"/>
      <c r="F46" s="505"/>
      <c r="G46" s="354"/>
      <c r="H46" s="97"/>
    </row>
    <row r="47" spans="1:8" ht="15.75" customHeight="1" thickBot="1">
      <c r="A47" s="201" t="s">
        <v>17</v>
      </c>
      <c r="B47" s="900" t="s">
        <v>441</v>
      </c>
      <c r="C47" s="901"/>
      <c r="D47" s="350">
        <f>SUM(D48:D50)</f>
        <v>61515865</v>
      </c>
      <c r="E47" s="350">
        <f>SUM(E48:E50)</f>
        <v>60214027</v>
      </c>
      <c r="F47" s="501">
        <f>SUM(F48:F50)</f>
        <v>60214027</v>
      </c>
      <c r="G47" s="489">
        <f>(F47/E47)</f>
        <v>1</v>
      </c>
      <c r="H47" s="97"/>
    </row>
    <row r="48" spans="1:8" ht="15.75" customHeight="1" thickBot="1">
      <c r="A48" s="202"/>
      <c r="B48" s="205" t="s">
        <v>47</v>
      </c>
      <c r="C48" s="480" t="s">
        <v>170</v>
      </c>
      <c r="D48" s="351">
        <v>55650615</v>
      </c>
      <c r="E48" s="351">
        <v>54617027</v>
      </c>
      <c r="F48" s="502">
        <v>54617027</v>
      </c>
      <c r="G48" s="489">
        <f>(F48/E48)</f>
        <v>1</v>
      </c>
      <c r="H48" s="97"/>
    </row>
    <row r="49" spans="1:8" ht="15.75" customHeight="1" thickBot="1">
      <c r="A49" s="3"/>
      <c r="B49" s="70" t="s">
        <v>48</v>
      </c>
      <c r="C49" s="479" t="s">
        <v>50</v>
      </c>
      <c r="D49" s="352">
        <v>565250</v>
      </c>
      <c r="E49" s="352">
        <v>0</v>
      </c>
      <c r="F49" s="503">
        <v>0</v>
      </c>
      <c r="G49" s="352">
        <v>0</v>
      </c>
      <c r="H49" s="97"/>
    </row>
    <row r="50" spans="1:8" ht="15.75" customHeight="1" thickBot="1">
      <c r="A50" s="3"/>
      <c r="B50" s="70" t="s">
        <v>49</v>
      </c>
      <c r="C50" s="479" t="s">
        <v>171</v>
      </c>
      <c r="D50" s="352">
        <v>5300000</v>
      </c>
      <c r="E50" s="352">
        <v>5597000</v>
      </c>
      <c r="F50" s="503">
        <v>5597000</v>
      </c>
      <c r="G50" s="489">
        <f>(F50/E50)</f>
        <v>1</v>
      </c>
      <c r="H50" s="97"/>
    </row>
    <row r="51" spans="1:8" ht="15.75" customHeight="1" thickBot="1">
      <c r="A51" s="200"/>
      <c r="B51" s="204" t="s">
        <v>383</v>
      </c>
      <c r="C51" s="481" t="s">
        <v>384</v>
      </c>
      <c r="D51" s="353">
        <v>0</v>
      </c>
      <c r="E51" s="353">
        <v>0</v>
      </c>
      <c r="F51" s="504">
        <v>0</v>
      </c>
      <c r="G51" s="353">
        <v>0</v>
      </c>
      <c r="H51" s="97"/>
    </row>
    <row r="52" spans="1:8" ht="15.75" customHeight="1" thickBot="1">
      <c r="A52" s="201" t="s">
        <v>19</v>
      </c>
      <c r="B52" s="900" t="s">
        <v>442</v>
      </c>
      <c r="C52" s="901"/>
      <c r="D52" s="350">
        <f>D53+D59</f>
        <v>11908781</v>
      </c>
      <c r="E52" s="350">
        <f>E53+E59</f>
        <v>14016523</v>
      </c>
      <c r="F52" s="501">
        <f>F53+F59</f>
        <v>14016523</v>
      </c>
      <c r="G52" s="489">
        <f>(F52/E52)</f>
        <v>1</v>
      </c>
      <c r="H52" s="97"/>
    </row>
    <row r="53" spans="1:8" ht="15.75" customHeight="1" thickBot="1">
      <c r="A53" s="202"/>
      <c r="B53" s="205" t="s">
        <v>51</v>
      </c>
      <c r="C53" s="520" t="s">
        <v>401</v>
      </c>
      <c r="D53" s="355">
        <f>SUM(D54:D58)</f>
        <v>11908781</v>
      </c>
      <c r="E53" s="355">
        <f>SUM(E54:E58)</f>
        <v>12605384</v>
      </c>
      <c r="F53" s="506">
        <f>SUM(F54:F58)</f>
        <v>12605384</v>
      </c>
      <c r="G53" s="489">
        <f>(F53/E53)</f>
        <v>1</v>
      </c>
      <c r="H53" s="97"/>
    </row>
    <row r="54" spans="1:8" ht="15.75" customHeight="1" thickBot="1">
      <c r="A54" s="3"/>
      <c r="B54" s="70" t="s">
        <v>404</v>
      </c>
      <c r="C54" s="479" t="s">
        <v>402</v>
      </c>
      <c r="D54" s="352">
        <v>2990000</v>
      </c>
      <c r="E54" s="352">
        <v>3222800</v>
      </c>
      <c r="F54" s="503">
        <v>3222800</v>
      </c>
      <c r="G54" s="489">
        <f>(F54/E54)</f>
        <v>1</v>
      </c>
      <c r="H54" s="97"/>
    </row>
    <row r="55" spans="1:8" ht="15.75" customHeight="1" thickBot="1">
      <c r="A55" s="3"/>
      <c r="B55" s="70" t="s">
        <v>405</v>
      </c>
      <c r="C55" s="479" t="s">
        <v>385</v>
      </c>
      <c r="D55" s="352">
        <v>0</v>
      </c>
      <c r="E55" s="352">
        <v>1000000</v>
      </c>
      <c r="F55" s="503">
        <v>1000000</v>
      </c>
      <c r="G55" s="489">
        <f>(F55/E55)</f>
        <v>1</v>
      </c>
      <c r="H55" s="97"/>
    </row>
    <row r="56" spans="1:8" ht="15.75" customHeight="1">
      <c r="A56" s="3"/>
      <c r="B56" s="70" t="s">
        <v>403</v>
      </c>
      <c r="C56" s="479" t="s">
        <v>386</v>
      </c>
      <c r="D56" s="352">
        <v>0</v>
      </c>
      <c r="E56" s="352">
        <v>0</v>
      </c>
      <c r="F56" s="503">
        <v>0</v>
      </c>
      <c r="G56" s="352">
        <v>0</v>
      </c>
      <c r="H56" s="97"/>
    </row>
    <row r="57" spans="1:8" ht="15.75" customHeight="1" thickBot="1">
      <c r="A57" s="3"/>
      <c r="B57" s="70" t="s">
        <v>406</v>
      </c>
      <c r="C57" s="479" t="s">
        <v>387</v>
      </c>
      <c r="D57" s="352">
        <v>0</v>
      </c>
      <c r="E57" s="352">
        <v>0</v>
      </c>
      <c r="F57" s="503">
        <v>0</v>
      </c>
      <c r="G57" s="352">
        <v>0</v>
      </c>
      <c r="H57" s="97"/>
    </row>
    <row r="58" spans="1:8" ht="15.75" customHeight="1" thickBot="1">
      <c r="A58" s="3"/>
      <c r="B58" s="70" t="s">
        <v>407</v>
      </c>
      <c r="C58" s="479" t="s">
        <v>388</v>
      </c>
      <c r="D58" s="352">
        <v>8918781</v>
      </c>
      <c r="E58" s="352">
        <v>8382584</v>
      </c>
      <c r="F58" s="503">
        <v>8382584</v>
      </c>
      <c r="G58" s="489">
        <f>(F58/E58)</f>
        <v>1</v>
      </c>
      <c r="H58" s="97"/>
    </row>
    <row r="59" spans="1:8" ht="15.75" customHeight="1" thickBot="1">
      <c r="A59" s="3"/>
      <c r="B59" s="70" t="s">
        <v>52</v>
      </c>
      <c r="C59" s="521" t="s">
        <v>408</v>
      </c>
      <c r="D59" s="356">
        <f>SUM(D60:D66)</f>
        <v>0</v>
      </c>
      <c r="E59" s="356">
        <f>SUM(E60:E66)</f>
        <v>1411139</v>
      </c>
      <c r="F59" s="507">
        <f>SUM(F60:F66)</f>
        <v>1411139</v>
      </c>
      <c r="G59" s="489">
        <f>(F59/E59)</f>
        <v>1</v>
      </c>
      <c r="H59" s="97"/>
    </row>
    <row r="60" spans="1:8" ht="15.75" customHeight="1">
      <c r="A60" s="3"/>
      <c r="B60" s="70" t="s">
        <v>409</v>
      </c>
      <c r="C60" s="479" t="s">
        <v>402</v>
      </c>
      <c r="D60" s="352">
        <v>0</v>
      </c>
      <c r="E60" s="352">
        <v>0</v>
      </c>
      <c r="F60" s="503">
        <v>0</v>
      </c>
      <c r="G60" s="352">
        <v>0</v>
      </c>
      <c r="H60" s="97"/>
    </row>
    <row r="61" spans="1:8" ht="15.75" customHeight="1">
      <c r="A61" s="3"/>
      <c r="B61" s="70" t="s">
        <v>410</v>
      </c>
      <c r="C61" s="479" t="s">
        <v>385</v>
      </c>
      <c r="D61" s="352">
        <v>0</v>
      </c>
      <c r="E61" s="352">
        <v>0</v>
      </c>
      <c r="F61" s="503">
        <v>0</v>
      </c>
      <c r="G61" s="352">
        <v>0</v>
      </c>
      <c r="H61" s="97"/>
    </row>
    <row r="62" spans="1:8" ht="15.75" customHeight="1" thickBot="1">
      <c r="A62" s="3"/>
      <c r="B62" s="70" t="s">
        <v>411</v>
      </c>
      <c r="C62" s="479" t="s">
        <v>386</v>
      </c>
      <c r="D62" s="352">
        <v>0</v>
      </c>
      <c r="E62" s="352">
        <v>0</v>
      </c>
      <c r="F62" s="503">
        <v>0</v>
      </c>
      <c r="G62" s="352">
        <v>0</v>
      </c>
      <c r="H62" s="97"/>
    </row>
    <row r="63" spans="1:8" ht="15.75" customHeight="1" thickBot="1">
      <c r="A63" s="3"/>
      <c r="B63" s="70" t="s">
        <v>412</v>
      </c>
      <c r="C63" s="479" t="s">
        <v>387</v>
      </c>
      <c r="D63" s="342">
        <v>0</v>
      </c>
      <c r="E63" s="342">
        <v>1411139</v>
      </c>
      <c r="F63" s="494">
        <v>1411139</v>
      </c>
      <c r="G63" s="489">
        <f>(F63/E63)</f>
        <v>1</v>
      </c>
      <c r="H63" s="97"/>
    </row>
    <row r="64" spans="1:8" ht="15.75" customHeight="1">
      <c r="A64" s="3"/>
      <c r="B64" s="70" t="s">
        <v>413</v>
      </c>
      <c r="C64" s="479" t="s">
        <v>388</v>
      </c>
      <c r="D64" s="342">
        <v>0</v>
      </c>
      <c r="E64" s="342">
        <v>0</v>
      </c>
      <c r="F64" s="494">
        <v>0</v>
      </c>
      <c r="G64" s="342">
        <v>0</v>
      </c>
      <c r="H64" s="97"/>
    </row>
    <row r="65" spans="1:8" s="220" customFormat="1" ht="15.75" customHeight="1">
      <c r="A65" s="217"/>
      <c r="B65" s="218" t="s">
        <v>53</v>
      </c>
      <c r="C65" s="521" t="s">
        <v>56</v>
      </c>
      <c r="D65" s="357">
        <v>0</v>
      </c>
      <c r="E65" s="357">
        <v>0</v>
      </c>
      <c r="F65" s="508">
        <v>0</v>
      </c>
      <c r="G65" s="357">
        <v>0</v>
      </c>
      <c r="H65" s="219"/>
    </row>
    <row r="66" spans="1:8" s="220" customFormat="1" ht="15.75" customHeight="1" thickBot="1">
      <c r="A66" s="221"/>
      <c r="B66" s="222" t="s">
        <v>54</v>
      </c>
      <c r="C66" s="522" t="s">
        <v>57</v>
      </c>
      <c r="D66" s="358">
        <v>0</v>
      </c>
      <c r="E66" s="358">
        <v>0</v>
      </c>
      <c r="F66" s="509">
        <v>0</v>
      </c>
      <c r="G66" s="358">
        <v>0</v>
      </c>
      <c r="H66" s="219"/>
    </row>
    <row r="67" spans="1:8" ht="15.75" customHeight="1" thickBot="1">
      <c r="A67" s="201" t="s">
        <v>20</v>
      </c>
      <c r="B67" s="900" t="s">
        <v>443</v>
      </c>
      <c r="C67" s="901"/>
      <c r="D67" s="340">
        <f>SUM(D68:D70)</f>
        <v>0</v>
      </c>
      <c r="E67" s="340">
        <f>SUM(E68:E70)</f>
        <v>644000</v>
      </c>
      <c r="F67" s="492">
        <f>SUM(F68:F70)</f>
        <v>46787</v>
      </c>
      <c r="G67" s="489">
        <f>(F67/E67)</f>
        <v>0.07265062111801242</v>
      </c>
      <c r="H67" s="97"/>
    </row>
    <row r="68" spans="1:8" ht="15.75" customHeight="1" thickBot="1">
      <c r="A68" s="202"/>
      <c r="B68" s="205" t="s">
        <v>58</v>
      </c>
      <c r="C68" s="480" t="s">
        <v>60</v>
      </c>
      <c r="D68" s="341">
        <v>0</v>
      </c>
      <c r="E68" s="341">
        <v>644000</v>
      </c>
      <c r="F68" s="493">
        <v>46787</v>
      </c>
      <c r="G68" s="489">
        <f>(F68/E68)</f>
        <v>0.07265062111801242</v>
      </c>
      <c r="H68" s="97"/>
    </row>
    <row r="69" spans="1:8" ht="15.75" customHeight="1">
      <c r="A69" s="3"/>
      <c r="B69" s="70" t="s">
        <v>59</v>
      </c>
      <c r="C69" s="479" t="s">
        <v>389</v>
      </c>
      <c r="D69" s="342">
        <v>0</v>
      </c>
      <c r="E69" s="342">
        <v>0</v>
      </c>
      <c r="F69" s="494">
        <v>0</v>
      </c>
      <c r="G69" s="342">
        <v>0</v>
      </c>
      <c r="H69" s="97"/>
    </row>
    <row r="70" spans="1:8" ht="15.75" customHeight="1" thickBot="1">
      <c r="A70" s="200"/>
      <c r="B70" s="204" t="s">
        <v>414</v>
      </c>
      <c r="C70" s="481" t="s">
        <v>415</v>
      </c>
      <c r="D70" s="349">
        <v>0</v>
      </c>
      <c r="E70" s="349">
        <v>0</v>
      </c>
      <c r="F70" s="500">
        <v>0</v>
      </c>
      <c r="G70" s="349">
        <v>0</v>
      </c>
      <c r="H70" s="97"/>
    </row>
    <row r="71" spans="1:8" ht="15.75" customHeight="1" thickBot="1">
      <c r="A71" s="201" t="s">
        <v>416</v>
      </c>
      <c r="B71" s="900" t="s">
        <v>444</v>
      </c>
      <c r="C71" s="901"/>
      <c r="D71" s="359">
        <v>0</v>
      </c>
      <c r="E71" s="359">
        <v>0</v>
      </c>
      <c r="F71" s="510">
        <v>0</v>
      </c>
      <c r="G71" s="359">
        <v>0</v>
      </c>
      <c r="H71" s="97"/>
    </row>
    <row r="72" spans="1:8" ht="15.75" customHeight="1">
      <c r="A72" s="202"/>
      <c r="B72" s="205" t="s">
        <v>61</v>
      </c>
      <c r="C72" s="480" t="s">
        <v>55</v>
      </c>
      <c r="D72" s="341">
        <v>0</v>
      </c>
      <c r="E72" s="341">
        <v>0</v>
      </c>
      <c r="F72" s="493">
        <v>0</v>
      </c>
      <c r="G72" s="341">
        <v>0</v>
      </c>
      <c r="H72" s="97"/>
    </row>
    <row r="73" spans="1:8" ht="15.75" customHeight="1" thickBot="1">
      <c r="A73" s="200"/>
      <c r="B73" s="204" t="s">
        <v>62</v>
      </c>
      <c r="C73" s="481" t="s">
        <v>417</v>
      </c>
      <c r="D73" s="349">
        <v>0</v>
      </c>
      <c r="E73" s="349">
        <v>0</v>
      </c>
      <c r="F73" s="500">
        <v>0</v>
      </c>
      <c r="G73" s="349">
        <v>0</v>
      </c>
      <c r="H73" s="97"/>
    </row>
    <row r="74" spans="1:8" ht="15.75" customHeight="1" thickBot="1">
      <c r="A74" s="201" t="s">
        <v>23</v>
      </c>
      <c r="B74" s="900" t="s">
        <v>445</v>
      </c>
      <c r="C74" s="901"/>
      <c r="D74" s="359">
        <v>0</v>
      </c>
      <c r="E74" s="359">
        <v>0</v>
      </c>
      <c r="F74" s="510">
        <v>0</v>
      </c>
      <c r="G74" s="359">
        <v>0</v>
      </c>
      <c r="H74" s="97"/>
    </row>
    <row r="75" spans="1:8" s="51" customFormat="1" ht="19.5" customHeight="1" thickBot="1">
      <c r="A75" s="209" t="s">
        <v>104</v>
      </c>
      <c r="B75" s="897" t="s">
        <v>435</v>
      </c>
      <c r="C75" s="864"/>
      <c r="D75" s="344">
        <f>D38+D47+D46+D52+D39+D67+D71+D74</f>
        <v>110377072</v>
      </c>
      <c r="E75" s="344">
        <f>E38+E47+E46+E52+E39+E67+E71+E74</f>
        <v>116061224</v>
      </c>
      <c r="F75" s="496">
        <f>F38+F47+F46+F52+F39+F67+F71+F74</f>
        <v>114928115</v>
      </c>
      <c r="G75" s="489">
        <f>(F75/E75)</f>
        <v>0.990236971824457</v>
      </c>
      <c r="H75" s="98"/>
    </row>
    <row r="76" spans="1:8" s="51" customFormat="1" ht="21.75" customHeight="1" thickBot="1">
      <c r="A76" s="210"/>
      <c r="B76" s="904" t="s">
        <v>105</v>
      </c>
      <c r="C76" s="905"/>
      <c r="D76" s="360">
        <f>+D30-D75</f>
        <v>10194196</v>
      </c>
      <c r="E76" s="360">
        <f>+E30-E75</f>
        <v>18927794</v>
      </c>
      <c r="F76" s="511">
        <f>+F30-F75</f>
        <v>-12789202</v>
      </c>
      <c r="G76" s="489">
        <f>(F76/E76)</f>
        <v>-0.6756837061941819</v>
      </c>
      <c r="H76" s="98"/>
    </row>
    <row r="77" spans="1:8" ht="15.75" customHeight="1" thickBot="1">
      <c r="A77" s="201" t="s">
        <v>24</v>
      </c>
      <c r="B77" s="900" t="s">
        <v>446</v>
      </c>
      <c r="C77" s="901"/>
      <c r="D77" s="340">
        <v>12168431</v>
      </c>
      <c r="E77" s="340">
        <v>19111000</v>
      </c>
      <c r="F77" s="492">
        <v>19111000</v>
      </c>
      <c r="G77" s="489">
        <f>(F77/E77)</f>
        <v>1</v>
      </c>
      <c r="H77" s="97"/>
    </row>
    <row r="78" spans="1:8" s="51" customFormat="1" ht="15.75" customHeight="1" thickBot="1">
      <c r="A78" s="208"/>
      <c r="B78" s="205" t="s">
        <v>418</v>
      </c>
      <c r="C78" s="480" t="s">
        <v>63</v>
      </c>
      <c r="D78" s="341">
        <v>0</v>
      </c>
      <c r="E78" s="341">
        <v>0</v>
      </c>
      <c r="F78" s="493">
        <v>0</v>
      </c>
      <c r="G78" s="341">
        <v>0</v>
      </c>
      <c r="H78" s="98"/>
    </row>
    <row r="79" spans="1:8" s="51" customFormat="1" ht="15.75" customHeight="1" thickBot="1">
      <c r="A79" s="211"/>
      <c r="B79" s="204" t="s">
        <v>419</v>
      </c>
      <c r="C79" s="481" t="s">
        <v>64</v>
      </c>
      <c r="D79" s="349">
        <v>12168431</v>
      </c>
      <c r="E79" s="349">
        <v>19111000</v>
      </c>
      <c r="F79" s="500">
        <v>19111000</v>
      </c>
      <c r="G79" s="489">
        <f>(F79/E79)</f>
        <v>1</v>
      </c>
      <c r="H79" s="98"/>
    </row>
    <row r="80" spans="1:8" s="51" customFormat="1" ht="15.75" customHeight="1" thickBot="1">
      <c r="A80" s="201" t="s">
        <v>5</v>
      </c>
      <c r="B80" s="900" t="s">
        <v>447</v>
      </c>
      <c r="C80" s="901"/>
      <c r="D80" s="344">
        <v>0</v>
      </c>
      <c r="E80" s="344">
        <f>E83</f>
        <v>1791029</v>
      </c>
      <c r="F80" s="496">
        <f>F83</f>
        <v>1791029</v>
      </c>
      <c r="G80" s="489">
        <f>(F80/E80)</f>
        <v>1</v>
      </c>
      <c r="H80" s="98"/>
    </row>
    <row r="81" spans="1:8" s="51" customFormat="1" ht="15.75" customHeight="1">
      <c r="A81" s="202"/>
      <c r="B81" s="205" t="s">
        <v>420</v>
      </c>
      <c r="C81" s="480" t="s">
        <v>421</v>
      </c>
      <c r="D81" s="361">
        <v>0</v>
      </c>
      <c r="E81" s="361">
        <v>0</v>
      </c>
      <c r="F81" s="512">
        <v>0</v>
      </c>
      <c r="G81" s="361">
        <v>0</v>
      </c>
      <c r="H81" s="98"/>
    </row>
    <row r="82" spans="1:8" s="51" customFormat="1" ht="15.75" customHeight="1" thickBot="1">
      <c r="A82" s="3"/>
      <c r="B82" s="70" t="s">
        <v>423</v>
      </c>
      <c r="C82" s="479" t="s">
        <v>422</v>
      </c>
      <c r="D82" s="346">
        <v>0</v>
      </c>
      <c r="E82" s="346">
        <v>0</v>
      </c>
      <c r="F82" s="498">
        <v>0</v>
      </c>
      <c r="G82" s="346">
        <v>0</v>
      </c>
      <c r="H82" s="98"/>
    </row>
    <row r="83" spans="1:8" s="51" customFormat="1" ht="15.75" customHeight="1" thickBot="1">
      <c r="A83" s="200"/>
      <c r="B83" s="204" t="s">
        <v>424</v>
      </c>
      <c r="C83" s="481" t="s">
        <v>390</v>
      </c>
      <c r="D83" s="362">
        <v>0</v>
      </c>
      <c r="E83" s="362">
        <v>1791029</v>
      </c>
      <c r="F83" s="513">
        <v>1791029</v>
      </c>
      <c r="G83" s="489">
        <f>(F83/E83)</f>
        <v>1</v>
      </c>
      <c r="H83" s="98"/>
    </row>
    <row r="84" spans="1:8" s="51" customFormat="1" ht="15.75" customHeight="1" thickBot="1">
      <c r="A84" s="209" t="s">
        <v>110</v>
      </c>
      <c r="B84" s="897" t="s">
        <v>425</v>
      </c>
      <c r="C84" s="864"/>
      <c r="D84" s="344">
        <f>D77+D80</f>
        <v>12168431</v>
      </c>
      <c r="E84" s="344">
        <f>E77+E80</f>
        <v>20902029</v>
      </c>
      <c r="F84" s="496">
        <f>F77+F80</f>
        <v>20902029</v>
      </c>
      <c r="G84" s="489">
        <f>(F84/E84)</f>
        <v>1</v>
      </c>
      <c r="H84" s="98"/>
    </row>
    <row r="85" spans="1:8" s="51" customFormat="1" ht="15.75" customHeight="1" thickBot="1">
      <c r="A85" s="209" t="s">
        <v>111</v>
      </c>
      <c r="B85" s="897" t="s">
        <v>144</v>
      </c>
      <c r="C85" s="864"/>
      <c r="D85" s="363">
        <f>D30+D35</f>
        <v>122545503</v>
      </c>
      <c r="E85" s="363">
        <f>E30+E35</f>
        <v>136963253</v>
      </c>
      <c r="F85" s="514">
        <f>F30+F35</f>
        <v>104113148</v>
      </c>
      <c r="G85" s="489">
        <f>(F85/E85)</f>
        <v>0.7601538786465593</v>
      </c>
      <c r="H85" s="98"/>
    </row>
    <row r="86" spans="1:8" s="51" customFormat="1" ht="15.75" customHeight="1" thickBot="1">
      <c r="A86" s="209" t="s">
        <v>112</v>
      </c>
      <c r="B86" s="212" t="s">
        <v>145</v>
      </c>
      <c r="C86" s="523"/>
      <c r="D86" s="363">
        <f>+D75+D84</f>
        <v>122545503</v>
      </c>
      <c r="E86" s="363">
        <f>+E75+E84</f>
        <v>136963253</v>
      </c>
      <c r="F86" s="514">
        <f>+F75+F84</f>
        <v>135830144</v>
      </c>
      <c r="G86" s="489">
        <f>(F86/E86)</f>
        <v>0.9917269123273525</v>
      </c>
      <c r="H86" s="98"/>
    </row>
    <row r="87" spans="2:7" ht="19.5" customHeight="1">
      <c r="B87" s="5"/>
      <c r="C87" s="5"/>
      <c r="D87" s="6"/>
      <c r="E87" s="6"/>
      <c r="F87" s="6"/>
      <c r="G87" s="6"/>
    </row>
    <row r="88" spans="2:7" ht="19.5" customHeight="1">
      <c r="B88" s="5"/>
      <c r="C88" s="5"/>
      <c r="D88" s="60">
        <f>+D86-D85</f>
        <v>0</v>
      </c>
      <c r="E88" s="60"/>
      <c r="F88" s="60"/>
      <c r="G88" s="60"/>
    </row>
    <row r="89" spans="2:5" ht="19.5" customHeight="1">
      <c r="B89" s="5"/>
      <c r="C89" s="5"/>
      <c r="D89" s="6"/>
      <c r="E89" s="6"/>
    </row>
    <row r="90" spans="2:5" ht="19.5" customHeight="1">
      <c r="B90" s="5"/>
      <c r="C90" s="5"/>
      <c r="D90" s="6"/>
      <c r="E90" s="6"/>
    </row>
    <row r="91" spans="2:5" ht="19.5" customHeight="1">
      <c r="B91" s="5"/>
      <c r="C91" s="5"/>
      <c r="D91" s="6"/>
      <c r="E91" s="6"/>
    </row>
    <row r="92" spans="2:5" ht="19.5" customHeight="1">
      <c r="B92" s="5"/>
      <c r="C92" s="5"/>
      <c r="D92" s="6"/>
      <c r="E92" s="6"/>
    </row>
    <row r="93" spans="2:5" ht="19.5" customHeight="1">
      <c r="B93" s="5"/>
      <c r="C93" s="5"/>
      <c r="D93" s="6"/>
      <c r="E93" s="6"/>
    </row>
    <row r="94" spans="2:5" ht="19.5" customHeight="1">
      <c r="B94" s="5"/>
      <c r="C94" s="5"/>
      <c r="D94" s="6"/>
      <c r="E94" s="6"/>
    </row>
    <row r="95" spans="2:5" ht="19.5" customHeight="1">
      <c r="B95" s="5"/>
      <c r="C95" s="5"/>
      <c r="D95" s="6"/>
      <c r="E95" s="6"/>
    </row>
    <row r="96" spans="2:5" ht="19.5" customHeight="1">
      <c r="B96" s="5"/>
      <c r="C96" s="5"/>
      <c r="D96" s="6"/>
      <c r="E96" s="6"/>
    </row>
    <row r="97" spans="2:5" ht="19.5" customHeight="1">
      <c r="B97" s="5"/>
      <c r="C97" s="5"/>
      <c r="D97" s="6"/>
      <c r="E97" s="6"/>
    </row>
    <row r="98" spans="2:5" ht="19.5" customHeight="1">
      <c r="B98" s="5"/>
      <c r="C98" s="5"/>
      <c r="D98" s="6"/>
      <c r="E98" s="6"/>
    </row>
    <row r="99" spans="2:5" ht="19.5" customHeight="1">
      <c r="B99" s="5"/>
      <c r="C99" s="5"/>
      <c r="D99" s="6"/>
      <c r="E99" s="6"/>
    </row>
    <row r="100" spans="2:5" ht="19.5" customHeight="1">
      <c r="B100" s="5"/>
      <c r="C100" s="5"/>
      <c r="D100" s="6"/>
      <c r="E100" s="6"/>
    </row>
    <row r="101" spans="2:5" ht="19.5" customHeight="1">
      <c r="B101" s="5"/>
      <c r="C101" s="5"/>
      <c r="D101" s="6"/>
      <c r="E101" s="6"/>
    </row>
    <row r="102" spans="2:5" ht="19.5" customHeight="1">
      <c r="B102" s="5"/>
      <c r="C102" s="5"/>
      <c r="D102" s="6"/>
      <c r="E102" s="6"/>
    </row>
    <row r="103" spans="2:5" ht="19.5" customHeight="1">
      <c r="B103" s="5"/>
      <c r="C103" s="5"/>
      <c r="D103" s="6"/>
      <c r="E103" s="6"/>
    </row>
    <row r="104" spans="2:5" ht="19.5" customHeight="1">
      <c r="B104" s="5"/>
      <c r="C104" s="5"/>
      <c r="D104" s="6"/>
      <c r="E104" s="6"/>
    </row>
    <row r="105" spans="2:5" ht="19.5" customHeight="1">
      <c r="B105" s="5"/>
      <c r="C105" s="5"/>
      <c r="D105" s="6"/>
      <c r="E105" s="6"/>
    </row>
    <row r="106" spans="2:5" ht="19.5" customHeight="1">
      <c r="B106" s="5"/>
      <c r="C106" s="5"/>
      <c r="D106" s="6"/>
      <c r="E106" s="6"/>
    </row>
    <row r="107" spans="2:5" ht="19.5" customHeight="1">
      <c r="B107" s="5"/>
      <c r="C107" s="5"/>
      <c r="D107" s="6"/>
      <c r="E107" s="6"/>
    </row>
    <row r="108" spans="2:5" ht="19.5" customHeight="1">
      <c r="B108" s="5"/>
      <c r="C108" s="5"/>
      <c r="D108" s="6"/>
      <c r="E108" s="6"/>
    </row>
  </sheetData>
  <sheetProtection/>
  <mergeCells count="54">
    <mergeCell ref="A2:G2"/>
    <mergeCell ref="A1:G1"/>
    <mergeCell ref="H5:H6"/>
    <mergeCell ref="A5:A7"/>
    <mergeCell ref="B5:C7"/>
    <mergeCell ref="G5:G6"/>
    <mergeCell ref="F5:F6"/>
    <mergeCell ref="D5:D6"/>
    <mergeCell ref="E5:E6"/>
    <mergeCell ref="A4:G4"/>
    <mergeCell ref="A3:G3"/>
    <mergeCell ref="B14:C14"/>
    <mergeCell ref="D7:E7"/>
    <mergeCell ref="B8:C8"/>
    <mergeCell ref="B10:C10"/>
    <mergeCell ref="B11:C11"/>
    <mergeCell ref="B12:C12"/>
    <mergeCell ref="B13:C13"/>
    <mergeCell ref="B15:C15"/>
    <mergeCell ref="B17:C17"/>
    <mergeCell ref="B16:C16"/>
    <mergeCell ref="B52:C52"/>
    <mergeCell ref="B33:C33"/>
    <mergeCell ref="B34:C34"/>
    <mergeCell ref="B31:C31"/>
    <mergeCell ref="B19:C19"/>
    <mergeCell ref="B23:C23"/>
    <mergeCell ref="B24:C24"/>
    <mergeCell ref="B20:C20"/>
    <mergeCell ref="B18:C18"/>
    <mergeCell ref="B21:C21"/>
    <mergeCell ref="B26:C26"/>
    <mergeCell ref="B27:C27"/>
    <mergeCell ref="B22:C22"/>
    <mergeCell ref="B85:C85"/>
    <mergeCell ref="B36:C36"/>
    <mergeCell ref="B38:C38"/>
    <mergeCell ref="B67:C67"/>
    <mergeCell ref="B37:C37"/>
    <mergeCell ref="B80:C80"/>
    <mergeCell ref="B39:C39"/>
    <mergeCell ref="B74:C74"/>
    <mergeCell ref="B71:C71"/>
    <mergeCell ref="B84:C84"/>
    <mergeCell ref="B75:C75"/>
    <mergeCell ref="B76:C76"/>
    <mergeCell ref="B77:C77"/>
    <mergeCell ref="B47:C47"/>
    <mergeCell ref="B25:C25"/>
    <mergeCell ref="B28:C28"/>
    <mergeCell ref="B35:C35"/>
    <mergeCell ref="B30:C30"/>
    <mergeCell ref="B32:C32"/>
    <mergeCell ref="B29:C29"/>
  </mergeCells>
  <printOptions horizontalCentered="1"/>
  <pageMargins left="0.1968503937007874" right="0.15748031496062992" top="0.2362204724409449" bottom="0" header="0.15748031496062992" footer="0.15748031496062992"/>
  <pageSetup horizontalDpi="300" verticalDpi="3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3.625" style="0" customWidth="1"/>
    <col min="4" max="4" width="16.25390625" style="0" customWidth="1"/>
    <col min="256" max="16384" width="8.125" style="0" customWidth="1"/>
  </cols>
  <sheetData>
    <row r="1" spans="1:4" ht="18.75" customHeight="1">
      <c r="A1" s="1207" t="s">
        <v>1250</v>
      </c>
      <c r="B1" s="1208"/>
      <c r="C1" s="1208"/>
      <c r="D1" s="1208"/>
    </row>
    <row r="2" spans="1:4" ht="18.75" customHeight="1">
      <c r="A2" s="743"/>
      <c r="B2" s="750"/>
      <c r="C2" s="750"/>
      <c r="D2" s="752" t="s">
        <v>1251</v>
      </c>
    </row>
    <row r="3" spans="1:4" ht="12.75">
      <c r="A3" s="738" t="s">
        <v>662</v>
      </c>
      <c r="B3" s="738" t="s">
        <v>128</v>
      </c>
      <c r="C3" s="738" t="s">
        <v>795</v>
      </c>
      <c r="D3" s="738" t="s">
        <v>796</v>
      </c>
    </row>
    <row r="4" spans="1:4" ht="12.75">
      <c r="A4" s="738">
        <v>1</v>
      </c>
      <c r="B4" s="738">
        <v>2</v>
      </c>
      <c r="C4" s="738">
        <v>3</v>
      </c>
      <c r="D4" s="738">
        <v>5</v>
      </c>
    </row>
    <row r="5" spans="1:4" ht="25.5">
      <c r="A5" s="738" t="s">
        <v>186</v>
      </c>
      <c r="B5" s="741" t="s">
        <v>911</v>
      </c>
      <c r="C5" s="742">
        <v>21497000</v>
      </c>
      <c r="D5" s="742">
        <v>18127889</v>
      </c>
    </row>
    <row r="6" spans="1:4" ht="25.5">
      <c r="A6" s="738" t="s">
        <v>189</v>
      </c>
      <c r="B6" s="741" t="s">
        <v>909</v>
      </c>
      <c r="C6" s="742">
        <v>0</v>
      </c>
      <c r="D6" s="742">
        <v>1</v>
      </c>
    </row>
    <row r="7" spans="1:4" ht="25.5">
      <c r="A7" s="743" t="s">
        <v>191</v>
      </c>
      <c r="B7" s="744" t="s">
        <v>908</v>
      </c>
      <c r="C7" s="745">
        <v>21497000</v>
      </c>
      <c r="D7" s="745">
        <v>18127890</v>
      </c>
    </row>
    <row r="8" spans="1:4" ht="12.75">
      <c r="A8" s="738" t="s">
        <v>192</v>
      </c>
      <c r="B8" s="741" t="s">
        <v>907</v>
      </c>
      <c r="C8" s="742">
        <v>439000</v>
      </c>
      <c r="D8" s="742">
        <v>451100</v>
      </c>
    </row>
    <row r="9" spans="1:4" ht="12.75">
      <c r="A9" s="738" t="s">
        <v>193</v>
      </c>
      <c r="B9" s="741" t="s">
        <v>906</v>
      </c>
      <c r="C9" s="742">
        <v>1422000</v>
      </c>
      <c r="D9" s="742">
        <v>625784</v>
      </c>
    </row>
    <row r="10" spans="1:4" ht="25.5">
      <c r="A10" s="743" t="s">
        <v>200</v>
      </c>
      <c r="B10" s="744" t="s">
        <v>904</v>
      </c>
      <c r="C10" s="745">
        <v>1861000</v>
      </c>
      <c r="D10" s="745">
        <v>1076884</v>
      </c>
    </row>
    <row r="11" spans="1:4" ht="12.75">
      <c r="A11" s="738" t="s">
        <v>202</v>
      </c>
      <c r="B11" s="741" t="s">
        <v>903</v>
      </c>
      <c r="C11" s="742">
        <v>13730000</v>
      </c>
      <c r="D11" s="742">
        <v>13335082</v>
      </c>
    </row>
    <row r="12" spans="1:4" ht="12.75">
      <c r="A12" s="738" t="s">
        <v>203</v>
      </c>
      <c r="B12" s="741" t="s">
        <v>902</v>
      </c>
      <c r="C12" s="742">
        <v>1639000</v>
      </c>
      <c r="D12" s="742">
        <v>484780</v>
      </c>
    </row>
    <row r="13" spans="1:4" ht="12.75">
      <c r="A13" s="738" t="s">
        <v>205</v>
      </c>
      <c r="B13" s="741" t="s">
        <v>901</v>
      </c>
      <c r="C13" s="742">
        <v>4375000</v>
      </c>
      <c r="D13" s="742">
        <v>3733895</v>
      </c>
    </row>
    <row r="14" spans="1:4" ht="25.5">
      <c r="A14" s="743" t="s">
        <v>606</v>
      </c>
      <c r="B14" s="744" t="s">
        <v>900</v>
      </c>
      <c r="C14" s="745">
        <v>19744000</v>
      </c>
      <c r="D14" s="745">
        <v>17553757</v>
      </c>
    </row>
    <row r="15" spans="1:4" ht="12.75">
      <c r="A15" s="743" t="s">
        <v>601</v>
      </c>
      <c r="B15" s="744" t="s">
        <v>898</v>
      </c>
      <c r="C15" s="745">
        <v>461000</v>
      </c>
      <c r="D15" s="745">
        <v>239782</v>
      </c>
    </row>
    <row r="16" spans="1:4" ht="25.5">
      <c r="A16" s="743" t="s">
        <v>599</v>
      </c>
      <c r="B16" s="744" t="s">
        <v>897</v>
      </c>
      <c r="C16" s="745">
        <v>-569000</v>
      </c>
      <c r="D16" s="745">
        <v>-742533</v>
      </c>
    </row>
    <row r="17" spans="1:4" ht="25.5">
      <c r="A17" s="738" t="s">
        <v>591</v>
      </c>
      <c r="B17" s="741" t="s">
        <v>895</v>
      </c>
      <c r="C17" s="742">
        <v>0</v>
      </c>
      <c r="D17" s="742">
        <v>5</v>
      </c>
    </row>
    <row r="18" spans="1:4" ht="38.25">
      <c r="A18" s="743" t="s">
        <v>209</v>
      </c>
      <c r="B18" s="744" t="s">
        <v>893</v>
      </c>
      <c r="C18" s="745">
        <v>0</v>
      </c>
      <c r="D18" s="745">
        <v>5</v>
      </c>
    </row>
    <row r="19" spans="1:4" ht="25.5">
      <c r="A19" s="743" t="s">
        <v>220</v>
      </c>
      <c r="B19" s="744" t="s">
        <v>889</v>
      </c>
      <c r="C19" s="745">
        <v>0</v>
      </c>
      <c r="D19" s="745">
        <v>5</v>
      </c>
    </row>
    <row r="20" spans="1:4" ht="12.75">
      <c r="A20" s="743" t="s">
        <v>221</v>
      </c>
      <c r="B20" s="744" t="s">
        <v>888</v>
      </c>
      <c r="C20" s="745">
        <v>-569000</v>
      </c>
      <c r="D20" s="745">
        <v>-742528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-29-47-3d1c6611-352b383e-7bf1a-3956-54d55-312b&amp;C&amp;R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4" sqref="H24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1.375" style="0" customWidth="1"/>
    <col min="4" max="4" width="19.875" style="0" customWidth="1"/>
    <col min="5" max="5" width="22.75390625" style="0" customWidth="1"/>
    <col min="6" max="6" width="13.875" style="0" customWidth="1"/>
    <col min="7" max="7" width="13.125" style="0" customWidth="1"/>
    <col min="8" max="8" width="17.375" style="0" customWidth="1"/>
    <col min="9" max="9" width="17.75390625" style="0" customWidth="1"/>
  </cols>
  <sheetData>
    <row r="1" spans="1:9" ht="24" customHeight="1">
      <c r="A1" s="1209" t="s">
        <v>1249</v>
      </c>
      <c r="B1" s="1210"/>
      <c r="C1" s="1210"/>
      <c r="D1" s="1210"/>
      <c r="E1" s="1210"/>
      <c r="F1" s="1210"/>
      <c r="G1" s="1210"/>
      <c r="H1" s="1210"/>
      <c r="I1" s="1210"/>
    </row>
    <row r="2" spans="1:9" ht="24" customHeight="1">
      <c r="A2" s="757"/>
      <c r="B2" s="758"/>
      <c r="C2" s="758"/>
      <c r="D2" s="758"/>
      <c r="E2" s="758"/>
      <c r="F2" s="758"/>
      <c r="G2" s="758"/>
      <c r="H2" s="758"/>
      <c r="I2" s="751" t="s">
        <v>1252</v>
      </c>
    </row>
    <row r="3" spans="1:9" ht="38.25">
      <c r="A3" s="738" t="s">
        <v>662</v>
      </c>
      <c r="B3" s="738" t="s">
        <v>128</v>
      </c>
      <c r="C3" s="738" t="s">
        <v>1210</v>
      </c>
      <c r="D3" s="738" t="s">
        <v>1100</v>
      </c>
      <c r="E3" s="738" t="s">
        <v>1211</v>
      </c>
      <c r="F3" s="738" t="s">
        <v>1101</v>
      </c>
      <c r="G3" s="738" t="s">
        <v>1212</v>
      </c>
      <c r="H3" s="738" t="s">
        <v>1213</v>
      </c>
      <c r="I3" s="738" t="s">
        <v>1214</v>
      </c>
    </row>
    <row r="4" spans="1:9" ht="12.75">
      <c r="A4" s="738">
        <v>1</v>
      </c>
      <c r="B4" s="738">
        <v>2</v>
      </c>
      <c r="C4" s="738">
        <v>3</v>
      </c>
      <c r="D4" s="738">
        <v>4</v>
      </c>
      <c r="E4" s="738">
        <v>5</v>
      </c>
      <c r="F4" s="738">
        <v>6</v>
      </c>
      <c r="G4" s="738">
        <v>7</v>
      </c>
      <c r="H4" s="738">
        <v>8</v>
      </c>
      <c r="I4" s="738">
        <v>9</v>
      </c>
    </row>
    <row r="5" spans="1:9" ht="25.5">
      <c r="A5" s="571" t="s">
        <v>143</v>
      </c>
      <c r="B5" s="561" t="s">
        <v>1215</v>
      </c>
      <c r="C5" s="562">
        <v>6843400</v>
      </c>
      <c r="D5" s="562">
        <v>1252449405</v>
      </c>
      <c r="E5" s="562">
        <v>50126218</v>
      </c>
      <c r="F5" s="562">
        <v>0</v>
      </c>
      <c r="G5" s="562">
        <v>5737781</v>
      </c>
      <c r="H5" s="562">
        <v>937268236</v>
      </c>
      <c r="I5" s="562">
        <v>2252425040</v>
      </c>
    </row>
    <row r="6" spans="1:9" ht="12.75">
      <c r="A6" s="570" t="s">
        <v>185</v>
      </c>
      <c r="B6" s="557" t="s">
        <v>1216</v>
      </c>
      <c r="C6" s="558">
        <v>0</v>
      </c>
      <c r="D6" s="558">
        <v>33000</v>
      </c>
      <c r="E6" s="558">
        <v>890199</v>
      </c>
      <c r="F6" s="558">
        <v>0</v>
      </c>
      <c r="G6" s="558">
        <v>0</v>
      </c>
      <c r="H6" s="558">
        <v>0</v>
      </c>
      <c r="I6" s="558">
        <v>923199</v>
      </c>
    </row>
    <row r="7" spans="1:9" ht="12.75">
      <c r="A7" s="571" t="s">
        <v>186</v>
      </c>
      <c r="B7" s="561" t="s">
        <v>1217</v>
      </c>
      <c r="C7" s="562">
        <v>0</v>
      </c>
      <c r="D7" s="562">
        <v>33000</v>
      </c>
      <c r="E7" s="562">
        <v>890199</v>
      </c>
      <c r="F7" s="562">
        <v>0</v>
      </c>
      <c r="G7" s="562">
        <v>0</v>
      </c>
      <c r="H7" s="562">
        <v>0</v>
      </c>
      <c r="I7" s="562">
        <v>923199</v>
      </c>
    </row>
    <row r="8" spans="1:11" ht="12.75">
      <c r="A8" s="571" t="s">
        <v>194</v>
      </c>
      <c r="B8" s="561" t="s">
        <v>1218</v>
      </c>
      <c r="C8" s="562">
        <v>6843400</v>
      </c>
      <c r="D8" s="562">
        <v>1252482405</v>
      </c>
      <c r="E8" s="562">
        <v>51016417</v>
      </c>
      <c r="F8" s="562">
        <v>0</v>
      </c>
      <c r="G8" s="562">
        <v>5737781</v>
      </c>
      <c r="H8" s="562">
        <v>937268236</v>
      </c>
      <c r="I8" s="562">
        <v>2253348239</v>
      </c>
      <c r="K8" s="726"/>
    </row>
    <row r="9" spans="1:9" ht="25.5">
      <c r="A9" s="571" t="s">
        <v>195</v>
      </c>
      <c r="B9" s="561" t="s">
        <v>1219</v>
      </c>
      <c r="C9" s="562">
        <v>6843400</v>
      </c>
      <c r="D9" s="562">
        <v>213756002</v>
      </c>
      <c r="E9" s="562">
        <v>33141491</v>
      </c>
      <c r="F9" s="562">
        <v>0</v>
      </c>
      <c r="G9" s="562">
        <v>0</v>
      </c>
      <c r="H9" s="562">
        <v>146688552</v>
      </c>
      <c r="I9" s="562">
        <v>400429445</v>
      </c>
    </row>
    <row r="10" spans="1:9" ht="12.75">
      <c r="A10" s="570" t="s">
        <v>200</v>
      </c>
      <c r="B10" s="557" t="s">
        <v>1220</v>
      </c>
      <c r="C10" s="558">
        <v>0</v>
      </c>
      <c r="D10" s="558">
        <v>27269822</v>
      </c>
      <c r="E10" s="558">
        <v>2605666</v>
      </c>
      <c r="F10" s="558">
        <v>0</v>
      </c>
      <c r="G10" s="558">
        <v>0</v>
      </c>
      <c r="H10" s="558">
        <v>20905453</v>
      </c>
      <c r="I10" s="558">
        <v>50780941</v>
      </c>
    </row>
    <row r="11" spans="1:9" ht="25.5">
      <c r="A11" s="571" t="s">
        <v>203</v>
      </c>
      <c r="B11" s="561" t="s">
        <v>1221</v>
      </c>
      <c r="C11" s="562">
        <v>6843400</v>
      </c>
      <c r="D11" s="562">
        <v>241025824</v>
      </c>
      <c r="E11" s="562">
        <v>35747157</v>
      </c>
      <c r="F11" s="562">
        <v>0</v>
      </c>
      <c r="G11" s="562">
        <v>0</v>
      </c>
      <c r="H11" s="562">
        <v>167594005</v>
      </c>
      <c r="I11" s="562">
        <v>451210386</v>
      </c>
    </row>
    <row r="12" spans="1:9" ht="12.75">
      <c r="A12" s="571" t="s">
        <v>599</v>
      </c>
      <c r="B12" s="561" t="s">
        <v>1222</v>
      </c>
      <c r="C12" s="562">
        <v>6843400</v>
      </c>
      <c r="D12" s="562">
        <v>241025824</v>
      </c>
      <c r="E12" s="562">
        <v>35747157</v>
      </c>
      <c r="F12" s="562">
        <v>0</v>
      </c>
      <c r="G12" s="562">
        <v>0</v>
      </c>
      <c r="H12" s="562">
        <v>167594005</v>
      </c>
      <c r="I12" s="562">
        <v>451210386</v>
      </c>
    </row>
    <row r="13" spans="1:9" ht="12.75">
      <c r="A13" s="571" t="s">
        <v>597</v>
      </c>
      <c r="B13" s="561" t="s">
        <v>1223</v>
      </c>
      <c r="C13" s="562">
        <v>0</v>
      </c>
      <c r="D13" s="562">
        <v>1011456581</v>
      </c>
      <c r="E13" s="562">
        <v>15269260</v>
      </c>
      <c r="F13" s="562">
        <v>0</v>
      </c>
      <c r="G13" s="562">
        <v>5737781</v>
      </c>
      <c r="H13" s="562">
        <v>769674231</v>
      </c>
      <c r="I13" s="562">
        <v>1802137853</v>
      </c>
    </row>
    <row r="14" spans="1:9" ht="12.75">
      <c r="A14" s="570" t="s">
        <v>595</v>
      </c>
      <c r="B14" s="557" t="s">
        <v>1224</v>
      </c>
      <c r="C14" s="558">
        <v>6843400</v>
      </c>
      <c r="D14" s="558">
        <v>1539100</v>
      </c>
      <c r="E14" s="558">
        <v>31704120</v>
      </c>
      <c r="F14" s="558">
        <v>0</v>
      </c>
      <c r="G14" s="558">
        <v>0</v>
      </c>
      <c r="H14" s="558">
        <v>70000</v>
      </c>
      <c r="I14" s="558">
        <v>40156620</v>
      </c>
    </row>
    <row r="15" spans="1:9" ht="14.25">
      <c r="A15" s="574"/>
      <c r="B15" s="574"/>
      <c r="C15" s="574"/>
      <c r="D15" s="574"/>
      <c r="E15" s="574"/>
      <c r="F15" s="574"/>
      <c r="G15" s="574"/>
      <c r="H15" s="574"/>
      <c r="I15" s="574"/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4" r:id="rId1"/>
  <headerFooter alignWithMargins="0">
    <oddHeader>&amp;L&amp;C&amp;RÉrték típus: Forint</oddHeader>
    <oddFooter>&amp;LAdatellenőrző kód: -28-3b7246-77-4a-5630-5c-47-52c-3c-531-30-2d-14c3c&amp;C&amp;R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5" sqref="H25"/>
    </sheetView>
  </sheetViews>
  <sheetFormatPr defaultColWidth="9.00390625" defaultRowHeight="12.75"/>
  <cols>
    <col min="1" max="1" width="8.125" style="0" customWidth="1"/>
    <col min="2" max="2" width="33.75390625" style="0" customWidth="1"/>
    <col min="3" max="3" width="15.125" style="0" customWidth="1"/>
    <col min="4" max="4" width="12.75390625" style="0" customWidth="1"/>
    <col min="5" max="5" width="13.125" style="0" customWidth="1"/>
    <col min="6" max="6" width="16.75390625" style="0" customWidth="1"/>
    <col min="7" max="7" width="14.25390625" style="0" customWidth="1"/>
    <col min="8" max="8" width="13.875" style="0" customWidth="1"/>
  </cols>
  <sheetData>
    <row r="1" spans="1:8" ht="22.5" customHeight="1">
      <c r="A1" s="1207" t="s">
        <v>1253</v>
      </c>
      <c r="B1" s="1208"/>
      <c r="C1" s="1208"/>
      <c r="D1" s="1208"/>
      <c r="E1" s="1208"/>
      <c r="F1" s="1208"/>
      <c r="G1" s="1208"/>
      <c r="H1" s="1208"/>
    </row>
    <row r="2" spans="1:8" ht="22.5" customHeight="1">
      <c r="A2" s="1211"/>
      <c r="B2" s="1200"/>
      <c r="C2" s="1200"/>
      <c r="D2" s="1200"/>
      <c r="E2" s="1200"/>
      <c r="F2" s="1200"/>
      <c r="G2" s="1201"/>
      <c r="H2" s="752" t="s">
        <v>1254</v>
      </c>
    </row>
    <row r="3" spans="1:8" ht="36">
      <c r="A3" s="740" t="s">
        <v>662</v>
      </c>
      <c r="B3" s="740" t="s">
        <v>128</v>
      </c>
      <c r="C3" s="740" t="s">
        <v>916</v>
      </c>
      <c r="D3" s="740" t="s">
        <v>917</v>
      </c>
      <c r="E3" s="740" t="s">
        <v>918</v>
      </c>
      <c r="F3" s="740" t="s">
        <v>919</v>
      </c>
      <c r="G3" s="740" t="s">
        <v>920</v>
      </c>
      <c r="H3" s="740" t="s">
        <v>921</v>
      </c>
    </row>
    <row r="4" spans="1:8" ht="12.75">
      <c r="A4" s="740">
        <v>1</v>
      </c>
      <c r="B4" s="740">
        <v>2</v>
      </c>
      <c r="C4" s="740">
        <v>3</v>
      </c>
      <c r="D4" s="740">
        <v>4</v>
      </c>
      <c r="E4" s="740">
        <v>5</v>
      </c>
      <c r="F4" s="740">
        <v>6</v>
      </c>
      <c r="G4" s="740">
        <v>7</v>
      </c>
      <c r="H4" s="740">
        <v>8</v>
      </c>
    </row>
    <row r="5" spans="1:8" ht="12.75">
      <c r="A5" s="570" t="s">
        <v>143</v>
      </c>
      <c r="B5" s="557" t="s">
        <v>922</v>
      </c>
      <c r="C5" s="558">
        <v>389589</v>
      </c>
      <c r="D5" s="558">
        <v>0</v>
      </c>
      <c r="E5" s="558">
        <v>0</v>
      </c>
      <c r="F5" s="558">
        <v>0</v>
      </c>
      <c r="G5" s="558">
        <v>660633</v>
      </c>
      <c r="H5" s="558">
        <v>0</v>
      </c>
    </row>
    <row r="6" spans="1:8" ht="12.75">
      <c r="A6" s="570" t="s">
        <v>180</v>
      </c>
      <c r="B6" s="557" t="s">
        <v>923</v>
      </c>
      <c r="C6" s="558">
        <v>870000</v>
      </c>
      <c r="D6" s="558">
        <v>0</v>
      </c>
      <c r="E6" s="558">
        <v>0</v>
      </c>
      <c r="F6" s="558">
        <v>0</v>
      </c>
      <c r="G6" s="558">
        <v>870000</v>
      </c>
      <c r="H6" s="558">
        <v>0</v>
      </c>
    </row>
    <row r="7" spans="1:8" ht="12.75">
      <c r="A7" s="570" t="s">
        <v>182</v>
      </c>
      <c r="B7" s="557" t="s">
        <v>924</v>
      </c>
      <c r="C7" s="558">
        <v>245796</v>
      </c>
      <c r="D7" s="558">
        <v>0</v>
      </c>
      <c r="E7" s="558">
        <v>0</v>
      </c>
      <c r="F7" s="558">
        <v>0</v>
      </c>
      <c r="G7" s="558">
        <v>249618</v>
      </c>
      <c r="H7" s="558">
        <v>0</v>
      </c>
    </row>
    <row r="8" spans="1:8" ht="12.75">
      <c r="A8" s="570" t="s">
        <v>184</v>
      </c>
      <c r="B8" s="557" t="s">
        <v>925</v>
      </c>
      <c r="C8" s="558">
        <v>12168431</v>
      </c>
      <c r="D8" s="558">
        <v>0</v>
      </c>
      <c r="E8" s="558">
        <v>0</v>
      </c>
      <c r="F8" s="558">
        <v>0</v>
      </c>
      <c r="G8" s="558">
        <v>25149754</v>
      </c>
      <c r="H8" s="558">
        <v>0</v>
      </c>
    </row>
    <row r="9" spans="1:8" ht="25.5">
      <c r="A9" s="570" t="s">
        <v>186</v>
      </c>
      <c r="B9" s="557" t="s">
        <v>926</v>
      </c>
      <c r="C9" s="558">
        <v>23266275</v>
      </c>
      <c r="D9" s="558">
        <v>12520760</v>
      </c>
      <c r="E9" s="558">
        <v>4244187</v>
      </c>
      <c r="F9" s="558">
        <v>0</v>
      </c>
      <c r="G9" s="558">
        <v>26063130</v>
      </c>
      <c r="H9" s="558">
        <v>16764947</v>
      </c>
    </row>
    <row r="10" spans="1:8" ht="12.75">
      <c r="A10" s="571" t="s">
        <v>189</v>
      </c>
      <c r="B10" s="561" t="s">
        <v>927</v>
      </c>
      <c r="C10" s="562">
        <v>36940091</v>
      </c>
      <c r="D10" s="562">
        <v>12520760</v>
      </c>
      <c r="E10" s="562">
        <v>4244187</v>
      </c>
      <c r="F10" s="562">
        <v>0</v>
      </c>
      <c r="G10" s="562">
        <v>52993135</v>
      </c>
      <c r="H10" s="562">
        <v>16764947</v>
      </c>
    </row>
  </sheetData>
  <sheetProtection/>
  <mergeCells count="2">
    <mergeCell ref="A1:H1"/>
    <mergeCell ref="A2:G2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-28-3b7246-77-4a-5630-5c-47-52c-3c-531-30-2d-14c3c&amp;C&amp;R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G106"/>
  <sheetViews>
    <sheetView zoomScaleSheetLayoutView="100" zoomScalePageLayoutView="0" workbookViewId="0" topLeftCell="A1">
      <selection activeCell="D64" sqref="D64"/>
    </sheetView>
  </sheetViews>
  <sheetFormatPr defaultColWidth="9.00390625" defaultRowHeight="12.75"/>
  <cols>
    <col min="1" max="2" width="2.875" style="575" customWidth="1"/>
    <col min="3" max="3" width="54.875" style="575" customWidth="1"/>
    <col min="4" max="4" width="14.25390625" style="575" customWidth="1"/>
    <col min="5" max="5" width="14.375" style="575" customWidth="1"/>
    <col min="6" max="6" width="9.125" style="575" customWidth="1"/>
    <col min="7" max="7" width="12.75390625" style="575" bestFit="1" customWidth="1"/>
    <col min="8" max="254" width="9.125" style="575" customWidth="1"/>
    <col min="255" max="16384" width="2.875" style="575" customWidth="1"/>
  </cols>
  <sheetData>
    <row r="2" spans="3:5" ht="12.75">
      <c r="C2" s="576"/>
      <c r="D2" s="688"/>
      <c r="E2" s="759" t="s">
        <v>1255</v>
      </c>
    </row>
    <row r="3" spans="1:5" ht="27" customHeight="1">
      <c r="A3" s="577"/>
      <c r="B3" s="578"/>
      <c r="C3" s="579" t="s">
        <v>1038</v>
      </c>
      <c r="D3" s="580" t="s">
        <v>1039</v>
      </c>
      <c r="E3" s="580" t="s">
        <v>1040</v>
      </c>
    </row>
    <row r="4" spans="1:5" ht="12.75" customHeight="1">
      <c r="A4" s="1214" t="s">
        <v>930</v>
      </c>
      <c r="B4" s="1215"/>
      <c r="C4" s="1216"/>
      <c r="D4" s="581"/>
      <c r="E4" s="581"/>
    </row>
    <row r="5" spans="1:5" ht="12" customHeight="1">
      <c r="A5" s="582"/>
      <c r="B5" s="1212" t="s">
        <v>1041</v>
      </c>
      <c r="C5" s="1213"/>
      <c r="D5" s="763">
        <v>6843400</v>
      </c>
      <c r="E5" s="763">
        <v>0</v>
      </c>
    </row>
    <row r="6" spans="1:5" ht="12" customHeight="1">
      <c r="A6" s="582"/>
      <c r="B6" s="583"/>
      <c r="C6" s="584" t="s">
        <v>1042</v>
      </c>
      <c r="D6" s="764">
        <v>6493000</v>
      </c>
      <c r="E6" s="764">
        <v>0</v>
      </c>
    </row>
    <row r="7" spans="1:5" ht="11.25" customHeight="1">
      <c r="A7" s="582"/>
      <c r="B7" s="583"/>
      <c r="C7" s="584" t="s">
        <v>1043</v>
      </c>
      <c r="D7" s="764">
        <v>350400</v>
      </c>
      <c r="E7" s="764">
        <v>0</v>
      </c>
    </row>
    <row r="8" spans="1:5" s="587" customFormat="1" ht="12.75" customHeight="1">
      <c r="A8" s="586"/>
      <c r="B8" s="1217" t="s">
        <v>939</v>
      </c>
      <c r="C8" s="1218"/>
      <c r="D8" s="765">
        <f>SUM(D6,D7)</f>
        <v>6843400</v>
      </c>
      <c r="E8" s="766">
        <f>SUM(E6:E7)</f>
        <v>0</v>
      </c>
    </row>
    <row r="9" spans="1:5" ht="12.75" customHeight="1">
      <c r="A9" s="582"/>
      <c r="B9" s="1212" t="s">
        <v>940</v>
      </c>
      <c r="C9" s="1213"/>
      <c r="D9" s="767"/>
      <c r="E9" s="767"/>
    </row>
    <row r="10" spans="1:5" s="592" customFormat="1" ht="12.75" customHeight="1">
      <c r="A10" s="588"/>
      <c r="B10" s="589"/>
      <c r="C10" s="590" t="s">
        <v>1044</v>
      </c>
      <c r="D10" s="768">
        <v>1252482405</v>
      </c>
      <c r="E10" s="768">
        <v>1011456581</v>
      </c>
    </row>
    <row r="11" spans="1:7" ht="12.75" customHeight="1">
      <c r="A11" s="582"/>
      <c r="B11" s="583"/>
      <c r="C11" s="584" t="s">
        <v>1045</v>
      </c>
      <c r="D11" s="764">
        <v>282409230</v>
      </c>
      <c r="E11" s="764">
        <v>192059866</v>
      </c>
      <c r="G11" s="689"/>
    </row>
    <row r="12" spans="1:5" ht="12.75" customHeight="1">
      <c r="A12" s="582"/>
      <c r="B12" s="583"/>
      <c r="C12" s="584" t="s">
        <v>1046</v>
      </c>
      <c r="D12" s="764">
        <v>560301135</v>
      </c>
      <c r="E12" s="764">
        <v>437941551</v>
      </c>
    </row>
    <row r="13" spans="1:5" ht="12.75" customHeight="1">
      <c r="A13" s="582"/>
      <c r="B13" s="583"/>
      <c r="C13" s="584" t="s">
        <v>1047</v>
      </c>
      <c r="D13" s="764">
        <v>409772040</v>
      </c>
      <c r="E13" s="764">
        <v>381455164</v>
      </c>
    </row>
    <row r="14" spans="1:5" s="592" customFormat="1" ht="12.75" customHeight="1">
      <c r="A14" s="588"/>
      <c r="B14" s="589"/>
      <c r="C14" s="590" t="s">
        <v>942</v>
      </c>
      <c r="D14" s="768">
        <v>34840202</v>
      </c>
      <c r="E14" s="768">
        <v>15269260</v>
      </c>
    </row>
    <row r="15" spans="1:7" ht="12.75" customHeight="1">
      <c r="A15" s="582"/>
      <c r="B15" s="583"/>
      <c r="C15" s="584" t="s">
        <v>1048</v>
      </c>
      <c r="D15" s="764">
        <v>16451443</v>
      </c>
      <c r="E15" s="764">
        <v>8579650</v>
      </c>
      <c r="G15" s="689"/>
    </row>
    <row r="16" spans="1:7" ht="12.75" customHeight="1">
      <c r="A16" s="582"/>
      <c r="B16" s="583"/>
      <c r="C16" s="584" t="s">
        <v>1049</v>
      </c>
      <c r="D16" s="764">
        <v>10955060</v>
      </c>
      <c r="E16" s="764">
        <v>6398069</v>
      </c>
      <c r="G16" s="689"/>
    </row>
    <row r="17" spans="1:5" ht="12.75" customHeight="1">
      <c r="A17" s="582"/>
      <c r="B17" s="583"/>
      <c r="C17" s="584" t="s">
        <v>1050</v>
      </c>
      <c r="D17" s="764">
        <v>7433699</v>
      </c>
      <c r="E17" s="764">
        <v>541</v>
      </c>
    </row>
    <row r="18" spans="1:5" s="592" customFormat="1" ht="12" customHeight="1">
      <c r="A18" s="588"/>
      <c r="B18" s="589"/>
      <c r="C18" s="593" t="s">
        <v>943</v>
      </c>
      <c r="D18" s="768">
        <v>16176215</v>
      </c>
      <c r="E18" s="768">
        <f>SUM(E19:E21)</f>
        <v>0</v>
      </c>
    </row>
    <row r="19" spans="1:5" ht="12.75" customHeight="1">
      <c r="A19" s="582"/>
      <c r="B19" s="583"/>
      <c r="C19" s="584" t="s">
        <v>1051</v>
      </c>
      <c r="D19" s="764"/>
      <c r="E19" s="764"/>
    </row>
    <row r="20" spans="1:5" ht="12.75" customHeight="1">
      <c r="A20" s="582"/>
      <c r="B20" s="583"/>
      <c r="C20" s="584" t="s">
        <v>1052</v>
      </c>
      <c r="D20" s="585">
        <v>6071535</v>
      </c>
      <c r="E20" s="585">
        <v>0</v>
      </c>
    </row>
    <row r="21" spans="1:5" ht="12.75" customHeight="1">
      <c r="A21" s="582"/>
      <c r="B21" s="583"/>
      <c r="C21" s="584" t="s">
        <v>1053</v>
      </c>
      <c r="D21" s="585">
        <v>10104680</v>
      </c>
      <c r="E21" s="585">
        <v>0</v>
      </c>
    </row>
    <row r="22" spans="1:5" s="592" customFormat="1" ht="12.75" customHeight="1">
      <c r="A22" s="588"/>
      <c r="B22" s="589"/>
      <c r="C22" s="593" t="s">
        <v>1054</v>
      </c>
      <c r="D22" s="591">
        <v>5737781</v>
      </c>
      <c r="E22" s="591">
        <v>5737781</v>
      </c>
    </row>
    <row r="23" spans="1:5" ht="12.75" customHeight="1">
      <c r="A23" s="582"/>
      <c r="B23" s="583"/>
      <c r="C23" s="584" t="s">
        <v>1055</v>
      </c>
      <c r="D23" s="585"/>
      <c r="E23" s="585"/>
    </row>
    <row r="24" spans="1:5" ht="12.75" customHeight="1">
      <c r="A24" s="582"/>
      <c r="B24" s="583"/>
      <c r="C24" s="584" t="s">
        <v>1056</v>
      </c>
      <c r="D24" s="585">
        <v>0</v>
      </c>
      <c r="E24" s="585">
        <v>0</v>
      </c>
    </row>
    <row r="25" spans="1:5" ht="12.75" customHeight="1">
      <c r="A25" s="582"/>
      <c r="B25" s="583"/>
      <c r="C25" s="584" t="s">
        <v>1057</v>
      </c>
      <c r="D25" s="585"/>
      <c r="E25" s="585"/>
    </row>
    <row r="26" spans="1:5" s="592" customFormat="1" ht="12.75" customHeight="1">
      <c r="A26" s="588"/>
      <c r="B26" s="589"/>
      <c r="C26" s="593" t="s">
        <v>1058</v>
      </c>
      <c r="D26" s="591">
        <f>SUM(D27:D29)</f>
        <v>0</v>
      </c>
      <c r="E26" s="591">
        <f>SUM(E27:E29)</f>
        <v>0</v>
      </c>
    </row>
    <row r="27" spans="1:5" ht="12.75" customHeight="1">
      <c r="A27" s="582"/>
      <c r="B27" s="583"/>
      <c r="C27" s="584" t="s">
        <v>1059</v>
      </c>
      <c r="D27" s="585"/>
      <c r="E27" s="585"/>
    </row>
    <row r="28" spans="1:5" ht="12.75" customHeight="1">
      <c r="A28" s="582"/>
      <c r="B28" s="583"/>
      <c r="C28" s="584" t="s">
        <v>1060</v>
      </c>
      <c r="D28" s="585"/>
      <c r="E28" s="585"/>
    </row>
    <row r="29" spans="1:5" ht="12.75" customHeight="1">
      <c r="A29" s="582"/>
      <c r="B29" s="583"/>
      <c r="C29" s="584" t="s">
        <v>1061</v>
      </c>
      <c r="D29" s="585"/>
      <c r="E29" s="585"/>
    </row>
    <row r="30" spans="1:5" ht="12.75" customHeight="1">
      <c r="A30" s="582"/>
      <c r="B30" s="1219" t="s">
        <v>949</v>
      </c>
      <c r="C30" s="1220"/>
      <c r="D30" s="594">
        <f>SUM(D10,D14,D18,D22,D26)</f>
        <v>1309236603</v>
      </c>
      <c r="E30" s="594">
        <f>SUM(E10,E14,E18,E22,E26)</f>
        <v>1032463622</v>
      </c>
    </row>
    <row r="31" spans="1:5" ht="12.75" customHeight="1">
      <c r="A31" s="582"/>
      <c r="B31" s="1212" t="s">
        <v>950</v>
      </c>
      <c r="C31" s="1213"/>
      <c r="D31" s="595"/>
      <c r="E31" s="595"/>
    </row>
    <row r="32" spans="1:5" s="592" customFormat="1" ht="13.5" customHeight="1">
      <c r="A32" s="588"/>
      <c r="B32" s="589"/>
      <c r="C32" s="593" t="s">
        <v>1062</v>
      </c>
      <c r="D32" s="591">
        <f>(D34)</f>
        <v>870000</v>
      </c>
      <c r="E32" s="591">
        <f>(E34)</f>
        <v>870000</v>
      </c>
    </row>
    <row r="33" spans="1:5" ht="13.5" customHeight="1">
      <c r="A33" s="582"/>
      <c r="B33" s="583"/>
      <c r="C33" s="584" t="s">
        <v>1063</v>
      </c>
      <c r="D33" s="585"/>
      <c r="E33" s="585"/>
    </row>
    <row r="34" spans="1:5" ht="13.5" customHeight="1">
      <c r="A34" s="582"/>
      <c r="B34" s="583"/>
      <c r="C34" s="584" t="s">
        <v>1064</v>
      </c>
      <c r="D34" s="585">
        <v>870000</v>
      </c>
      <c r="E34" s="585">
        <v>870000</v>
      </c>
    </row>
    <row r="35" spans="1:5" s="600" customFormat="1" ht="23.25" customHeight="1">
      <c r="A35" s="596"/>
      <c r="B35" s="597"/>
      <c r="C35" s="598" t="s">
        <v>1065</v>
      </c>
      <c r="D35" s="599"/>
      <c r="E35" s="599"/>
    </row>
    <row r="36" spans="1:5" ht="12" customHeight="1">
      <c r="A36" s="582"/>
      <c r="B36" s="583"/>
      <c r="C36" s="590" t="s">
        <v>1066</v>
      </c>
      <c r="D36" s="585"/>
      <c r="E36" s="585"/>
    </row>
    <row r="37" spans="1:5" ht="12" customHeight="1">
      <c r="A37" s="582"/>
      <c r="B37" s="583"/>
      <c r="C37" s="590" t="s">
        <v>1067</v>
      </c>
      <c r="D37" s="585"/>
      <c r="E37" s="585"/>
    </row>
    <row r="38" spans="1:5" ht="12" customHeight="1">
      <c r="A38" s="582"/>
      <c r="B38" s="1219" t="s">
        <v>957</v>
      </c>
      <c r="C38" s="1220"/>
      <c r="D38" s="594">
        <f>(D32)</f>
        <v>870000</v>
      </c>
      <c r="E38" s="594">
        <f>(E32)</f>
        <v>870000</v>
      </c>
    </row>
    <row r="39" spans="1:5" ht="24" customHeight="1">
      <c r="A39" s="582"/>
      <c r="B39" s="1219" t="s">
        <v>1068</v>
      </c>
      <c r="C39" s="1220"/>
      <c r="D39" s="594"/>
      <c r="E39" s="594"/>
    </row>
    <row r="40" spans="1:5" ht="12" customHeight="1">
      <c r="A40" s="582"/>
      <c r="B40" s="601"/>
      <c r="C40" s="602" t="s">
        <v>941</v>
      </c>
      <c r="D40" s="594">
        <v>937268236</v>
      </c>
      <c r="E40" s="594">
        <v>769674231</v>
      </c>
    </row>
    <row r="41" spans="1:5" ht="12" customHeight="1">
      <c r="A41" s="582"/>
      <c r="B41" s="603"/>
      <c r="C41" s="604" t="s">
        <v>1045</v>
      </c>
      <c r="D41" s="755">
        <v>204768600</v>
      </c>
      <c r="E41" s="755">
        <v>203918655</v>
      </c>
    </row>
    <row r="42" spans="1:5" ht="12" customHeight="1">
      <c r="A42" s="582"/>
      <c r="B42" s="603"/>
      <c r="C42" s="604" t="s">
        <v>1046</v>
      </c>
      <c r="D42" s="756">
        <v>0</v>
      </c>
      <c r="E42" s="756">
        <v>0</v>
      </c>
    </row>
    <row r="43" spans="1:5" ht="12" customHeight="1">
      <c r="A43" s="582"/>
      <c r="B43" s="603"/>
      <c r="C43" s="604" t="s">
        <v>1047</v>
      </c>
      <c r="D43" s="755">
        <v>732499636</v>
      </c>
      <c r="E43" s="755">
        <v>565755576</v>
      </c>
    </row>
    <row r="44" spans="1:5" ht="12" customHeight="1">
      <c r="A44" s="582"/>
      <c r="B44" s="603"/>
      <c r="C44" s="606" t="s">
        <v>942</v>
      </c>
      <c r="D44" s="594">
        <f>SUM(D45:D47)</f>
        <v>0</v>
      </c>
      <c r="E44" s="594">
        <f>SUM(E45:E47)</f>
        <v>0</v>
      </c>
    </row>
    <row r="45" spans="1:5" ht="12" customHeight="1">
      <c r="A45" s="582"/>
      <c r="B45" s="603"/>
      <c r="C45" s="604" t="s">
        <v>1048</v>
      </c>
      <c r="D45" s="594"/>
      <c r="E45" s="594"/>
    </row>
    <row r="46" spans="1:5" ht="12" customHeight="1">
      <c r="A46" s="582"/>
      <c r="B46" s="603"/>
      <c r="C46" s="604" t="s">
        <v>1049</v>
      </c>
      <c r="D46" s="605">
        <v>0</v>
      </c>
      <c r="E46" s="605">
        <v>0</v>
      </c>
    </row>
    <row r="47" spans="1:5" ht="12" customHeight="1">
      <c r="A47" s="582"/>
      <c r="B47" s="603"/>
      <c r="C47" s="604" t="s">
        <v>1050</v>
      </c>
      <c r="D47" s="607"/>
      <c r="E47" s="607"/>
    </row>
    <row r="48" spans="1:5" ht="12" customHeight="1">
      <c r="A48" s="582"/>
      <c r="B48" s="603"/>
      <c r="C48" s="608" t="s">
        <v>943</v>
      </c>
      <c r="D48" s="594">
        <f>SUM(D49:D51)</f>
        <v>0</v>
      </c>
      <c r="E48" s="594">
        <f>SUM(E49:E51)</f>
        <v>0</v>
      </c>
    </row>
    <row r="49" spans="1:5" ht="12" customHeight="1">
      <c r="A49" s="582"/>
      <c r="B49" s="603"/>
      <c r="C49" s="604" t="s">
        <v>1051</v>
      </c>
      <c r="D49" s="594"/>
      <c r="E49" s="594"/>
    </row>
    <row r="50" spans="1:5" ht="12" customHeight="1">
      <c r="A50" s="582"/>
      <c r="B50" s="603"/>
      <c r="C50" s="604" t="s">
        <v>1052</v>
      </c>
      <c r="D50" s="594"/>
      <c r="E50" s="594"/>
    </row>
    <row r="51" spans="1:5" ht="12" customHeight="1">
      <c r="A51" s="582"/>
      <c r="B51" s="603"/>
      <c r="C51" s="604" t="s">
        <v>1053</v>
      </c>
      <c r="D51" s="607"/>
      <c r="E51" s="607"/>
    </row>
    <row r="52" spans="1:5" ht="25.5" customHeight="1">
      <c r="A52" s="609"/>
      <c r="B52" s="1221" t="s">
        <v>1069</v>
      </c>
      <c r="C52" s="1222"/>
      <c r="D52" s="610">
        <f>SUM(D40,D44,D48)</f>
        <v>937268236</v>
      </c>
      <c r="E52" s="610">
        <f>SUM(E40,E44,E48)</f>
        <v>769674231</v>
      </c>
    </row>
    <row r="53" spans="1:5" ht="15" customHeight="1">
      <c r="A53" s="1214" t="s">
        <v>965</v>
      </c>
      <c r="B53" s="1215"/>
      <c r="C53" s="1216"/>
      <c r="D53" s="611">
        <f>SUM(D8+D30+D38+D52)</f>
        <v>2254218239</v>
      </c>
      <c r="E53" s="611">
        <f>SUM(E8+E30+E38+E52)</f>
        <v>1803007853</v>
      </c>
    </row>
    <row r="54" spans="1:5" ht="13.5" customHeight="1">
      <c r="A54" s="1214" t="s">
        <v>966</v>
      </c>
      <c r="B54" s="1215"/>
      <c r="C54" s="1216"/>
      <c r="D54" s="595"/>
      <c r="E54" s="595"/>
    </row>
    <row r="55" spans="1:5" ht="12.75" customHeight="1">
      <c r="A55" s="582"/>
      <c r="B55" s="1212" t="s">
        <v>967</v>
      </c>
      <c r="C55" s="1213"/>
      <c r="D55" s="585">
        <v>245796</v>
      </c>
      <c r="E55" s="585">
        <v>249618</v>
      </c>
    </row>
    <row r="56" spans="1:5" ht="12.75" customHeight="1">
      <c r="A56" s="582"/>
      <c r="B56" s="1212" t="s">
        <v>975</v>
      </c>
      <c r="C56" s="1213"/>
      <c r="D56" s="585">
        <v>11187104</v>
      </c>
      <c r="E56" s="585">
        <v>10010816</v>
      </c>
    </row>
    <row r="57" spans="1:5" ht="11.25" customHeight="1">
      <c r="A57" s="582"/>
      <c r="B57" s="1212" t="s">
        <v>982</v>
      </c>
      <c r="C57" s="1213"/>
      <c r="D57" s="605"/>
      <c r="E57" s="605"/>
    </row>
    <row r="58" spans="1:5" ht="12" customHeight="1">
      <c r="A58" s="582"/>
      <c r="B58" s="583"/>
      <c r="C58" s="584" t="s">
        <v>1070</v>
      </c>
      <c r="D58" s="605"/>
      <c r="E58" s="605"/>
    </row>
    <row r="59" spans="1:5" ht="12" customHeight="1">
      <c r="A59" s="582"/>
      <c r="B59" s="583"/>
      <c r="C59" s="584" t="s">
        <v>984</v>
      </c>
      <c r="D59" s="605"/>
      <c r="E59" s="605"/>
    </row>
    <row r="60" spans="1:5" ht="12" customHeight="1">
      <c r="A60" s="582"/>
      <c r="B60" s="1219" t="s">
        <v>985</v>
      </c>
      <c r="C60" s="1220"/>
      <c r="D60" s="594">
        <f>SUM(D58:D59)</f>
        <v>0</v>
      </c>
      <c r="E60" s="594">
        <f>SUM(E58:E59)</f>
        <v>0</v>
      </c>
    </row>
    <row r="61" spans="1:5" ht="12" customHeight="1">
      <c r="A61" s="582"/>
      <c r="B61" s="1212" t="s">
        <v>986</v>
      </c>
      <c r="C61" s="1213"/>
      <c r="D61" s="585">
        <v>12168431</v>
      </c>
      <c r="E61" s="585">
        <v>25321729</v>
      </c>
    </row>
    <row r="62" spans="1:5" ht="12" customHeight="1">
      <c r="A62" s="582"/>
      <c r="B62" s="1212" t="s">
        <v>1071</v>
      </c>
      <c r="C62" s="1213"/>
      <c r="D62" s="585">
        <v>0</v>
      </c>
      <c r="E62" s="585">
        <v>0</v>
      </c>
    </row>
    <row r="63" spans="1:5" ht="13.5" customHeight="1">
      <c r="A63" s="1214" t="s">
        <v>992</v>
      </c>
      <c r="B63" s="1215"/>
      <c r="C63" s="1216"/>
      <c r="D63" s="611">
        <f>SUM(D55:D56:D60:D62)</f>
        <v>23601331</v>
      </c>
      <c r="E63" s="611">
        <f>SUM(E55:E56:E60:E62)</f>
        <v>35582163</v>
      </c>
    </row>
    <row r="64" spans="1:5" ht="14.25">
      <c r="A64" s="1223" t="s">
        <v>1072</v>
      </c>
      <c r="B64" s="1224"/>
      <c r="C64" s="1225"/>
      <c r="D64" s="612">
        <f>SUM(D53+D63)</f>
        <v>2277819570</v>
      </c>
      <c r="E64" s="612">
        <f>SUM(E53+E63)</f>
        <v>1838590016</v>
      </c>
    </row>
    <row r="65" spans="1:5" ht="14.25">
      <c r="A65" s="613"/>
      <c r="B65" s="613"/>
      <c r="C65" s="613"/>
      <c r="D65" s="614"/>
      <c r="E65" s="614"/>
    </row>
    <row r="66" spans="1:5" ht="14.25">
      <c r="A66" s="613"/>
      <c r="B66" s="613"/>
      <c r="C66" s="613"/>
      <c r="D66" s="614"/>
      <c r="E66" s="614"/>
    </row>
    <row r="67" spans="1:5" ht="14.25">
      <c r="A67" s="613"/>
      <c r="B67" s="613"/>
      <c r="C67" s="613"/>
      <c r="D67" s="614"/>
      <c r="E67" s="614"/>
    </row>
    <row r="70" spans="1:5" ht="30" customHeight="1">
      <c r="A70" s="577"/>
      <c r="B70" s="578"/>
      <c r="C70" s="579" t="s">
        <v>1073</v>
      </c>
      <c r="D70" s="615" t="s">
        <v>928</v>
      </c>
      <c r="E70" s="615" t="s">
        <v>929</v>
      </c>
    </row>
    <row r="71" spans="1:5" ht="12.75">
      <c r="A71" s="1214" t="s">
        <v>1014</v>
      </c>
      <c r="B71" s="1215"/>
      <c r="C71" s="1216"/>
      <c r="D71" s="616"/>
      <c r="E71" s="616"/>
    </row>
    <row r="72" spans="1:5" ht="11.25" customHeight="1">
      <c r="A72" s="582"/>
      <c r="B72" s="1212" t="s">
        <v>1015</v>
      </c>
      <c r="C72" s="1213"/>
      <c r="D72" s="617"/>
      <c r="E72" s="617"/>
    </row>
    <row r="73" spans="1:5" ht="11.25" customHeight="1">
      <c r="A73" s="582"/>
      <c r="B73" s="583"/>
      <c r="C73" s="584" t="s">
        <v>1016</v>
      </c>
      <c r="D73" s="617"/>
      <c r="E73" s="617"/>
    </row>
    <row r="74" spans="1:5" ht="12" customHeight="1">
      <c r="A74" s="582"/>
      <c r="B74" s="583"/>
      <c r="C74" s="584" t="s">
        <v>1074</v>
      </c>
      <c r="D74" s="617"/>
      <c r="E74" s="617"/>
    </row>
    <row r="75" spans="1:5" ht="11.25" customHeight="1">
      <c r="A75" s="582"/>
      <c r="B75" s="583"/>
      <c r="C75" s="584" t="s">
        <v>1018</v>
      </c>
      <c r="D75" s="617"/>
      <c r="E75" s="617"/>
    </row>
    <row r="76" spans="1:5" ht="12" customHeight="1">
      <c r="A76" s="582"/>
      <c r="B76" s="583"/>
      <c r="C76" s="584" t="s">
        <v>1075</v>
      </c>
      <c r="D76" s="617">
        <v>0</v>
      </c>
      <c r="E76" s="617">
        <v>0</v>
      </c>
    </row>
    <row r="77" spans="1:5" ht="12.75" customHeight="1">
      <c r="A77" s="582"/>
      <c r="B77" s="1219" t="s">
        <v>1021</v>
      </c>
      <c r="C77" s="1220"/>
      <c r="D77" s="618">
        <f>SUM(D73:D76)</f>
        <v>0</v>
      </c>
      <c r="E77" s="618">
        <f>SUM(E73:E76)</f>
        <v>0</v>
      </c>
    </row>
    <row r="78" spans="1:5" ht="12" customHeight="1">
      <c r="A78" s="582"/>
      <c r="B78" s="1212" t="s">
        <v>1022</v>
      </c>
      <c r="C78" s="1213"/>
      <c r="D78" s="617"/>
      <c r="E78" s="617"/>
    </row>
    <row r="79" spans="1:5" ht="10.5" customHeight="1">
      <c r="A79" s="582"/>
      <c r="B79" s="583"/>
      <c r="C79" s="584" t="s">
        <v>1023</v>
      </c>
      <c r="D79" s="617"/>
      <c r="E79" s="617"/>
    </row>
    <row r="80" spans="1:5" ht="11.25" customHeight="1">
      <c r="A80" s="582"/>
      <c r="B80" s="583"/>
      <c r="C80" s="584" t="s">
        <v>1024</v>
      </c>
      <c r="D80" s="617"/>
      <c r="E80" s="617"/>
    </row>
    <row r="81" spans="1:5" ht="11.25" customHeight="1">
      <c r="A81" s="582"/>
      <c r="B81" s="583"/>
      <c r="C81" s="584" t="s">
        <v>1076</v>
      </c>
      <c r="D81" s="619">
        <f>SUM(D83:D84)</f>
        <v>0</v>
      </c>
      <c r="E81" s="619">
        <f>SUM(E83:E84)</f>
        <v>0</v>
      </c>
    </row>
    <row r="82" spans="1:5" ht="11.25" customHeight="1">
      <c r="A82" s="582"/>
      <c r="B82" s="583"/>
      <c r="C82" s="584" t="s">
        <v>1077</v>
      </c>
      <c r="D82" s="617"/>
      <c r="E82" s="617"/>
    </row>
    <row r="83" spans="1:5" ht="11.25" customHeight="1">
      <c r="A83" s="582"/>
      <c r="B83" s="583"/>
      <c r="C83" s="584" t="s">
        <v>1078</v>
      </c>
      <c r="D83" s="617"/>
      <c r="E83" s="617"/>
    </row>
    <row r="84" spans="1:5" ht="11.25" customHeight="1">
      <c r="A84" s="582"/>
      <c r="B84" s="583"/>
      <c r="C84" s="584" t="s">
        <v>1079</v>
      </c>
      <c r="D84" s="617"/>
      <c r="E84" s="617"/>
    </row>
    <row r="85" spans="1:5" ht="12" customHeight="1">
      <c r="A85" s="582"/>
      <c r="B85" s="583"/>
      <c r="C85" s="584" t="s">
        <v>1080</v>
      </c>
      <c r="D85" s="619">
        <f>SUM(D87:D89)</f>
        <v>4434470</v>
      </c>
      <c r="E85" s="619">
        <f>SUM(E87:E89)</f>
        <v>2825925</v>
      </c>
    </row>
    <row r="86" spans="1:5" ht="10.5" customHeight="1">
      <c r="A86" s="582"/>
      <c r="B86" s="583"/>
      <c r="C86" s="584" t="s">
        <v>1081</v>
      </c>
      <c r="D86" s="617"/>
      <c r="E86" s="617"/>
    </row>
    <row r="87" spans="1:5" ht="10.5" customHeight="1">
      <c r="A87" s="582"/>
      <c r="B87" s="583"/>
      <c r="C87" s="584" t="s">
        <v>1082</v>
      </c>
      <c r="D87" s="617"/>
      <c r="E87" s="617"/>
    </row>
    <row r="88" spans="1:5" ht="11.25" customHeight="1">
      <c r="A88" s="582"/>
      <c r="B88" s="583"/>
      <c r="C88" s="584" t="s">
        <v>1083</v>
      </c>
      <c r="D88" s="617"/>
      <c r="E88" s="617"/>
    </row>
    <row r="89" spans="1:5" ht="10.5" customHeight="1">
      <c r="A89" s="582"/>
      <c r="B89" s="583"/>
      <c r="C89" s="584" t="s">
        <v>1084</v>
      </c>
      <c r="D89" s="617">
        <v>4434470</v>
      </c>
      <c r="E89" s="617">
        <v>2825925</v>
      </c>
    </row>
    <row r="90" spans="1:5" ht="12.75" customHeight="1">
      <c r="A90" s="582"/>
      <c r="B90" s="1219" t="s">
        <v>1030</v>
      </c>
      <c r="C90" s="1220"/>
      <c r="D90" s="618">
        <f>SUM(D79+D80+D81+D85)</f>
        <v>4434470</v>
      </c>
      <c r="E90" s="618">
        <f>SUM(E79+E80+E81+E85)</f>
        <v>2825925</v>
      </c>
    </row>
    <row r="91" spans="1:5" ht="12.75" customHeight="1">
      <c r="A91" s="582"/>
      <c r="B91" s="1212" t="s">
        <v>1085</v>
      </c>
      <c r="C91" s="1213"/>
      <c r="D91" s="617"/>
      <c r="E91" s="617"/>
    </row>
    <row r="92" spans="1:5" ht="11.25" customHeight="1">
      <c r="A92" s="582"/>
      <c r="B92" s="583"/>
      <c r="C92" s="584" t="s">
        <v>1086</v>
      </c>
      <c r="D92" s="617"/>
      <c r="E92" s="617"/>
    </row>
    <row r="93" spans="1:5" ht="11.25" customHeight="1">
      <c r="A93" s="582"/>
      <c r="B93" s="583"/>
      <c r="C93" s="584" t="s">
        <v>1087</v>
      </c>
      <c r="D93" s="617">
        <v>3267052</v>
      </c>
      <c r="E93" s="617">
        <v>3637571</v>
      </c>
    </row>
    <row r="94" spans="1:5" ht="10.5" customHeight="1">
      <c r="A94" s="582"/>
      <c r="B94" s="583"/>
      <c r="C94" s="584" t="s">
        <v>1088</v>
      </c>
      <c r="D94" s="617"/>
      <c r="E94" s="617"/>
    </row>
    <row r="95" spans="1:5" ht="10.5" customHeight="1">
      <c r="A95" s="582"/>
      <c r="B95" s="583"/>
      <c r="C95" s="584" t="s">
        <v>1089</v>
      </c>
      <c r="D95" s="617"/>
      <c r="E95" s="617"/>
    </row>
    <row r="96" spans="1:5" ht="10.5" customHeight="1">
      <c r="A96" s="582"/>
      <c r="B96" s="583"/>
      <c r="C96" s="584" t="s">
        <v>1090</v>
      </c>
      <c r="D96" s="617"/>
      <c r="E96" s="617"/>
    </row>
    <row r="97" spans="1:5" ht="12" customHeight="1">
      <c r="A97" s="582"/>
      <c r="B97" s="1219" t="s">
        <v>1091</v>
      </c>
      <c r="C97" s="1220"/>
      <c r="D97" s="618">
        <v>3267052</v>
      </c>
      <c r="E97" s="618">
        <v>3637571</v>
      </c>
    </row>
    <row r="98" spans="1:5" ht="12.75">
      <c r="A98" s="1214" t="s">
        <v>1031</v>
      </c>
      <c r="B98" s="1215"/>
      <c r="C98" s="1216"/>
      <c r="D98" s="620">
        <f>SUM(D77+D90+D97)</f>
        <v>7701522</v>
      </c>
      <c r="E98" s="620">
        <f>SUM(E77+E90+E97)</f>
        <v>6463496</v>
      </c>
    </row>
    <row r="100" ht="13.5" thickBot="1"/>
    <row r="101" spans="1:5" ht="22.5">
      <c r="A101" s="621"/>
      <c r="B101" s="622"/>
      <c r="C101" s="623" t="s">
        <v>1092</v>
      </c>
      <c r="D101" s="624" t="s">
        <v>1039</v>
      </c>
      <c r="E101" s="625" t="s">
        <v>1040</v>
      </c>
    </row>
    <row r="102" spans="1:5" ht="12.75">
      <c r="A102" s="626"/>
      <c r="B102" s="627"/>
      <c r="C102" s="627"/>
      <c r="D102" s="629"/>
      <c r="E102" s="628"/>
    </row>
    <row r="103" spans="1:5" ht="18.75" customHeight="1">
      <c r="A103" s="630"/>
      <c r="B103" s="631" t="s">
        <v>1093</v>
      </c>
      <c r="C103" s="632"/>
      <c r="D103" s="633">
        <f>(D11+D15)</f>
        <v>298860673</v>
      </c>
      <c r="E103" s="633">
        <f>(E11+E15)</f>
        <v>200639516</v>
      </c>
    </row>
    <row r="104" spans="1:5" ht="18.75" customHeight="1">
      <c r="A104" s="630"/>
      <c r="B104" s="631" t="s">
        <v>1094</v>
      </c>
      <c r="C104" s="632"/>
      <c r="D104" s="633">
        <f>(D6+D12+D16+D20)</f>
        <v>583820730</v>
      </c>
      <c r="E104" s="633">
        <f>(E6+E12+E16+E20)</f>
        <v>444339620</v>
      </c>
    </row>
    <row r="105" spans="1:5" ht="15">
      <c r="A105" s="634"/>
      <c r="B105" s="635" t="s">
        <v>1095</v>
      </c>
      <c r="C105" s="636"/>
      <c r="D105" s="637">
        <f>(D7+D13+D17+D21+D34)</f>
        <v>428530819</v>
      </c>
      <c r="E105" s="637">
        <f>(E7+E13+E17+E21+E34)</f>
        <v>382325705</v>
      </c>
    </row>
    <row r="106" spans="1:5" ht="18.75" customHeight="1" thickBot="1">
      <c r="A106" s="638"/>
      <c r="B106" s="639" t="s">
        <v>1096</v>
      </c>
      <c r="C106" s="640"/>
      <c r="D106" s="641">
        <f>D103+D104+D105</f>
        <v>1311212222</v>
      </c>
      <c r="E106" s="641">
        <f>E103+E104+E105</f>
        <v>1027304841</v>
      </c>
    </row>
  </sheetData>
  <sheetProtection/>
  <mergeCells count="27">
    <mergeCell ref="B91:C91"/>
    <mergeCell ref="B97:C97"/>
    <mergeCell ref="A98:C98"/>
    <mergeCell ref="A64:C64"/>
    <mergeCell ref="A71:C71"/>
    <mergeCell ref="B72:C72"/>
    <mergeCell ref="B77:C77"/>
    <mergeCell ref="B78:C78"/>
    <mergeCell ref="B90:C90"/>
    <mergeCell ref="A63:C63"/>
    <mergeCell ref="B38:C38"/>
    <mergeCell ref="B39:C39"/>
    <mergeCell ref="B52:C52"/>
    <mergeCell ref="A53:C53"/>
    <mergeCell ref="A54:C54"/>
    <mergeCell ref="B55:C55"/>
    <mergeCell ref="B56:C56"/>
    <mergeCell ref="B57:C57"/>
    <mergeCell ref="B60:C60"/>
    <mergeCell ref="B61:C61"/>
    <mergeCell ref="B62:C62"/>
    <mergeCell ref="B31:C31"/>
    <mergeCell ref="A4:C4"/>
    <mergeCell ref="B5:C5"/>
    <mergeCell ref="B8:C8"/>
    <mergeCell ref="B9:C9"/>
    <mergeCell ref="B30:C30"/>
  </mergeCells>
  <printOptions/>
  <pageMargins left="0.3" right="0.24" top="0.34" bottom="0.25" header="0.25" footer="0.25"/>
  <pageSetup horizontalDpi="300" verticalDpi="300" orientation="portrait" paperSize="9" scale="95" r:id="rId1"/>
  <headerFooter alignWithMargins="0">
    <oddHeader>&amp;C&amp;"Arial CE,Félkövér"&amp;12VAGYONLELTÁR(önkormányzati szinten)&amp;R12.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53.375" style="572" customWidth="1"/>
    <col min="2" max="2" width="16.875" style="572" customWidth="1"/>
    <col min="3" max="3" width="17.375" style="572" customWidth="1"/>
    <col min="4" max="16384" width="9.125" style="572" customWidth="1"/>
  </cols>
  <sheetData>
    <row r="1" spans="1:3" ht="15.75">
      <c r="A1" s="1234" t="s">
        <v>1102</v>
      </c>
      <c r="B1" s="1234"/>
      <c r="C1" s="1234"/>
    </row>
    <row r="2" spans="1:3" ht="18" customHeight="1">
      <c r="A2" s="1235" t="s">
        <v>1117</v>
      </c>
      <c r="B2" s="1235"/>
      <c r="C2" s="1235"/>
    </row>
    <row r="3" spans="1:3" ht="18" customHeight="1">
      <c r="A3" s="695"/>
      <c r="B3" s="695"/>
      <c r="C3" s="760" t="s">
        <v>1256</v>
      </c>
    </row>
    <row r="4" spans="2:3" ht="12.75">
      <c r="B4" s="645" t="s">
        <v>1099</v>
      </c>
      <c r="C4" s="646" t="s">
        <v>1227</v>
      </c>
    </row>
    <row r="5" spans="1:3" ht="16.5" customHeight="1">
      <c r="A5" s="647" t="s">
        <v>1098</v>
      </c>
      <c r="B5" s="648" t="s">
        <v>1097</v>
      </c>
      <c r="C5" s="648" t="s">
        <v>1103</v>
      </c>
    </row>
    <row r="6" spans="1:3" ht="12.75">
      <c r="A6" s="642">
        <v>1</v>
      </c>
      <c r="B6" s="643">
        <v>2</v>
      </c>
      <c r="C6" s="643">
        <v>3</v>
      </c>
    </row>
    <row r="7" spans="1:3" ht="15.75" customHeight="1">
      <c r="A7" s="649" t="s">
        <v>1104</v>
      </c>
      <c r="B7" s="650" t="s">
        <v>1099</v>
      </c>
      <c r="C7" s="651"/>
    </row>
    <row r="8" spans="1:3" ht="14.25" customHeight="1">
      <c r="A8" s="652" t="s">
        <v>1105</v>
      </c>
      <c r="B8" s="1226">
        <v>1</v>
      </c>
      <c r="C8" s="1228">
        <v>12168431</v>
      </c>
    </row>
    <row r="9" spans="1:3" ht="16.5" customHeight="1">
      <c r="A9" s="653" t="s">
        <v>1106</v>
      </c>
      <c r="B9" s="1227"/>
      <c r="C9" s="1229"/>
    </row>
    <row r="10" spans="1:3" ht="16.5" customHeight="1">
      <c r="A10" s="653" t="s">
        <v>1107</v>
      </c>
      <c r="B10" s="654">
        <v>2</v>
      </c>
      <c r="C10" s="655"/>
    </row>
    <row r="11" spans="1:3" ht="15.75" customHeight="1">
      <c r="A11" s="653" t="s">
        <v>1108</v>
      </c>
      <c r="B11" s="654">
        <v>3</v>
      </c>
      <c r="C11" s="655">
        <v>99520</v>
      </c>
    </row>
    <row r="12" spans="1:3" ht="15.75" customHeight="1">
      <c r="A12" s="653" t="s">
        <v>1109</v>
      </c>
      <c r="B12" s="654">
        <v>4</v>
      </c>
      <c r="C12" s="655"/>
    </row>
    <row r="13" spans="1:3" ht="17.25" customHeight="1">
      <c r="A13" s="649" t="s">
        <v>1110</v>
      </c>
      <c r="B13" s="656">
        <v>5</v>
      </c>
      <c r="C13" s="657">
        <f>SUM(C8:C12)</f>
        <v>12267951</v>
      </c>
    </row>
    <row r="14" spans="1:3" ht="16.5" customHeight="1">
      <c r="A14" s="649" t="s">
        <v>1111</v>
      </c>
      <c r="B14" s="656">
        <v>6</v>
      </c>
      <c r="C14" s="657">
        <v>140009137</v>
      </c>
    </row>
    <row r="15" spans="1:3" ht="14.25" customHeight="1">
      <c r="A15" s="649" t="s">
        <v>1112</v>
      </c>
      <c r="B15" s="656">
        <v>7</v>
      </c>
      <c r="C15" s="657">
        <v>114687408</v>
      </c>
    </row>
    <row r="16" spans="1:3" s="644" customFormat="1" ht="16.5" customHeight="1">
      <c r="A16" s="649" t="s">
        <v>1113</v>
      </c>
      <c r="B16" s="658" t="s">
        <v>1099</v>
      </c>
      <c r="C16" s="657">
        <f>(C14-C15)</f>
        <v>25321729</v>
      </c>
    </row>
    <row r="17" spans="1:3" ht="18" customHeight="1">
      <c r="A17" s="652" t="s">
        <v>1105</v>
      </c>
      <c r="B17" s="1226">
        <v>8</v>
      </c>
      <c r="C17" s="1228">
        <v>25149754</v>
      </c>
    </row>
    <row r="18" spans="1:3" ht="16.5" customHeight="1">
      <c r="A18" s="653" t="s">
        <v>1106</v>
      </c>
      <c r="B18" s="1227"/>
      <c r="C18" s="1229"/>
    </row>
    <row r="19" spans="1:3" ht="16.5" customHeight="1">
      <c r="A19" s="653" t="s">
        <v>1114</v>
      </c>
      <c r="B19" s="654">
        <v>9</v>
      </c>
      <c r="C19" s="655"/>
    </row>
    <row r="20" spans="1:3" ht="17.25" customHeight="1">
      <c r="A20" s="653" t="s">
        <v>1108</v>
      </c>
      <c r="B20" s="654">
        <v>10</v>
      </c>
      <c r="C20" s="655">
        <v>171975</v>
      </c>
    </row>
    <row r="21" spans="1:3" ht="17.25" customHeight="1">
      <c r="A21" s="653" t="s">
        <v>1109</v>
      </c>
      <c r="B21" s="654">
        <v>11</v>
      </c>
      <c r="C21" s="655"/>
    </row>
    <row r="22" spans="1:3" ht="15" customHeight="1">
      <c r="A22" s="659" t="s">
        <v>1115</v>
      </c>
      <c r="B22" s="1230">
        <v>12</v>
      </c>
      <c r="C22" s="1232">
        <f>SUM(C17:C21)</f>
        <v>25321729</v>
      </c>
    </row>
    <row r="23" spans="1:3" ht="14.25" customHeight="1">
      <c r="A23" s="653" t="s">
        <v>1116</v>
      </c>
      <c r="B23" s="1231"/>
      <c r="C23" s="1233"/>
    </row>
    <row r="26" spans="1:3" ht="15.75">
      <c r="A26" s="1234" t="s">
        <v>1102</v>
      </c>
      <c r="B26" s="1234"/>
      <c r="C26" s="1234"/>
    </row>
    <row r="27" spans="1:3" ht="12.75">
      <c r="A27" s="1235" t="s">
        <v>1228</v>
      </c>
      <c r="B27" s="1235"/>
      <c r="C27" s="1235"/>
    </row>
    <row r="28" spans="2:3" ht="12.75">
      <c r="B28" s="697" t="s">
        <v>1099</v>
      </c>
      <c r="C28" s="646" t="s">
        <v>1227</v>
      </c>
    </row>
    <row r="29" spans="1:3" ht="12.75">
      <c r="A29" s="647" t="s">
        <v>1098</v>
      </c>
      <c r="B29" s="648" t="s">
        <v>1097</v>
      </c>
      <c r="C29" s="648" t="s">
        <v>1103</v>
      </c>
    </row>
    <row r="30" spans="1:3" ht="12.75">
      <c r="A30" s="642">
        <v>1</v>
      </c>
      <c r="B30" s="696">
        <v>2</v>
      </c>
      <c r="C30" s="696">
        <v>3</v>
      </c>
    </row>
    <row r="31" spans="1:3" ht="15.75">
      <c r="A31" s="649" t="s">
        <v>1104</v>
      </c>
      <c r="B31" s="650" t="s">
        <v>1099</v>
      </c>
      <c r="C31" s="651"/>
    </row>
    <row r="32" spans="1:3" ht="12.75">
      <c r="A32" s="652" t="s">
        <v>1105</v>
      </c>
      <c r="B32" s="1226">
        <v>1</v>
      </c>
      <c r="C32" s="1228">
        <v>79662</v>
      </c>
    </row>
    <row r="33" spans="1:3" ht="12.75">
      <c r="A33" s="653" t="s">
        <v>1106</v>
      </c>
      <c r="B33" s="1227"/>
      <c r="C33" s="1229"/>
    </row>
    <row r="34" spans="1:3" ht="15">
      <c r="A34" s="653" t="s">
        <v>1107</v>
      </c>
      <c r="B34" s="654">
        <v>2</v>
      </c>
      <c r="C34" s="655"/>
    </row>
    <row r="35" spans="1:3" ht="15">
      <c r="A35" s="653" t="s">
        <v>1108</v>
      </c>
      <c r="B35" s="654">
        <v>3</v>
      </c>
      <c r="C35" s="655">
        <v>6515</v>
      </c>
    </row>
    <row r="36" spans="1:3" ht="15">
      <c r="A36" s="653" t="s">
        <v>1109</v>
      </c>
      <c r="B36" s="654">
        <v>4</v>
      </c>
      <c r="C36" s="655"/>
    </row>
    <row r="37" spans="1:3" ht="15.75">
      <c r="A37" s="649" t="s">
        <v>1110</v>
      </c>
      <c r="B37" s="656">
        <v>5</v>
      </c>
      <c r="C37" s="657">
        <f>SUM(C32:C36)</f>
        <v>86177</v>
      </c>
    </row>
    <row r="38" spans="1:3" ht="15.75">
      <c r="A38" s="649" t="s">
        <v>1111</v>
      </c>
      <c r="B38" s="656">
        <v>6</v>
      </c>
      <c r="C38" s="657">
        <v>10135706</v>
      </c>
    </row>
    <row r="39" spans="1:3" ht="15.75">
      <c r="A39" s="649" t="s">
        <v>1112</v>
      </c>
      <c r="B39" s="656">
        <v>7</v>
      </c>
      <c r="C39" s="657">
        <v>10047777</v>
      </c>
    </row>
    <row r="40" spans="1:3" ht="15.75">
      <c r="A40" s="649" t="s">
        <v>1113</v>
      </c>
      <c r="B40" s="658" t="s">
        <v>1099</v>
      </c>
      <c r="C40" s="657">
        <f>(C38-C39)</f>
        <v>87929</v>
      </c>
    </row>
    <row r="41" spans="1:3" ht="12.75">
      <c r="A41" s="652" t="s">
        <v>1105</v>
      </c>
      <c r="B41" s="1226">
        <v>8</v>
      </c>
      <c r="C41" s="1228">
        <v>49639</v>
      </c>
    </row>
    <row r="42" spans="1:3" ht="12.75">
      <c r="A42" s="653" t="s">
        <v>1106</v>
      </c>
      <c r="B42" s="1227"/>
      <c r="C42" s="1229"/>
    </row>
    <row r="43" spans="1:3" ht="15">
      <c r="A43" s="653" t="s">
        <v>1114</v>
      </c>
      <c r="B43" s="654">
        <v>9</v>
      </c>
      <c r="C43" s="655"/>
    </row>
    <row r="44" spans="1:3" ht="15">
      <c r="A44" s="653" t="s">
        <v>1108</v>
      </c>
      <c r="B44" s="654">
        <v>10</v>
      </c>
      <c r="C44" s="655">
        <v>38290</v>
      </c>
    </row>
    <row r="45" spans="1:3" ht="15">
      <c r="A45" s="653" t="s">
        <v>1109</v>
      </c>
      <c r="B45" s="654">
        <v>11</v>
      </c>
      <c r="C45" s="655"/>
    </row>
    <row r="46" spans="1:3" ht="12.75">
      <c r="A46" s="659" t="s">
        <v>1115</v>
      </c>
      <c r="B46" s="1230">
        <v>12</v>
      </c>
      <c r="C46" s="1232">
        <f>SUM(C41:C45)</f>
        <v>87929</v>
      </c>
    </row>
    <row r="47" spans="1:3" ht="12.75">
      <c r="A47" s="653" t="s">
        <v>1116</v>
      </c>
      <c r="B47" s="1231"/>
      <c r="C47" s="1233"/>
    </row>
  </sheetData>
  <sheetProtection/>
  <mergeCells count="16">
    <mergeCell ref="B41:B42"/>
    <mergeCell ref="C41:C42"/>
    <mergeCell ref="B46:B47"/>
    <mergeCell ref="C46:C47"/>
    <mergeCell ref="A1:C1"/>
    <mergeCell ref="A2:C2"/>
    <mergeCell ref="A26:C26"/>
    <mergeCell ref="A27:C27"/>
    <mergeCell ref="B32:B33"/>
    <mergeCell ref="C32:C33"/>
    <mergeCell ref="B8:B9"/>
    <mergeCell ref="C8:C9"/>
    <mergeCell ref="B17:B18"/>
    <mergeCell ref="C17:C18"/>
    <mergeCell ref="B22:B23"/>
    <mergeCell ref="C22:C23"/>
  </mergeCells>
  <printOptions/>
  <pageMargins left="0.75" right="0.42" top="0.58" bottom="1" header="0.37" footer="0.5"/>
  <pageSetup horizontalDpi="300" verticalDpi="300" orientation="portrait" paperSize="9" r:id="rId1"/>
  <headerFooter alignWithMargins="0">
    <oddHeader>&amp;R9.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12"/>
  <sheetViews>
    <sheetView view="pageBreakPreview" zoomScale="110" zoomScaleNormal="130" zoomScaleSheetLayoutView="110" zoomScalePageLayoutView="0" workbookViewId="0" topLeftCell="A94">
      <selection activeCell="H28" sqref="H28"/>
    </sheetView>
  </sheetViews>
  <sheetFormatPr defaultColWidth="9.00390625" defaultRowHeight="12.75"/>
  <cols>
    <col min="1" max="1" width="3.125" style="0" customWidth="1"/>
    <col min="2" max="2" width="4.875" style="0" customWidth="1"/>
    <col min="3" max="3" width="50.00390625" style="0" customWidth="1"/>
    <col min="4" max="4" width="15.375" style="0" customWidth="1"/>
    <col min="5" max="5" width="14.625" style="0" customWidth="1"/>
    <col min="255" max="255" width="3.125" style="0" customWidth="1"/>
    <col min="256" max="16384" width="4.875" style="0" customWidth="1"/>
  </cols>
  <sheetData>
    <row r="1" spans="1:5" ht="16.5" thickBot="1">
      <c r="A1" s="1236" t="s">
        <v>1257</v>
      </c>
      <c r="B1" s="1236"/>
      <c r="C1" s="1236"/>
      <c r="D1" s="1236"/>
      <c r="E1" s="1236"/>
    </row>
    <row r="2" spans="1:5" ht="14.25" thickBot="1" thickTop="1">
      <c r="A2" s="761"/>
      <c r="B2" s="761"/>
      <c r="C2" s="761"/>
      <c r="D2" s="761"/>
      <c r="E2" s="762" t="s">
        <v>1258</v>
      </c>
    </row>
    <row r="3" spans="1:5" ht="24.75" customHeight="1" thickTop="1">
      <c r="A3" s="660"/>
      <c r="B3" s="661"/>
      <c r="C3" s="662" t="s">
        <v>1120</v>
      </c>
      <c r="D3" s="663" t="s">
        <v>928</v>
      </c>
      <c r="E3" s="663" t="s">
        <v>929</v>
      </c>
    </row>
    <row r="4" spans="1:5" ht="12.75" customHeight="1">
      <c r="A4" s="1239" t="s">
        <v>930</v>
      </c>
      <c r="B4" s="1240"/>
      <c r="C4" s="1241"/>
      <c r="D4" s="664"/>
      <c r="E4" s="664"/>
    </row>
    <row r="5" spans="1:5" ht="12" customHeight="1">
      <c r="A5" s="665"/>
      <c r="B5" s="1237" t="s">
        <v>931</v>
      </c>
      <c r="C5" s="1238"/>
      <c r="D5" s="666"/>
      <c r="E5" s="666"/>
    </row>
    <row r="6" spans="1:5" ht="12" customHeight="1">
      <c r="A6" s="665"/>
      <c r="B6" s="667"/>
      <c r="C6" s="668" t="s">
        <v>932</v>
      </c>
      <c r="D6" s="669"/>
      <c r="E6" s="669"/>
    </row>
    <row r="7" spans="1:5" ht="11.25" customHeight="1">
      <c r="A7" s="665"/>
      <c r="B7" s="667"/>
      <c r="C7" s="668" t="s">
        <v>933</v>
      </c>
      <c r="D7" s="669"/>
      <c r="E7" s="669"/>
    </row>
    <row r="8" spans="1:5" ht="12" customHeight="1">
      <c r="A8" s="665"/>
      <c r="B8" s="667"/>
      <c r="C8" s="668" t="s">
        <v>934</v>
      </c>
      <c r="D8" s="669"/>
      <c r="E8" s="669"/>
    </row>
    <row r="9" spans="1:5" ht="11.25" customHeight="1">
      <c r="A9" s="665"/>
      <c r="B9" s="667"/>
      <c r="C9" s="668" t="s">
        <v>935</v>
      </c>
      <c r="D9" s="669"/>
      <c r="E9" s="669"/>
    </row>
    <row r="10" spans="1:5" ht="12" customHeight="1">
      <c r="A10" s="665"/>
      <c r="B10" s="667"/>
      <c r="C10" s="668" t="s">
        <v>936</v>
      </c>
      <c r="D10" s="669"/>
      <c r="E10" s="669"/>
    </row>
    <row r="11" spans="1:5" ht="12" customHeight="1">
      <c r="A11" s="665"/>
      <c r="B11" s="667"/>
      <c r="C11" s="668" t="s">
        <v>937</v>
      </c>
      <c r="D11" s="669"/>
      <c r="E11" s="669"/>
    </row>
    <row r="12" spans="1:5" ht="12" customHeight="1">
      <c r="A12" s="665"/>
      <c r="B12" s="667"/>
      <c r="C12" s="668" t="s">
        <v>938</v>
      </c>
      <c r="D12" s="669"/>
      <c r="E12" s="669"/>
    </row>
    <row r="13" spans="1:5" s="573" customFormat="1" ht="12.75" customHeight="1">
      <c r="A13" s="670"/>
      <c r="B13" s="1242" t="s">
        <v>939</v>
      </c>
      <c r="C13" s="1243"/>
      <c r="D13" s="671">
        <f>SUM(D6:D12)</f>
        <v>0</v>
      </c>
      <c r="E13" s="671">
        <f>SUM(E6:E12)</f>
        <v>0</v>
      </c>
    </row>
    <row r="14" spans="1:5" ht="12.75" customHeight="1">
      <c r="A14" s="665"/>
      <c r="B14" s="1237" t="s">
        <v>940</v>
      </c>
      <c r="C14" s="1238"/>
      <c r="D14" s="672"/>
      <c r="E14" s="672"/>
    </row>
    <row r="15" spans="1:5" ht="12.75" customHeight="1">
      <c r="A15" s="665"/>
      <c r="B15" s="667"/>
      <c r="C15" s="668" t="s">
        <v>941</v>
      </c>
      <c r="D15" s="669">
        <v>1038693403</v>
      </c>
      <c r="E15" s="669">
        <v>1011456581</v>
      </c>
    </row>
    <row r="16" spans="1:5" ht="12.75" customHeight="1">
      <c r="A16" s="665"/>
      <c r="B16" s="667"/>
      <c r="C16" s="668" t="s">
        <v>942</v>
      </c>
      <c r="D16" s="669">
        <v>16984727</v>
      </c>
      <c r="E16" s="669">
        <v>15269260</v>
      </c>
    </row>
    <row r="17" spans="1:5" ht="12.75" customHeight="1">
      <c r="A17" s="665"/>
      <c r="B17" s="667"/>
      <c r="C17" s="668" t="s">
        <v>943</v>
      </c>
      <c r="D17" s="669"/>
      <c r="E17" s="669"/>
    </row>
    <row r="18" spans="1:5" ht="12" customHeight="1">
      <c r="A18" s="665"/>
      <c r="B18" s="667"/>
      <c r="C18" s="668" t="s">
        <v>944</v>
      </c>
      <c r="D18" s="669"/>
      <c r="E18" s="669"/>
    </row>
    <row r="19" spans="1:5" ht="12.75" customHeight="1">
      <c r="A19" s="665"/>
      <c r="B19" s="667"/>
      <c r="C19" s="668" t="s">
        <v>945</v>
      </c>
      <c r="D19" s="669">
        <v>5737781</v>
      </c>
      <c r="E19" s="669">
        <v>5737781</v>
      </c>
    </row>
    <row r="20" spans="1:5" ht="11.25" customHeight="1">
      <c r="A20" s="665"/>
      <c r="B20" s="667"/>
      <c r="C20" s="668" t="s">
        <v>946</v>
      </c>
      <c r="D20" s="669"/>
      <c r="E20" s="669"/>
    </row>
    <row r="21" spans="1:5" ht="13.5" customHeight="1">
      <c r="A21" s="665"/>
      <c r="B21" s="667"/>
      <c r="C21" s="668" t="s">
        <v>947</v>
      </c>
      <c r="D21" s="669"/>
      <c r="E21" s="669"/>
    </row>
    <row r="22" spans="1:5" ht="12.75" customHeight="1">
      <c r="A22" s="665"/>
      <c r="B22" s="667"/>
      <c r="C22" s="668" t="s">
        <v>948</v>
      </c>
      <c r="D22" s="669"/>
      <c r="E22" s="669"/>
    </row>
    <row r="23" spans="1:5" ht="12.75" customHeight="1">
      <c r="A23" s="665"/>
      <c r="B23" s="1244" t="s">
        <v>949</v>
      </c>
      <c r="C23" s="1245"/>
      <c r="D23" s="673">
        <f>SUM(D15:D22)</f>
        <v>1061415911</v>
      </c>
      <c r="E23" s="673">
        <f>SUM(E15:E22)</f>
        <v>1032463622</v>
      </c>
    </row>
    <row r="24" spans="1:5" ht="12.75" customHeight="1">
      <c r="A24" s="665"/>
      <c r="B24" s="1237" t="s">
        <v>950</v>
      </c>
      <c r="C24" s="1238"/>
      <c r="D24" s="674"/>
      <c r="E24" s="674"/>
    </row>
    <row r="25" spans="1:5" ht="11.25" customHeight="1">
      <c r="A25" s="665"/>
      <c r="B25" s="667"/>
      <c r="C25" s="668" t="s">
        <v>951</v>
      </c>
      <c r="D25" s="669">
        <v>870000</v>
      </c>
      <c r="E25" s="669">
        <v>870000</v>
      </c>
    </row>
    <row r="26" spans="1:5" ht="12.75" customHeight="1">
      <c r="A26" s="665"/>
      <c r="B26" s="667"/>
      <c r="C26" s="668" t="s">
        <v>952</v>
      </c>
      <c r="D26" s="669"/>
      <c r="E26" s="669"/>
    </row>
    <row r="27" spans="1:5" ht="14.25" customHeight="1">
      <c r="A27" s="665"/>
      <c r="B27" s="667"/>
      <c r="C27" s="668" t="s">
        <v>953</v>
      </c>
      <c r="D27" s="669"/>
      <c r="E27" s="669"/>
    </row>
    <row r="28" spans="1:5" ht="14.25" customHeight="1">
      <c r="A28" s="665"/>
      <c r="B28" s="667"/>
      <c r="C28" s="668" t="s">
        <v>954</v>
      </c>
      <c r="D28" s="669"/>
      <c r="E28" s="669"/>
    </row>
    <row r="29" spans="1:5" ht="14.25" customHeight="1">
      <c r="A29" s="665"/>
      <c r="B29" s="667"/>
      <c r="C29" s="668" t="s">
        <v>955</v>
      </c>
      <c r="D29" s="669"/>
      <c r="E29" s="669"/>
    </row>
    <row r="30" spans="1:5" ht="12" customHeight="1">
      <c r="A30" s="665"/>
      <c r="B30" s="667"/>
      <c r="C30" s="668" t="s">
        <v>956</v>
      </c>
      <c r="D30" s="669"/>
      <c r="E30" s="669"/>
    </row>
    <row r="31" spans="1:5" ht="12" customHeight="1">
      <c r="A31" s="665"/>
      <c r="B31" s="1244" t="s">
        <v>957</v>
      </c>
      <c r="C31" s="1245"/>
      <c r="D31" s="673">
        <f>SUM(D25:D30)</f>
        <v>870000</v>
      </c>
      <c r="E31" s="673">
        <f>SUM(E25:E30)</f>
        <v>870000</v>
      </c>
    </row>
    <row r="32" spans="1:5" ht="25.5" customHeight="1">
      <c r="A32" s="665"/>
      <c r="B32" s="1246" t="s">
        <v>958</v>
      </c>
      <c r="C32" s="1247"/>
      <c r="D32" s="675"/>
      <c r="E32" s="675"/>
    </row>
    <row r="33" spans="1:5" ht="11.25" customHeight="1">
      <c r="A33" s="665"/>
      <c r="B33" s="667"/>
      <c r="C33" s="668" t="s">
        <v>959</v>
      </c>
      <c r="D33" s="669">
        <v>790579684</v>
      </c>
      <c r="E33" s="669">
        <v>769674231</v>
      </c>
    </row>
    <row r="34" spans="1:5" ht="12.75" customHeight="1">
      <c r="A34" s="665"/>
      <c r="B34" s="667"/>
      <c r="C34" s="668" t="s">
        <v>960</v>
      </c>
      <c r="D34" s="669"/>
      <c r="E34" s="669"/>
    </row>
    <row r="35" spans="1:5" ht="14.25" customHeight="1">
      <c r="A35" s="665"/>
      <c r="B35" s="667"/>
      <c r="C35" s="668" t="s">
        <v>961</v>
      </c>
      <c r="D35" s="669"/>
      <c r="E35" s="669"/>
    </row>
    <row r="36" spans="1:5" ht="14.25" customHeight="1">
      <c r="A36" s="665"/>
      <c r="B36" s="667"/>
      <c r="C36" s="668" t="s">
        <v>962</v>
      </c>
      <c r="D36" s="669"/>
      <c r="E36" s="669"/>
    </row>
    <row r="37" spans="1:5" ht="25.5" customHeight="1">
      <c r="A37" s="665"/>
      <c r="B37" s="667"/>
      <c r="C37" s="668" t="s">
        <v>963</v>
      </c>
      <c r="D37" s="669"/>
      <c r="E37" s="669"/>
    </row>
    <row r="38" spans="1:5" ht="24.75" customHeight="1">
      <c r="A38" s="665"/>
      <c r="B38" s="1244" t="s">
        <v>964</v>
      </c>
      <c r="C38" s="1245"/>
      <c r="D38" s="675">
        <f>SUM(D33:D37)</f>
        <v>790579684</v>
      </c>
      <c r="E38" s="675">
        <f>SUM(E33:E37)</f>
        <v>769674231</v>
      </c>
    </row>
    <row r="39" spans="1:5" ht="15" customHeight="1">
      <c r="A39" s="1239" t="s">
        <v>965</v>
      </c>
      <c r="B39" s="1240"/>
      <c r="C39" s="1241"/>
      <c r="D39" s="676">
        <f>SUM(D13+D23+D31+D38)</f>
        <v>1852865595</v>
      </c>
      <c r="E39" s="676">
        <f>SUM(E13+E23+E31+E38)</f>
        <v>1803007853</v>
      </c>
    </row>
    <row r="40" spans="1:5" ht="13.5" customHeight="1">
      <c r="A40" s="1239" t="s">
        <v>966</v>
      </c>
      <c r="B40" s="1240"/>
      <c r="C40" s="1241"/>
      <c r="D40" s="674"/>
      <c r="E40" s="674"/>
    </row>
    <row r="41" spans="1:5" ht="12.75" customHeight="1">
      <c r="A41" s="665"/>
      <c r="B41" s="1237" t="s">
        <v>967</v>
      </c>
      <c r="C41" s="1238"/>
      <c r="D41" s="674"/>
      <c r="E41" s="674"/>
    </row>
    <row r="42" spans="1:5" ht="12" customHeight="1">
      <c r="A42" s="665"/>
      <c r="B42" s="667"/>
      <c r="C42" s="668" t="s">
        <v>968</v>
      </c>
      <c r="D42" s="669">
        <v>245796</v>
      </c>
      <c r="E42" s="669">
        <v>249618</v>
      </c>
    </row>
    <row r="43" spans="1:5" ht="11.25" customHeight="1">
      <c r="A43" s="665"/>
      <c r="B43" s="667"/>
      <c r="C43" s="668" t="s">
        <v>969</v>
      </c>
      <c r="D43" s="669"/>
      <c r="E43" s="669"/>
    </row>
    <row r="44" spans="1:5" ht="11.25" customHeight="1">
      <c r="A44" s="665"/>
      <c r="B44" s="667"/>
      <c r="C44" s="668" t="s">
        <v>970</v>
      </c>
      <c r="D44" s="669"/>
      <c r="E44" s="669"/>
    </row>
    <row r="45" spans="1:5" ht="12" customHeight="1">
      <c r="A45" s="665"/>
      <c r="B45" s="667"/>
      <c r="C45" s="677" t="s">
        <v>971</v>
      </c>
      <c r="D45" s="669"/>
      <c r="E45" s="669"/>
    </row>
    <row r="46" spans="1:5" ht="11.25" customHeight="1">
      <c r="A46" s="665"/>
      <c r="B46" s="667"/>
      <c r="C46" s="678" t="s">
        <v>972</v>
      </c>
      <c r="D46" s="669"/>
      <c r="E46" s="669"/>
    </row>
    <row r="47" spans="1:5" ht="12" customHeight="1">
      <c r="A47" s="665"/>
      <c r="B47" s="667"/>
      <c r="C47" s="677" t="s">
        <v>973</v>
      </c>
      <c r="D47" s="669"/>
      <c r="E47" s="669"/>
    </row>
    <row r="48" spans="1:5" ht="12" customHeight="1">
      <c r="A48" s="665"/>
      <c r="B48" s="1244" t="s">
        <v>974</v>
      </c>
      <c r="C48" s="1245"/>
      <c r="D48" s="676">
        <f>SUM(D42:D47)</f>
        <v>245796</v>
      </c>
      <c r="E48" s="676">
        <f>SUM(E42:E47)</f>
        <v>249618</v>
      </c>
    </row>
    <row r="49" spans="1:5" ht="12.75" customHeight="1">
      <c r="A49" s="665"/>
      <c r="B49" s="1237" t="s">
        <v>975</v>
      </c>
      <c r="C49" s="1238"/>
      <c r="D49" s="669"/>
      <c r="E49" s="669"/>
    </row>
    <row r="50" spans="1:5" ht="11.25" customHeight="1">
      <c r="A50" s="665"/>
      <c r="B50" s="667"/>
      <c r="C50" s="668" t="s">
        <v>976</v>
      </c>
      <c r="D50" s="669">
        <v>4244800</v>
      </c>
      <c r="E50" s="669">
        <v>4658012</v>
      </c>
    </row>
    <row r="51" spans="1:5" ht="11.25" customHeight="1">
      <c r="A51" s="665"/>
      <c r="B51" s="667"/>
      <c r="C51" s="668" t="s">
        <v>977</v>
      </c>
      <c r="D51" s="669">
        <v>5857715</v>
      </c>
      <c r="E51" s="669">
        <v>4043171</v>
      </c>
    </row>
    <row r="52" spans="1:5" ht="12.75" customHeight="1">
      <c r="A52" s="665"/>
      <c r="B52" s="667"/>
      <c r="C52" s="668" t="s">
        <v>978</v>
      </c>
      <c r="D52" s="669"/>
      <c r="E52" s="669"/>
    </row>
    <row r="53" spans="1:5" ht="12.75" customHeight="1">
      <c r="A53" s="679"/>
      <c r="B53" s="668"/>
      <c r="C53" s="668" t="s">
        <v>979</v>
      </c>
      <c r="D53" s="680"/>
      <c r="E53" s="680"/>
    </row>
    <row r="54" spans="1:5" ht="12.75" customHeight="1">
      <c r="A54" s="665"/>
      <c r="B54" s="667"/>
      <c r="C54" s="668" t="s">
        <v>980</v>
      </c>
      <c r="D54" s="669">
        <v>1084589</v>
      </c>
      <c r="E54" s="669">
        <v>1309633</v>
      </c>
    </row>
    <row r="55" spans="1:5" ht="12" customHeight="1">
      <c r="A55" s="665"/>
      <c r="B55" s="1244" t="s">
        <v>981</v>
      </c>
      <c r="C55" s="1245"/>
      <c r="D55" s="673">
        <f>SUM(D50:D54)</f>
        <v>11187104</v>
      </c>
      <c r="E55" s="673">
        <f>SUM(E50:E54)</f>
        <v>10010816</v>
      </c>
    </row>
    <row r="56" spans="1:5" ht="11.25" customHeight="1">
      <c r="A56" s="665"/>
      <c r="B56" s="1237" t="s">
        <v>982</v>
      </c>
      <c r="C56" s="1238"/>
      <c r="D56" s="681"/>
      <c r="E56" s="681"/>
    </row>
    <row r="57" spans="1:5" ht="12" customHeight="1">
      <c r="A57" s="665"/>
      <c r="B57" s="667"/>
      <c r="C57" s="668" t="s">
        <v>983</v>
      </c>
      <c r="D57" s="681"/>
      <c r="E57" s="681"/>
    </row>
    <row r="58" spans="1:5" ht="12" customHeight="1">
      <c r="A58" s="665"/>
      <c r="B58" s="667"/>
      <c r="C58" s="668" t="s">
        <v>984</v>
      </c>
      <c r="D58" s="681"/>
      <c r="E58" s="681"/>
    </row>
    <row r="59" spans="1:5" ht="12" customHeight="1">
      <c r="A59" s="665"/>
      <c r="B59" s="1244" t="s">
        <v>985</v>
      </c>
      <c r="C59" s="1245"/>
      <c r="D59" s="673">
        <f>SUM(D57:D58)</f>
        <v>0</v>
      </c>
      <c r="E59" s="673">
        <f>SUM(E57:E58)</f>
        <v>0</v>
      </c>
    </row>
    <row r="60" spans="1:5" ht="12" customHeight="1">
      <c r="A60" s="665"/>
      <c r="B60" s="1237" t="s">
        <v>986</v>
      </c>
      <c r="C60" s="1238"/>
      <c r="D60" s="674"/>
      <c r="E60" s="674"/>
    </row>
    <row r="61" spans="1:5" ht="10.5" customHeight="1">
      <c r="A61" s="665"/>
      <c r="B61" s="667"/>
      <c r="C61" s="668" t="s">
        <v>987</v>
      </c>
      <c r="D61" s="669">
        <v>99520</v>
      </c>
      <c r="E61" s="669">
        <v>171975</v>
      </c>
    </row>
    <row r="62" spans="1:5" ht="11.25" customHeight="1">
      <c r="A62" s="665"/>
      <c r="B62" s="667"/>
      <c r="C62" s="668" t="s">
        <v>988</v>
      </c>
      <c r="D62" s="669">
        <v>12168431</v>
      </c>
      <c r="E62" s="669">
        <v>25149754</v>
      </c>
    </row>
    <row r="63" spans="1:5" ht="11.25" customHeight="1">
      <c r="A63" s="665"/>
      <c r="B63" s="667"/>
      <c r="C63" s="668" t="s">
        <v>989</v>
      </c>
      <c r="D63" s="669"/>
      <c r="E63" s="669"/>
    </row>
    <row r="64" spans="1:5" ht="10.5" customHeight="1">
      <c r="A64" s="665"/>
      <c r="B64" s="667"/>
      <c r="C64" s="668" t="s">
        <v>990</v>
      </c>
      <c r="D64" s="669"/>
      <c r="E64" s="669"/>
    </row>
    <row r="65" spans="1:5" ht="12.75" customHeight="1">
      <c r="A65" s="665"/>
      <c r="B65" s="1244" t="s">
        <v>991</v>
      </c>
      <c r="C65" s="1245"/>
      <c r="D65" s="673">
        <f>SUM(D61:D64)</f>
        <v>12267951</v>
      </c>
      <c r="E65" s="673">
        <f>SUM(E61:E64)</f>
        <v>25321729</v>
      </c>
    </row>
    <row r="66" spans="1:5" ht="13.5" customHeight="1">
      <c r="A66" s="1239" t="s">
        <v>992</v>
      </c>
      <c r="B66" s="1240"/>
      <c r="C66" s="1241"/>
      <c r="D66" s="676">
        <f>SUM(D48+D55+D59+D65)</f>
        <v>23700851</v>
      </c>
      <c r="E66" s="676">
        <f>SUM(E48+E55+E59+E65)</f>
        <v>35582163</v>
      </c>
    </row>
    <row r="67" spans="1:5" ht="12" customHeight="1">
      <c r="A67" s="1251" t="s">
        <v>993</v>
      </c>
      <c r="B67" s="1252"/>
      <c r="C67" s="1253"/>
      <c r="D67" s="674"/>
      <c r="E67" s="674"/>
    </row>
    <row r="68" spans="1:5" ht="12.75" customHeight="1">
      <c r="A68" s="665"/>
      <c r="B68" s="667"/>
      <c r="C68" s="668" t="s">
        <v>994</v>
      </c>
      <c r="D68" s="669"/>
      <c r="E68" s="669"/>
    </row>
    <row r="69" spans="1:5" ht="12.75" customHeight="1">
      <c r="A69" s="665"/>
      <c r="B69" s="667"/>
      <c r="C69" s="668" t="s">
        <v>995</v>
      </c>
      <c r="D69" s="669">
        <v>2106700</v>
      </c>
      <c r="E69" s="669"/>
    </row>
    <row r="70" spans="1:5" ht="13.5" customHeight="1">
      <c r="A70" s="665"/>
      <c r="B70" s="667"/>
      <c r="C70" s="668" t="s">
        <v>996</v>
      </c>
      <c r="D70" s="669"/>
      <c r="E70" s="669"/>
    </row>
    <row r="71" spans="1:5" ht="13.5" customHeight="1">
      <c r="A71" s="1239" t="s">
        <v>997</v>
      </c>
      <c r="B71" s="1240"/>
      <c r="C71" s="1241"/>
      <c r="D71" s="676">
        <f>SUM(D68+D69)</f>
        <v>2106700</v>
      </c>
      <c r="E71" s="676">
        <f>SUM(E68+E69)</f>
        <v>0</v>
      </c>
    </row>
    <row r="72" spans="1:5" ht="15" thickBot="1">
      <c r="A72" s="1254" t="s">
        <v>998</v>
      </c>
      <c r="B72" s="1255"/>
      <c r="C72" s="1256"/>
      <c r="D72" s="682">
        <f>SUM(D39+D66+D71)</f>
        <v>1878673146</v>
      </c>
      <c r="E72" s="682">
        <f>SUM(E39+E66+E71)</f>
        <v>1838590016</v>
      </c>
    </row>
    <row r="73" spans="1:5" ht="15" thickTop="1">
      <c r="A73" s="683"/>
      <c r="B73" s="683"/>
      <c r="C73" s="683"/>
      <c r="D73" s="684"/>
      <c r="E73" s="684"/>
    </row>
    <row r="74" spans="1:5" ht="14.25">
      <c r="A74" s="683"/>
      <c r="B74" s="683"/>
      <c r="C74" s="683"/>
      <c r="D74" s="684"/>
      <c r="E74" s="684"/>
    </row>
    <row r="75" spans="1:5" ht="13.5" thickBot="1">
      <c r="A75" s="685"/>
      <c r="B75" s="685"/>
      <c r="C75" s="685"/>
      <c r="D75" s="685"/>
      <c r="E75" s="685"/>
    </row>
    <row r="76" spans="1:5" ht="42" customHeight="1" thickTop="1">
      <c r="A76" s="660"/>
      <c r="B76" s="661"/>
      <c r="C76" s="662" t="s">
        <v>1121</v>
      </c>
      <c r="D76" s="663" t="s">
        <v>928</v>
      </c>
      <c r="E76" s="663" t="s">
        <v>929</v>
      </c>
    </row>
    <row r="77" spans="1:5" ht="13.5" customHeight="1">
      <c r="A77" s="1248" t="s">
        <v>999</v>
      </c>
      <c r="B77" s="1249"/>
      <c r="C77" s="1250"/>
      <c r="D77" s="686"/>
      <c r="E77" s="686"/>
    </row>
    <row r="78" spans="1:5" ht="11.25" customHeight="1">
      <c r="A78" s="665"/>
      <c r="B78" s="1257" t="s">
        <v>1000</v>
      </c>
      <c r="C78" s="1258"/>
      <c r="D78" s="669">
        <v>2275600503</v>
      </c>
      <c r="E78" s="669">
        <v>2275600503</v>
      </c>
    </row>
    <row r="79" spans="1:5" ht="12" customHeight="1">
      <c r="A79" s="665"/>
      <c r="B79" s="1257" t="s">
        <v>1001</v>
      </c>
      <c r="C79" s="1258" t="s">
        <v>1002</v>
      </c>
      <c r="D79" s="669">
        <v>-353684126</v>
      </c>
      <c r="E79" s="669">
        <v>-416490775</v>
      </c>
    </row>
    <row r="80" spans="1:5" ht="11.25" customHeight="1">
      <c r="A80" s="665"/>
      <c r="B80" s="1257" t="s">
        <v>1003</v>
      </c>
      <c r="C80" s="1258" t="s">
        <v>1004</v>
      </c>
      <c r="D80" s="669">
        <v>11861896</v>
      </c>
      <c r="E80" s="669">
        <v>11861896</v>
      </c>
    </row>
    <row r="81" spans="1:5" ht="11.25" customHeight="1">
      <c r="A81" s="665"/>
      <c r="B81" s="1257" t="s">
        <v>1005</v>
      </c>
      <c r="C81" s="1258" t="s">
        <v>1006</v>
      </c>
      <c r="D81" s="669"/>
      <c r="E81" s="669"/>
    </row>
    <row r="82" spans="1:5" ht="12.75" customHeight="1">
      <c r="A82" s="665"/>
      <c r="B82" s="1257" t="s">
        <v>1007</v>
      </c>
      <c r="C82" s="1258" t="s">
        <v>1002</v>
      </c>
      <c r="D82" s="669">
        <v>-62806649</v>
      </c>
      <c r="E82" s="669">
        <v>-38845104</v>
      </c>
    </row>
    <row r="83" spans="1:5" ht="13.5" customHeight="1">
      <c r="A83" s="1259" t="s">
        <v>1008</v>
      </c>
      <c r="B83" s="1260"/>
      <c r="C83" s="1261"/>
      <c r="D83" s="687">
        <f>SUM(D78:D82)</f>
        <v>1870971624</v>
      </c>
      <c r="E83" s="687">
        <f>SUM(E78:E82)</f>
        <v>1832126520</v>
      </c>
    </row>
    <row r="84" spans="1:5" ht="14.25" customHeight="1">
      <c r="A84" s="1259" t="s">
        <v>1009</v>
      </c>
      <c r="B84" s="1260"/>
      <c r="C84" s="1261"/>
      <c r="D84" s="669"/>
      <c r="E84" s="669"/>
    </row>
    <row r="85" spans="1:5" ht="11.25" customHeight="1">
      <c r="A85" s="665"/>
      <c r="B85" s="667"/>
      <c r="C85" s="668" t="s">
        <v>1010</v>
      </c>
      <c r="D85" s="669"/>
      <c r="E85" s="669"/>
    </row>
    <row r="86" spans="1:5" ht="11.25" customHeight="1">
      <c r="A86" s="665"/>
      <c r="B86" s="667"/>
      <c r="C86" s="668" t="s">
        <v>1011</v>
      </c>
      <c r="D86" s="669"/>
      <c r="E86" s="669"/>
    </row>
    <row r="87" spans="1:5" ht="11.25" customHeight="1">
      <c r="A87" s="665"/>
      <c r="B87" s="667"/>
      <c r="C87" s="668" t="s">
        <v>1012</v>
      </c>
      <c r="D87" s="669"/>
      <c r="E87" s="669"/>
    </row>
    <row r="88" spans="1:5" ht="12.75">
      <c r="A88" s="1251" t="s">
        <v>1013</v>
      </c>
      <c r="B88" s="1262"/>
      <c r="C88" s="1245"/>
      <c r="D88" s="676">
        <f>SUM(D85:D87)</f>
        <v>0</v>
      </c>
      <c r="E88" s="676">
        <f>SUM(E85:E87)</f>
        <v>0</v>
      </c>
    </row>
    <row r="89" spans="1:5" ht="12.75">
      <c r="A89" s="1239" t="s">
        <v>1014</v>
      </c>
      <c r="B89" s="1240"/>
      <c r="C89" s="1241"/>
      <c r="D89" s="669"/>
      <c r="E89" s="669"/>
    </row>
    <row r="90" spans="1:5" ht="11.25" customHeight="1">
      <c r="A90" s="665"/>
      <c r="B90" s="1237" t="s">
        <v>1015</v>
      </c>
      <c r="C90" s="1238"/>
      <c r="D90" s="669"/>
      <c r="E90" s="669"/>
    </row>
    <row r="91" spans="1:5" ht="11.25" customHeight="1">
      <c r="A91" s="665"/>
      <c r="B91" s="667"/>
      <c r="C91" s="668" t="s">
        <v>1016</v>
      </c>
      <c r="D91" s="669"/>
      <c r="E91" s="669"/>
    </row>
    <row r="92" spans="1:5" ht="12" customHeight="1">
      <c r="A92" s="665"/>
      <c r="B92" s="667"/>
      <c r="C92" s="668" t="s">
        <v>1017</v>
      </c>
      <c r="D92" s="669"/>
      <c r="E92" s="669"/>
    </row>
    <row r="93" spans="1:5" ht="12" customHeight="1">
      <c r="A93" s="665"/>
      <c r="B93" s="667"/>
      <c r="C93" s="668" t="s">
        <v>1018</v>
      </c>
      <c r="D93" s="669"/>
      <c r="E93" s="669"/>
    </row>
    <row r="94" spans="1:5" ht="11.25" customHeight="1">
      <c r="A94" s="665"/>
      <c r="B94" s="667"/>
      <c r="C94" s="668" t="s">
        <v>1019</v>
      </c>
      <c r="D94" s="669"/>
      <c r="E94" s="669"/>
    </row>
    <row r="95" spans="1:5" ht="12" customHeight="1">
      <c r="A95" s="665"/>
      <c r="B95" s="667"/>
      <c r="C95" s="668" t="s">
        <v>1020</v>
      </c>
      <c r="D95" s="669"/>
      <c r="E95" s="669"/>
    </row>
    <row r="96" spans="1:5" ht="12.75" customHeight="1">
      <c r="A96" s="665"/>
      <c r="B96" s="1244" t="s">
        <v>1021</v>
      </c>
      <c r="C96" s="1245"/>
      <c r="D96" s="673">
        <f>SUM(D91:D95)</f>
        <v>0</v>
      </c>
      <c r="E96" s="673">
        <f>SUM(E91:E95)</f>
        <v>0</v>
      </c>
    </row>
    <row r="97" spans="1:5" ht="10.5" customHeight="1">
      <c r="A97" s="665"/>
      <c r="B97" s="1237" t="s">
        <v>1022</v>
      </c>
      <c r="C97" s="1238"/>
      <c r="D97" s="669"/>
      <c r="E97" s="669"/>
    </row>
    <row r="98" spans="1:5" ht="10.5" customHeight="1">
      <c r="A98" s="665"/>
      <c r="B98" s="667"/>
      <c r="C98" s="668" t="s">
        <v>1023</v>
      </c>
      <c r="D98" s="669"/>
      <c r="E98" s="669"/>
    </row>
    <row r="99" spans="1:5" ht="11.25" customHeight="1">
      <c r="A99" s="665"/>
      <c r="B99" s="667"/>
      <c r="C99" s="668" t="s">
        <v>1024</v>
      </c>
      <c r="D99" s="669"/>
      <c r="E99" s="669"/>
    </row>
    <row r="100" spans="1:5" ht="11.25" customHeight="1">
      <c r="A100" s="665"/>
      <c r="B100" s="667"/>
      <c r="C100" s="668" t="s">
        <v>1025</v>
      </c>
      <c r="D100" s="669"/>
      <c r="E100" s="669"/>
    </row>
    <row r="101" spans="1:5" ht="11.25" customHeight="1">
      <c r="A101" s="665"/>
      <c r="B101" s="667"/>
      <c r="C101" s="668" t="s">
        <v>1026</v>
      </c>
      <c r="D101" s="669"/>
      <c r="E101" s="669"/>
    </row>
    <row r="102" spans="1:5" ht="11.25" customHeight="1">
      <c r="A102" s="665"/>
      <c r="B102" s="667"/>
      <c r="C102" s="668" t="s">
        <v>1027</v>
      </c>
      <c r="D102" s="669"/>
      <c r="E102" s="669"/>
    </row>
    <row r="103" spans="1:5" ht="10.5" customHeight="1">
      <c r="A103" s="665"/>
      <c r="B103" s="667"/>
      <c r="C103" s="668" t="s">
        <v>1028</v>
      </c>
      <c r="D103" s="669"/>
      <c r="E103" s="669"/>
    </row>
    <row r="104" spans="1:5" ht="10.5" customHeight="1">
      <c r="A104" s="665"/>
      <c r="B104" s="667"/>
      <c r="C104" s="668" t="s">
        <v>1029</v>
      </c>
      <c r="D104" s="669">
        <v>4434470</v>
      </c>
      <c r="E104" s="669">
        <v>2825925</v>
      </c>
    </row>
    <row r="105" spans="1:5" ht="12.75" customHeight="1">
      <c r="A105" s="665"/>
      <c r="B105" s="1244" t="s">
        <v>1030</v>
      </c>
      <c r="C105" s="1245"/>
      <c r="D105" s="673">
        <f>SUM(D98:D104)</f>
        <v>4434470</v>
      </c>
      <c r="E105" s="673">
        <f>SUM(E98:E104)</f>
        <v>2825925</v>
      </c>
    </row>
    <row r="106" spans="1:5" ht="12.75">
      <c r="A106" s="1239" t="s">
        <v>1031</v>
      </c>
      <c r="B106" s="1240"/>
      <c r="C106" s="1241"/>
      <c r="D106" s="676">
        <f>SUM(D96+D105)</f>
        <v>4434470</v>
      </c>
      <c r="E106" s="676">
        <f>SUM(E96+E105)</f>
        <v>2825925</v>
      </c>
    </row>
    <row r="107" spans="1:5" ht="11.25" customHeight="1">
      <c r="A107" s="1251" t="s">
        <v>1032</v>
      </c>
      <c r="B107" s="1252"/>
      <c r="C107" s="1253"/>
      <c r="D107" s="669"/>
      <c r="E107" s="669"/>
    </row>
    <row r="108" spans="1:5" ht="11.25" customHeight="1">
      <c r="A108" s="665"/>
      <c r="B108" s="667"/>
      <c r="C108" s="668" t="s">
        <v>1033</v>
      </c>
      <c r="D108" s="669"/>
      <c r="E108" s="669"/>
    </row>
    <row r="109" spans="1:5" ht="11.25" customHeight="1">
      <c r="A109" s="665"/>
      <c r="B109" s="667"/>
      <c r="C109" s="668" t="s">
        <v>1034</v>
      </c>
      <c r="D109" s="669">
        <v>3267052</v>
      </c>
      <c r="E109" s="669">
        <v>3637571</v>
      </c>
    </row>
    <row r="110" spans="1:5" ht="10.5" customHeight="1">
      <c r="A110" s="665"/>
      <c r="B110" s="667"/>
      <c r="C110" s="668" t="s">
        <v>1035</v>
      </c>
      <c r="D110" s="669"/>
      <c r="E110" s="669"/>
    </row>
    <row r="111" spans="1:5" ht="12.75">
      <c r="A111" s="1239" t="s">
        <v>1036</v>
      </c>
      <c r="B111" s="1240"/>
      <c r="C111" s="1241"/>
      <c r="D111" s="676">
        <f>SUM(D108:D110)</f>
        <v>3267052</v>
      </c>
      <c r="E111" s="676">
        <f>SUM(E108:E110)</f>
        <v>3637571</v>
      </c>
    </row>
    <row r="112" spans="1:5" s="574" customFormat="1" ht="15" thickBot="1">
      <c r="A112" s="1254" t="s">
        <v>1037</v>
      </c>
      <c r="B112" s="1255"/>
      <c r="C112" s="1256"/>
      <c r="D112" s="682">
        <f>SUM(D83+D88+D111+D106)</f>
        <v>1878673146</v>
      </c>
      <c r="E112" s="682">
        <f>SUM(E83+E88+E111+E106)</f>
        <v>1838590016</v>
      </c>
    </row>
    <row r="113" ht="13.5" thickTop="1"/>
  </sheetData>
  <sheetProtection/>
  <mergeCells count="42">
    <mergeCell ref="B105:C105"/>
    <mergeCell ref="A106:C106"/>
    <mergeCell ref="A107:C107"/>
    <mergeCell ref="A111:C111"/>
    <mergeCell ref="A112:C112"/>
    <mergeCell ref="B97:C97"/>
    <mergeCell ref="B78:C78"/>
    <mergeCell ref="B79:C79"/>
    <mergeCell ref="B80:C80"/>
    <mergeCell ref="B81:C81"/>
    <mergeCell ref="B82:C82"/>
    <mergeCell ref="A83:C83"/>
    <mergeCell ref="A84:C84"/>
    <mergeCell ref="A88:C88"/>
    <mergeCell ref="A89:C89"/>
    <mergeCell ref="B90:C90"/>
    <mergeCell ref="B96:C96"/>
    <mergeCell ref="A77:C77"/>
    <mergeCell ref="B48:C48"/>
    <mergeCell ref="B49:C49"/>
    <mergeCell ref="B55:C55"/>
    <mergeCell ref="B56:C56"/>
    <mergeCell ref="B59:C59"/>
    <mergeCell ref="B60:C60"/>
    <mergeCell ref="B65:C65"/>
    <mergeCell ref="A66:C66"/>
    <mergeCell ref="A67:C67"/>
    <mergeCell ref="A71:C71"/>
    <mergeCell ref="A72:C72"/>
    <mergeCell ref="A1:E1"/>
    <mergeCell ref="B41:C41"/>
    <mergeCell ref="A4:C4"/>
    <mergeCell ref="B5:C5"/>
    <mergeCell ref="B13:C13"/>
    <mergeCell ref="B14:C14"/>
    <mergeCell ref="B23:C23"/>
    <mergeCell ref="B24:C24"/>
    <mergeCell ref="B31:C31"/>
    <mergeCell ref="B32:C32"/>
    <mergeCell ref="B38:C38"/>
    <mergeCell ref="A39:C39"/>
    <mergeCell ref="A40:C40"/>
  </mergeCells>
  <printOptions/>
  <pageMargins left="0.82" right="0.35433070866141736" top="0.46" bottom="0.2755905511811024" header="0.2755905511811024" footer="0.2362204724409449"/>
  <pageSetup blackAndWhite="1" horizontalDpi="300" verticalDpi="300" orientation="portrait" paperSize="9" scale="84" r:id="rId1"/>
  <headerFooter alignWithMargins="0">
    <oddHeader>&amp;C&amp;"Arial CE,Félkövér"&amp;12KÖNYVVITELI MÉRLEG(önkormányzati szinten)&amp;R13. melléklet</oddHeader>
  </headerFooter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="60" zoomScaleNormal="75" zoomScalePageLayoutView="0" workbookViewId="0" topLeftCell="A1">
      <selection activeCell="E8" sqref="E1:F65536"/>
    </sheetView>
  </sheetViews>
  <sheetFormatPr defaultColWidth="9.00390625" defaultRowHeight="19.5" customHeight="1"/>
  <cols>
    <col min="1" max="1" width="6.00390625" style="2" customWidth="1"/>
    <col min="2" max="2" width="5.125" style="1" customWidth="1"/>
    <col min="3" max="3" width="83.75390625" style="1" customWidth="1"/>
    <col min="4" max="4" width="19.375" style="2" customWidth="1"/>
    <col min="5" max="7" width="18.00390625" style="4" customWidth="1"/>
    <col min="8" max="8" width="14.125" style="4" customWidth="1"/>
    <col min="9" max="9" width="14.875" style="4" customWidth="1"/>
    <col min="10" max="16384" width="9.125" style="4" customWidth="1"/>
  </cols>
  <sheetData>
    <row r="1" spans="1:7" ht="19.5" customHeight="1">
      <c r="A1" s="814" t="s">
        <v>1225</v>
      </c>
      <c r="B1" s="814"/>
      <c r="C1" s="814"/>
      <c r="D1" s="814"/>
      <c r="E1" s="814"/>
      <c r="F1" s="814"/>
      <c r="G1" s="814"/>
    </row>
    <row r="2" spans="1:7" ht="24.75" customHeight="1">
      <c r="A2" s="882" t="s">
        <v>487</v>
      </c>
      <c r="B2" s="882"/>
      <c r="C2" s="882"/>
      <c r="D2" s="882"/>
      <c r="E2" s="882"/>
      <c r="F2" s="882"/>
      <c r="G2" s="882"/>
    </row>
    <row r="3" spans="1:7" ht="25.5" customHeight="1">
      <c r="A3" s="930" t="s">
        <v>139</v>
      </c>
      <c r="B3" s="930"/>
      <c r="C3" s="930"/>
      <c r="D3" s="930"/>
      <c r="E3" s="930"/>
      <c r="F3" s="930"/>
      <c r="G3" s="930"/>
    </row>
    <row r="4" spans="1:7" ht="39" customHeight="1" thickBot="1">
      <c r="A4" s="929" t="s">
        <v>351</v>
      </c>
      <c r="B4" s="929"/>
      <c r="C4" s="929"/>
      <c r="D4" s="929"/>
      <c r="E4" s="929"/>
      <c r="F4" s="929"/>
      <c r="G4" s="929"/>
    </row>
    <row r="5" spans="1:7" ht="19.5" customHeight="1">
      <c r="A5" s="940" t="s">
        <v>140</v>
      </c>
      <c r="B5" s="918" t="s">
        <v>128</v>
      </c>
      <c r="C5" s="943"/>
      <c r="D5" s="938" t="s">
        <v>148</v>
      </c>
      <c r="E5" s="938" t="s">
        <v>489</v>
      </c>
      <c r="F5" s="936" t="s">
        <v>147</v>
      </c>
      <c r="G5" s="936" t="s">
        <v>532</v>
      </c>
    </row>
    <row r="6" spans="1:7" ht="19.5" customHeight="1">
      <c r="A6" s="941"/>
      <c r="B6" s="944"/>
      <c r="C6" s="945"/>
      <c r="D6" s="939"/>
      <c r="E6" s="939"/>
      <c r="F6" s="937"/>
      <c r="G6" s="937"/>
    </row>
    <row r="7" spans="1:7" ht="19.5" customHeight="1">
      <c r="A7" s="942"/>
      <c r="B7" s="946"/>
      <c r="C7" s="947"/>
      <c r="D7" s="939"/>
      <c r="E7" s="939"/>
      <c r="F7" s="937"/>
      <c r="G7" s="937"/>
    </row>
    <row r="8" spans="1:7" ht="19.5" customHeight="1">
      <c r="A8" s="415"/>
      <c r="B8" s="813" t="s">
        <v>141</v>
      </c>
      <c r="C8" s="935"/>
      <c r="D8" s="449"/>
      <c r="E8" s="449"/>
      <c r="F8" s="448"/>
      <c r="G8" s="447"/>
    </row>
    <row r="9" spans="1:7" ht="19.5" customHeight="1">
      <c r="A9" s="3">
        <v>1</v>
      </c>
      <c r="B9" s="796" t="s">
        <v>129</v>
      </c>
      <c r="C9" s="796"/>
      <c r="D9" s="99">
        <v>14319000</v>
      </c>
      <c r="E9" s="99">
        <v>14319000</v>
      </c>
      <c r="F9" s="332">
        <v>13847811</v>
      </c>
      <c r="G9" s="416">
        <f>(F9/E9)</f>
        <v>0.9670934422794888</v>
      </c>
    </row>
    <row r="10" spans="1:7" ht="19.5" customHeight="1">
      <c r="A10" s="3">
        <v>2</v>
      </c>
      <c r="B10" s="796" t="s">
        <v>136</v>
      </c>
      <c r="C10" s="796"/>
      <c r="D10" s="99">
        <v>3767000</v>
      </c>
      <c r="E10" s="446">
        <v>3767000</v>
      </c>
      <c r="F10" s="445">
        <v>3724592</v>
      </c>
      <c r="G10" s="416">
        <f>(F10/E10)</f>
        <v>0.9887422352004247</v>
      </c>
    </row>
    <row r="11" spans="1:7" ht="19.5" customHeight="1">
      <c r="A11" s="3">
        <v>3</v>
      </c>
      <c r="B11" s="796" t="s">
        <v>137</v>
      </c>
      <c r="C11" s="796"/>
      <c r="D11" s="446">
        <v>2145000</v>
      </c>
      <c r="E11" s="446">
        <v>2745010</v>
      </c>
      <c r="F11" s="445">
        <v>1316666</v>
      </c>
      <c r="G11" s="416">
        <f>(F11/E11)</f>
        <v>0.4796579976029231</v>
      </c>
    </row>
    <row r="12" spans="1:7" ht="19.5" customHeight="1">
      <c r="A12" s="3" t="s">
        <v>17</v>
      </c>
      <c r="B12" s="870" t="s">
        <v>122</v>
      </c>
      <c r="C12" s="870"/>
      <c r="D12" s="444">
        <f>SUM(D13:D15)</f>
        <v>0</v>
      </c>
      <c r="E12" s="444">
        <f>SUM(E13:E15)</f>
        <v>0</v>
      </c>
      <c r="F12" s="443">
        <f>SUM(F13:F15)</f>
        <v>0</v>
      </c>
      <c r="G12" s="443">
        <v>0</v>
      </c>
    </row>
    <row r="13" spans="1:7" ht="19.5" customHeight="1">
      <c r="A13" s="3" t="s">
        <v>114</v>
      </c>
      <c r="B13" s="804" t="s">
        <v>117</v>
      </c>
      <c r="C13" s="804"/>
      <c r="D13" s="444">
        <v>0</v>
      </c>
      <c r="E13" s="444">
        <v>0</v>
      </c>
      <c r="F13" s="443">
        <v>0</v>
      </c>
      <c r="G13" s="443">
        <v>0</v>
      </c>
    </row>
    <row r="14" spans="1:7" ht="19.5" customHeight="1">
      <c r="A14" s="3" t="s">
        <v>115</v>
      </c>
      <c r="B14" s="804" t="s">
        <v>490</v>
      </c>
      <c r="C14" s="804"/>
      <c r="D14" s="444">
        <v>0</v>
      </c>
      <c r="E14" s="444">
        <v>0</v>
      </c>
      <c r="F14" s="443">
        <v>0</v>
      </c>
      <c r="G14" s="443">
        <v>0</v>
      </c>
    </row>
    <row r="15" spans="1:7" ht="36.75" customHeight="1">
      <c r="A15" s="3" t="s">
        <v>116</v>
      </c>
      <c r="B15" s="806" t="s">
        <v>118</v>
      </c>
      <c r="C15" s="806"/>
      <c r="D15" s="444">
        <v>0</v>
      </c>
      <c r="E15" s="444">
        <v>0</v>
      </c>
      <c r="F15" s="443">
        <v>0</v>
      </c>
      <c r="G15" s="443">
        <v>0</v>
      </c>
    </row>
    <row r="16" spans="1:7" ht="24" customHeight="1">
      <c r="A16" s="3" t="s">
        <v>475</v>
      </c>
      <c r="B16" s="806" t="s">
        <v>531</v>
      </c>
      <c r="C16" s="931"/>
      <c r="D16" s="444">
        <v>0</v>
      </c>
      <c r="E16" s="444">
        <v>0</v>
      </c>
      <c r="F16" s="443">
        <v>0</v>
      </c>
      <c r="G16" s="443">
        <v>0</v>
      </c>
    </row>
    <row r="17" spans="1:7" ht="19.5" customHeight="1">
      <c r="A17" s="3" t="s">
        <v>19</v>
      </c>
      <c r="B17" s="796" t="s">
        <v>491</v>
      </c>
      <c r="C17" s="796"/>
      <c r="D17" s="444">
        <v>0</v>
      </c>
      <c r="E17" s="444">
        <v>0</v>
      </c>
      <c r="F17" s="443">
        <v>0</v>
      </c>
      <c r="G17" s="443">
        <v>0</v>
      </c>
    </row>
    <row r="18" spans="1:7" ht="19.5" customHeight="1">
      <c r="A18" s="3" t="s">
        <v>133</v>
      </c>
      <c r="B18" s="370" t="s">
        <v>113</v>
      </c>
      <c r="C18" s="234"/>
      <c r="D18" s="444">
        <f>+D9+D10+D11+D12+D17</f>
        <v>20231000</v>
      </c>
      <c r="E18" s="444">
        <f>+E9+E10+E11+E12+E17</f>
        <v>20831010</v>
      </c>
      <c r="F18" s="443">
        <f>+F9+F10+F11+F12+F17</f>
        <v>18889069</v>
      </c>
      <c r="G18" s="416">
        <f>(F18/E18)</f>
        <v>0.9067764357081102</v>
      </c>
    </row>
    <row r="19" spans="1:7" ht="19.5" customHeight="1">
      <c r="A19" s="3" t="s">
        <v>20</v>
      </c>
      <c r="B19" s="796" t="s">
        <v>530</v>
      </c>
      <c r="C19" s="796"/>
      <c r="D19" s="442">
        <v>0</v>
      </c>
      <c r="E19" s="442">
        <v>1000000</v>
      </c>
      <c r="F19" s="318">
        <v>0</v>
      </c>
      <c r="G19" s="416">
        <v>0</v>
      </c>
    </row>
    <row r="20" spans="1:7" ht="19.5" customHeight="1">
      <c r="A20" s="3" t="s">
        <v>21</v>
      </c>
      <c r="B20" s="796" t="s">
        <v>130</v>
      </c>
      <c r="C20" s="796"/>
      <c r="D20" s="442">
        <v>0</v>
      </c>
      <c r="E20" s="442">
        <v>500000</v>
      </c>
      <c r="F20" s="318">
        <v>0</v>
      </c>
      <c r="G20" s="416">
        <f>(F20/E20)</f>
        <v>0</v>
      </c>
    </row>
    <row r="21" spans="1:7" ht="19.5" customHeight="1">
      <c r="A21" s="3" t="s">
        <v>23</v>
      </c>
      <c r="B21" s="796" t="s">
        <v>119</v>
      </c>
      <c r="C21" s="796"/>
      <c r="D21" s="442">
        <v>0</v>
      </c>
      <c r="E21" s="223">
        <v>0</v>
      </c>
      <c r="F21" s="335">
        <v>0</v>
      </c>
      <c r="G21" s="335">
        <v>0</v>
      </c>
    </row>
    <row r="22" spans="1:7" ht="19.5" customHeight="1">
      <c r="A22" s="3" t="s">
        <v>134</v>
      </c>
      <c r="B22" s="796" t="s">
        <v>132</v>
      </c>
      <c r="C22" s="796"/>
      <c r="D22" s="223">
        <f>SUM(D19:D21)</f>
        <v>0</v>
      </c>
      <c r="E22" s="223">
        <f>SUM(E19:E21)</f>
        <v>1500000</v>
      </c>
      <c r="F22" s="335">
        <f>SUM(F19:F21)</f>
        <v>0</v>
      </c>
      <c r="G22" s="416">
        <f>(F22/E22)</f>
        <v>0</v>
      </c>
    </row>
    <row r="23" spans="1:7" ht="19.5" customHeight="1">
      <c r="A23" s="3" t="s">
        <v>135</v>
      </c>
      <c r="B23" s="796" t="s">
        <v>529</v>
      </c>
      <c r="C23" s="796"/>
      <c r="D23" s="223">
        <v>0</v>
      </c>
      <c r="E23" s="223">
        <v>0</v>
      </c>
      <c r="F23" s="335">
        <v>0</v>
      </c>
      <c r="G23" s="335">
        <v>0</v>
      </c>
    </row>
    <row r="24" spans="1:7" ht="19.5" customHeight="1">
      <c r="A24" s="3" t="s">
        <v>509</v>
      </c>
      <c r="B24" s="934" t="s">
        <v>528</v>
      </c>
      <c r="C24" s="934"/>
      <c r="D24" s="223">
        <v>0</v>
      </c>
      <c r="E24" s="223">
        <v>0</v>
      </c>
      <c r="F24" s="335">
        <v>0</v>
      </c>
      <c r="G24" s="335">
        <v>0</v>
      </c>
    </row>
    <row r="25" spans="1:7" ht="19.5" customHeight="1">
      <c r="A25" s="3" t="s">
        <v>126</v>
      </c>
      <c r="B25" s="934" t="s">
        <v>123</v>
      </c>
      <c r="C25" s="934"/>
      <c r="D25" s="441"/>
      <c r="E25" s="441"/>
      <c r="F25" s="440"/>
      <c r="G25" s="440"/>
    </row>
    <row r="26" spans="1:8" ht="19.5" customHeight="1">
      <c r="A26" s="423" t="s">
        <v>120</v>
      </c>
      <c r="B26" s="794" t="s">
        <v>121</v>
      </c>
      <c r="C26" s="794"/>
      <c r="D26" s="429">
        <f>+D18+D22+D23+D24</f>
        <v>20231000</v>
      </c>
      <c r="E26" s="429">
        <f>+E18+E22+E23+E24</f>
        <v>22331010</v>
      </c>
      <c r="F26" s="428">
        <f>+F18+F22+F23+F24</f>
        <v>18889069</v>
      </c>
      <c r="G26" s="416">
        <f>(F26/E26)</f>
        <v>0.8458672043942482</v>
      </c>
      <c r="H26" s="52"/>
    </row>
    <row r="27" spans="1:7" ht="19.5" customHeight="1">
      <c r="A27" s="439"/>
      <c r="B27" s="790"/>
      <c r="C27" s="790"/>
      <c r="D27" s="438"/>
      <c r="E27" s="438"/>
      <c r="F27" s="437"/>
      <c r="G27" s="436"/>
    </row>
    <row r="28" spans="1:7" ht="19.5" customHeight="1">
      <c r="A28" s="3"/>
      <c r="B28" s="876" t="s">
        <v>142</v>
      </c>
      <c r="C28" s="876"/>
      <c r="D28" s="100"/>
      <c r="E28" s="100"/>
      <c r="F28" s="333"/>
      <c r="G28" s="435"/>
    </row>
    <row r="29" spans="1:7" ht="19.5" customHeight="1">
      <c r="A29" s="3" t="s">
        <v>4</v>
      </c>
      <c r="B29" s="857" t="s">
        <v>100</v>
      </c>
      <c r="C29" s="857"/>
      <c r="D29" s="100">
        <v>0</v>
      </c>
      <c r="E29" s="100">
        <v>10</v>
      </c>
      <c r="F29" s="333">
        <v>6</v>
      </c>
      <c r="G29" s="416">
        <f>(F29/E29)</f>
        <v>0.6</v>
      </c>
    </row>
    <row r="30" spans="1:7" ht="19.5" customHeight="1">
      <c r="A30" s="3" t="s">
        <v>15</v>
      </c>
      <c r="B30" s="857" t="s">
        <v>138</v>
      </c>
      <c r="C30" s="857"/>
      <c r="D30" s="100">
        <v>0</v>
      </c>
      <c r="E30" s="100">
        <v>0</v>
      </c>
      <c r="F30" s="333">
        <v>0</v>
      </c>
      <c r="G30" s="335">
        <v>0</v>
      </c>
    </row>
    <row r="31" spans="1:7" ht="19.5" customHeight="1">
      <c r="A31" s="3"/>
      <c r="B31" s="434" t="s">
        <v>44</v>
      </c>
      <c r="C31" s="47" t="s">
        <v>376</v>
      </c>
      <c r="D31" s="100">
        <v>0</v>
      </c>
      <c r="E31" s="100">
        <v>0</v>
      </c>
      <c r="F31" s="333">
        <v>0</v>
      </c>
      <c r="G31" s="335">
        <v>0</v>
      </c>
    </row>
    <row r="32" spans="1:7" ht="19.5" customHeight="1">
      <c r="A32" s="3"/>
      <c r="B32" s="434" t="s">
        <v>45</v>
      </c>
      <c r="C32" s="47" t="s">
        <v>124</v>
      </c>
      <c r="D32" s="100">
        <v>0</v>
      </c>
      <c r="E32" s="100">
        <v>0</v>
      </c>
      <c r="F32" s="333">
        <v>0</v>
      </c>
      <c r="G32" s="335">
        <v>0</v>
      </c>
    </row>
    <row r="33" spans="1:7" ht="19.5" customHeight="1">
      <c r="A33" s="3"/>
      <c r="B33" s="434" t="s">
        <v>46</v>
      </c>
      <c r="C33" s="47" t="s">
        <v>125</v>
      </c>
      <c r="D33" s="100">
        <v>0</v>
      </c>
      <c r="E33" s="100">
        <v>0</v>
      </c>
      <c r="F33" s="333">
        <v>0</v>
      </c>
      <c r="G33" s="335">
        <v>0</v>
      </c>
    </row>
    <row r="34" spans="1:7" ht="19.5" customHeight="1">
      <c r="A34" s="3"/>
      <c r="B34" s="434" t="s">
        <v>381</v>
      </c>
      <c r="C34" s="47" t="s">
        <v>527</v>
      </c>
      <c r="D34" s="223">
        <v>0</v>
      </c>
      <c r="E34" s="223">
        <v>0</v>
      </c>
      <c r="F34" s="335">
        <v>0</v>
      </c>
      <c r="G34" s="335">
        <v>0</v>
      </c>
    </row>
    <row r="35" spans="1:7" ht="19.5" customHeight="1">
      <c r="A35" s="3" t="s">
        <v>16</v>
      </c>
      <c r="B35" s="857" t="s">
        <v>98</v>
      </c>
      <c r="C35" s="857"/>
      <c r="D35" s="223">
        <f>D38</f>
        <v>20144823</v>
      </c>
      <c r="E35" s="223">
        <f>E38</f>
        <v>21433000</v>
      </c>
      <c r="F35" s="335">
        <v>18127889</v>
      </c>
      <c r="G35" s="416">
        <f>(F35/E35)</f>
        <v>0.8457933560397518</v>
      </c>
    </row>
    <row r="36" spans="1:7" ht="19.5" customHeight="1">
      <c r="A36" s="3"/>
      <c r="B36" s="70" t="s">
        <v>47</v>
      </c>
      <c r="C36" s="369" t="s">
        <v>526</v>
      </c>
      <c r="D36" s="223">
        <v>0</v>
      </c>
      <c r="E36" s="223">
        <v>0</v>
      </c>
      <c r="F36" s="335">
        <v>0</v>
      </c>
      <c r="G36" s="335">
        <v>0</v>
      </c>
    </row>
    <row r="37" spans="1:7" ht="19.5" customHeight="1">
      <c r="A37" s="3"/>
      <c r="B37" s="70" t="s">
        <v>48</v>
      </c>
      <c r="C37" s="369" t="s">
        <v>50</v>
      </c>
      <c r="D37" s="223">
        <v>0</v>
      </c>
      <c r="E37" s="223">
        <v>0</v>
      </c>
      <c r="F37" s="335">
        <v>0</v>
      </c>
      <c r="G37" s="335">
        <v>0</v>
      </c>
    </row>
    <row r="38" spans="1:7" ht="19.5" customHeight="1">
      <c r="A38" s="3"/>
      <c r="B38" s="70" t="s">
        <v>49</v>
      </c>
      <c r="C38" s="369" t="s">
        <v>171</v>
      </c>
      <c r="D38" s="223">
        <v>20144823</v>
      </c>
      <c r="E38" s="223">
        <v>21433000</v>
      </c>
      <c r="F38" s="335">
        <v>21433000</v>
      </c>
      <c r="G38" s="416">
        <f>(F38/E38)</f>
        <v>1</v>
      </c>
    </row>
    <row r="39" spans="1:7" ht="19.5" customHeight="1">
      <c r="A39" s="3"/>
      <c r="B39" s="70" t="s">
        <v>383</v>
      </c>
      <c r="C39" s="369" t="s">
        <v>525</v>
      </c>
      <c r="D39" s="223">
        <v>0</v>
      </c>
      <c r="E39" s="223">
        <v>0</v>
      </c>
      <c r="F39" s="335">
        <v>0</v>
      </c>
      <c r="G39" s="335">
        <v>0</v>
      </c>
    </row>
    <row r="40" spans="1:7" ht="19.5" customHeight="1">
      <c r="A40" s="3"/>
      <c r="B40" s="70" t="s">
        <v>524</v>
      </c>
      <c r="C40" s="369" t="s">
        <v>523</v>
      </c>
      <c r="D40" s="223">
        <v>0</v>
      </c>
      <c r="E40" s="223">
        <v>0</v>
      </c>
      <c r="F40" s="335">
        <v>0</v>
      </c>
      <c r="G40" s="335">
        <v>0</v>
      </c>
    </row>
    <row r="41" spans="1:7" ht="19.5" customHeight="1">
      <c r="A41" s="3" t="s">
        <v>17</v>
      </c>
      <c r="B41" s="857" t="s">
        <v>99</v>
      </c>
      <c r="C41" s="857"/>
      <c r="D41" s="223">
        <v>0</v>
      </c>
      <c r="E41" s="223">
        <v>0</v>
      </c>
      <c r="F41" s="335">
        <v>0</v>
      </c>
      <c r="G41" s="335">
        <v>0</v>
      </c>
    </row>
    <row r="42" spans="1:7" ht="19.5" customHeight="1">
      <c r="A42" s="3"/>
      <c r="B42" s="70" t="s">
        <v>51</v>
      </c>
      <c r="C42" s="369" t="s">
        <v>522</v>
      </c>
      <c r="D42" s="223">
        <v>0</v>
      </c>
      <c r="E42" s="223">
        <v>0</v>
      </c>
      <c r="F42" s="335">
        <v>0</v>
      </c>
      <c r="G42" s="335">
        <v>0</v>
      </c>
    </row>
    <row r="43" spans="1:7" ht="19.5" customHeight="1">
      <c r="A43" s="3"/>
      <c r="B43" s="70" t="s">
        <v>52</v>
      </c>
      <c r="C43" s="369" t="s">
        <v>55</v>
      </c>
      <c r="D43" s="223">
        <v>0</v>
      </c>
      <c r="E43" s="223">
        <v>0</v>
      </c>
      <c r="F43" s="335">
        <v>0</v>
      </c>
      <c r="G43" s="335">
        <v>0</v>
      </c>
    </row>
    <row r="44" spans="1:7" ht="19.5" customHeight="1">
      <c r="A44" s="3"/>
      <c r="B44" s="70" t="s">
        <v>53</v>
      </c>
      <c r="C44" s="369" t="s">
        <v>56</v>
      </c>
      <c r="D44" s="223">
        <v>0</v>
      </c>
      <c r="E44" s="223">
        <v>0</v>
      </c>
      <c r="F44" s="335">
        <v>0</v>
      </c>
      <c r="G44" s="335">
        <v>0</v>
      </c>
    </row>
    <row r="45" spans="1:7" ht="19.5" customHeight="1">
      <c r="A45" s="3"/>
      <c r="B45" s="70" t="s">
        <v>54</v>
      </c>
      <c r="C45" s="369" t="s">
        <v>57</v>
      </c>
      <c r="D45" s="223">
        <v>0</v>
      </c>
      <c r="E45" s="223">
        <v>0</v>
      </c>
      <c r="F45" s="335">
        <v>0</v>
      </c>
      <c r="G45" s="335">
        <v>0</v>
      </c>
    </row>
    <row r="46" spans="1:7" s="430" customFormat="1" ht="19.5" customHeight="1">
      <c r="A46" s="433" t="s">
        <v>133</v>
      </c>
      <c r="B46" s="933" t="s">
        <v>521</v>
      </c>
      <c r="C46" s="933"/>
      <c r="D46" s="432">
        <f>D29+D30+D35+D41</f>
        <v>20144823</v>
      </c>
      <c r="E46" s="432">
        <f>E29+E30+E35+E41</f>
        <v>21433010</v>
      </c>
      <c r="F46" s="431">
        <f>F29+F30+F35+F41</f>
        <v>18127895</v>
      </c>
      <c r="G46" s="416">
        <f>(F46/E46)</f>
        <v>0.8457932413599396</v>
      </c>
    </row>
    <row r="47" spans="1:7" ht="19.5" customHeight="1">
      <c r="A47" s="3" t="s">
        <v>19</v>
      </c>
      <c r="B47" s="857" t="s">
        <v>131</v>
      </c>
      <c r="C47" s="857"/>
      <c r="D47" s="223">
        <v>0</v>
      </c>
      <c r="E47" s="223">
        <v>0</v>
      </c>
      <c r="F47" s="335">
        <v>0</v>
      </c>
      <c r="G47" s="335">
        <v>0</v>
      </c>
    </row>
    <row r="48" spans="1:7" ht="19.5" customHeight="1">
      <c r="A48" s="3"/>
      <c r="B48" s="70" t="s">
        <v>58</v>
      </c>
      <c r="C48" s="369" t="s">
        <v>60</v>
      </c>
      <c r="D48" s="223">
        <v>0</v>
      </c>
      <c r="E48" s="223">
        <v>0</v>
      </c>
      <c r="F48" s="335">
        <v>0</v>
      </c>
      <c r="G48" s="335">
        <v>0</v>
      </c>
    </row>
    <row r="49" spans="1:7" ht="19.5" customHeight="1">
      <c r="A49" s="3"/>
      <c r="B49" s="70" t="s">
        <v>59</v>
      </c>
      <c r="C49" s="369" t="s">
        <v>520</v>
      </c>
      <c r="D49" s="223">
        <v>0</v>
      </c>
      <c r="E49" s="223">
        <v>0</v>
      </c>
      <c r="F49" s="335">
        <v>0</v>
      </c>
      <c r="G49" s="335">
        <v>0</v>
      </c>
    </row>
    <row r="50" spans="1:7" ht="19.5" customHeight="1">
      <c r="A50" s="3"/>
      <c r="B50" s="70" t="s">
        <v>519</v>
      </c>
      <c r="C50" s="369" t="s">
        <v>518</v>
      </c>
      <c r="D50" s="223">
        <v>0</v>
      </c>
      <c r="E50" s="223">
        <v>0</v>
      </c>
      <c r="F50" s="335">
        <v>0</v>
      </c>
      <c r="G50" s="335">
        <v>0</v>
      </c>
    </row>
    <row r="51" spans="1:7" ht="19.5" customHeight="1">
      <c r="A51" s="3" t="s">
        <v>20</v>
      </c>
      <c r="B51" s="857" t="s">
        <v>101</v>
      </c>
      <c r="C51" s="857"/>
      <c r="D51" s="223">
        <v>0</v>
      </c>
      <c r="E51" s="223">
        <v>0</v>
      </c>
      <c r="F51" s="335">
        <v>0</v>
      </c>
      <c r="G51" s="335">
        <v>0</v>
      </c>
    </row>
    <row r="52" spans="1:7" ht="19.5" customHeight="1">
      <c r="A52" s="3"/>
      <c r="B52" s="70" t="s">
        <v>517</v>
      </c>
      <c r="C52" s="369" t="s">
        <v>516</v>
      </c>
      <c r="D52" s="223">
        <v>0</v>
      </c>
      <c r="E52" s="223">
        <v>0</v>
      </c>
      <c r="F52" s="335">
        <v>0</v>
      </c>
      <c r="G52" s="335">
        <v>0</v>
      </c>
    </row>
    <row r="53" spans="1:7" ht="19.5" customHeight="1">
      <c r="A53" s="3"/>
      <c r="B53" s="70" t="s">
        <v>515</v>
      </c>
      <c r="C53" s="369" t="s">
        <v>514</v>
      </c>
      <c r="D53" s="223">
        <v>0</v>
      </c>
      <c r="E53" s="223">
        <v>0</v>
      </c>
      <c r="F53" s="335">
        <v>0</v>
      </c>
      <c r="G53" s="335">
        <v>0</v>
      </c>
    </row>
    <row r="54" spans="1:7" ht="19.5" customHeight="1">
      <c r="A54" s="3" t="s">
        <v>21</v>
      </c>
      <c r="B54" s="857" t="s">
        <v>102</v>
      </c>
      <c r="C54" s="857"/>
      <c r="D54" s="223">
        <v>0</v>
      </c>
      <c r="E54" s="223">
        <v>0</v>
      </c>
      <c r="F54" s="335">
        <v>0</v>
      </c>
      <c r="G54" s="335">
        <v>0</v>
      </c>
    </row>
    <row r="55" spans="1:7" ht="19.5" customHeight="1">
      <c r="A55" s="3"/>
      <c r="B55" s="70" t="s">
        <v>61</v>
      </c>
      <c r="C55" s="369" t="s">
        <v>513</v>
      </c>
      <c r="D55" s="223">
        <v>0</v>
      </c>
      <c r="E55" s="223">
        <v>0</v>
      </c>
      <c r="F55" s="335">
        <v>0</v>
      </c>
      <c r="G55" s="335">
        <v>0</v>
      </c>
    </row>
    <row r="56" spans="1:7" ht="19.5" customHeight="1">
      <c r="A56" s="3"/>
      <c r="B56" s="70" t="s">
        <v>62</v>
      </c>
      <c r="C56" s="369" t="s">
        <v>512</v>
      </c>
      <c r="D56" s="223">
        <v>0</v>
      </c>
      <c r="E56" s="223">
        <v>0</v>
      </c>
      <c r="F56" s="335">
        <v>0</v>
      </c>
      <c r="G56" s="335">
        <v>0</v>
      </c>
    </row>
    <row r="57" spans="1:7" ht="19.5" customHeight="1">
      <c r="A57" s="3"/>
      <c r="B57" s="70" t="s">
        <v>511</v>
      </c>
      <c r="C57" s="369" t="s">
        <v>510</v>
      </c>
      <c r="D57" s="223">
        <v>0</v>
      </c>
      <c r="E57" s="223">
        <v>0</v>
      </c>
      <c r="F57" s="335">
        <v>0</v>
      </c>
      <c r="G57" s="335">
        <v>0</v>
      </c>
    </row>
    <row r="58" spans="1:7" s="430" customFormat="1" ht="19.5" customHeight="1">
      <c r="A58" s="433" t="s">
        <v>134</v>
      </c>
      <c r="B58" s="933" t="s">
        <v>154</v>
      </c>
      <c r="C58" s="933"/>
      <c r="D58" s="432">
        <f>SUM(D47:D57)</f>
        <v>0</v>
      </c>
      <c r="E58" s="432">
        <f>SUM(E47:E57)</f>
        <v>0</v>
      </c>
      <c r="F58" s="431">
        <f>SUM(F47:F57)</f>
        <v>0</v>
      </c>
      <c r="G58" s="335">
        <v>0</v>
      </c>
    </row>
    <row r="59" spans="1:7" s="430" customFormat="1" ht="19.5" customHeight="1">
      <c r="A59" s="433" t="s">
        <v>135</v>
      </c>
      <c r="B59" s="933" t="s">
        <v>103</v>
      </c>
      <c r="C59" s="933"/>
      <c r="D59" s="432">
        <v>0</v>
      </c>
      <c r="E59" s="432">
        <v>0</v>
      </c>
      <c r="F59" s="431">
        <v>0</v>
      </c>
      <c r="G59" s="335">
        <v>0</v>
      </c>
    </row>
    <row r="60" spans="1:7" s="430" customFormat="1" ht="19.5" customHeight="1">
      <c r="A60" s="433" t="s">
        <v>509</v>
      </c>
      <c r="B60" s="933" t="s">
        <v>508</v>
      </c>
      <c r="C60" s="933"/>
      <c r="D60" s="432">
        <v>0</v>
      </c>
      <c r="E60" s="432">
        <v>0</v>
      </c>
      <c r="F60" s="431">
        <v>0</v>
      </c>
      <c r="G60" s="335">
        <v>0</v>
      </c>
    </row>
    <row r="61" spans="1:8" s="51" customFormat="1" ht="19.5" customHeight="1">
      <c r="A61" s="423" t="s">
        <v>104</v>
      </c>
      <c r="B61" s="932" t="s">
        <v>507</v>
      </c>
      <c r="C61" s="932"/>
      <c r="D61" s="429">
        <f>+D46+D58+D59+D60</f>
        <v>20144823</v>
      </c>
      <c r="E61" s="429">
        <f>+E46+E58+E59+E60</f>
        <v>21433010</v>
      </c>
      <c r="F61" s="428">
        <f>+F46+F58+F59+F60</f>
        <v>18127895</v>
      </c>
      <c r="G61" s="416">
        <f>(F61/E61)</f>
        <v>0.8457932413599396</v>
      </c>
      <c r="H61" s="426"/>
    </row>
    <row r="62" spans="1:8" s="51" customFormat="1" ht="19.5" customHeight="1">
      <c r="A62" s="423"/>
      <c r="B62" s="932" t="s">
        <v>105</v>
      </c>
      <c r="C62" s="932"/>
      <c r="D62" s="429">
        <f>+D26-D61</f>
        <v>86177</v>
      </c>
      <c r="E62" s="429">
        <f>+E26-E61</f>
        <v>898000</v>
      </c>
      <c r="F62" s="428">
        <f>+F26-F61</f>
        <v>761174</v>
      </c>
      <c r="G62" s="416">
        <f>(F62/E62)</f>
        <v>0.8476325167037861</v>
      </c>
      <c r="H62" s="426"/>
    </row>
    <row r="63" spans="1:7" ht="19.5" customHeight="1">
      <c r="A63" s="3" t="s">
        <v>126</v>
      </c>
      <c r="B63" s="857" t="s">
        <v>106</v>
      </c>
      <c r="C63" s="857"/>
      <c r="D63" s="100">
        <v>86177</v>
      </c>
      <c r="E63" s="100">
        <v>898000</v>
      </c>
      <c r="F63" s="333">
        <v>898000</v>
      </c>
      <c r="G63" s="416">
        <f>(F63/E63)</f>
        <v>1</v>
      </c>
    </row>
    <row r="64" spans="1:7" s="51" customFormat="1" ht="19.5" customHeight="1">
      <c r="A64" s="423"/>
      <c r="B64" s="427" t="s">
        <v>4</v>
      </c>
      <c r="C64" s="369" t="s">
        <v>63</v>
      </c>
      <c r="D64" s="100">
        <v>86177</v>
      </c>
      <c r="E64" s="100">
        <v>898000</v>
      </c>
      <c r="F64" s="333">
        <v>898000</v>
      </c>
      <c r="G64" s="416">
        <f>(F64/E64)</f>
        <v>1</v>
      </c>
    </row>
    <row r="65" spans="1:7" s="51" customFormat="1" ht="19.5" customHeight="1">
      <c r="A65" s="423"/>
      <c r="B65" s="427" t="s">
        <v>15</v>
      </c>
      <c r="C65" s="369" t="s">
        <v>64</v>
      </c>
      <c r="D65" s="425">
        <v>0</v>
      </c>
      <c r="E65" s="425">
        <v>0</v>
      </c>
      <c r="F65" s="424">
        <v>0</v>
      </c>
      <c r="G65" s="335">
        <v>0</v>
      </c>
    </row>
    <row r="66" spans="1:7" s="51" customFormat="1" ht="38.25" customHeight="1">
      <c r="A66" s="423" t="s">
        <v>107</v>
      </c>
      <c r="B66" s="794" t="s">
        <v>506</v>
      </c>
      <c r="C66" s="794"/>
      <c r="D66" s="101">
        <f>D63</f>
        <v>86177</v>
      </c>
      <c r="E66" s="101">
        <f>E63</f>
        <v>898000</v>
      </c>
      <c r="F66" s="334">
        <f>F63</f>
        <v>898000</v>
      </c>
      <c r="G66" s="416">
        <f>(F66/E66)</f>
        <v>1</v>
      </c>
    </row>
    <row r="67" spans="1:7" s="51" customFormat="1" ht="19.5" customHeight="1">
      <c r="A67" s="3" t="s">
        <v>127</v>
      </c>
      <c r="B67" s="857" t="s">
        <v>108</v>
      </c>
      <c r="C67" s="857"/>
      <c r="D67" s="425">
        <v>0</v>
      </c>
      <c r="E67" s="425">
        <v>0</v>
      </c>
      <c r="F67" s="424">
        <v>0</v>
      </c>
      <c r="G67" s="335">
        <v>0</v>
      </c>
    </row>
    <row r="68" spans="1:7" s="51" customFormat="1" ht="19.5" customHeight="1">
      <c r="A68" s="3" t="s">
        <v>505</v>
      </c>
      <c r="B68" s="857" t="s">
        <v>109</v>
      </c>
      <c r="C68" s="857"/>
      <c r="D68" s="425">
        <v>0</v>
      </c>
      <c r="E68" s="425">
        <v>0</v>
      </c>
      <c r="F68" s="424">
        <v>0</v>
      </c>
      <c r="G68" s="335">
        <v>0</v>
      </c>
    </row>
    <row r="69" spans="1:7" s="51" customFormat="1" ht="19.5" customHeight="1">
      <c r="A69" s="3"/>
      <c r="B69" s="70" t="s">
        <v>4</v>
      </c>
      <c r="C69" s="369" t="s">
        <v>504</v>
      </c>
      <c r="D69" s="425">
        <v>0</v>
      </c>
      <c r="E69" s="425">
        <v>0</v>
      </c>
      <c r="F69" s="424">
        <v>0</v>
      </c>
      <c r="G69" s="335">
        <v>0</v>
      </c>
    </row>
    <row r="70" spans="1:7" s="51" customFormat="1" ht="19.5" customHeight="1">
      <c r="A70" s="3"/>
      <c r="B70" s="70" t="s">
        <v>15</v>
      </c>
      <c r="C70" s="369" t="s">
        <v>503</v>
      </c>
      <c r="D70" s="425">
        <v>0</v>
      </c>
      <c r="E70" s="425">
        <v>0</v>
      </c>
      <c r="F70" s="424">
        <v>0</v>
      </c>
      <c r="G70" s="335">
        <v>0</v>
      </c>
    </row>
    <row r="71" spans="1:7" s="51" customFormat="1" ht="39" customHeight="1">
      <c r="A71" s="423" t="s">
        <v>110</v>
      </c>
      <c r="B71" s="794" t="s">
        <v>502</v>
      </c>
      <c r="C71" s="794"/>
      <c r="D71" s="425">
        <v>0</v>
      </c>
      <c r="E71" s="425">
        <v>0</v>
      </c>
      <c r="F71" s="424">
        <v>0</v>
      </c>
      <c r="G71" s="335">
        <v>0</v>
      </c>
    </row>
    <row r="72" spans="1:9" s="51" customFormat="1" ht="21.75" customHeight="1">
      <c r="A72" s="423" t="s">
        <v>111</v>
      </c>
      <c r="B72" s="932" t="s">
        <v>501</v>
      </c>
      <c r="C72" s="932"/>
      <c r="D72" s="101">
        <f>+D66+D71</f>
        <v>86177</v>
      </c>
      <c r="E72" s="101">
        <f>+E66+E71</f>
        <v>898000</v>
      </c>
      <c r="F72" s="334">
        <f>+F66+F71</f>
        <v>898000</v>
      </c>
      <c r="G72" s="416">
        <f>(F72/E72)</f>
        <v>1</v>
      </c>
      <c r="I72" s="426"/>
    </row>
    <row r="73" spans="1:7" s="51" customFormat="1" ht="21.75" customHeight="1">
      <c r="A73" s="3" t="s">
        <v>500</v>
      </c>
      <c r="B73" s="857" t="s">
        <v>499</v>
      </c>
      <c r="C73" s="857"/>
      <c r="D73" s="425">
        <v>0</v>
      </c>
      <c r="E73" s="425">
        <v>0</v>
      </c>
      <c r="F73" s="424">
        <v>0</v>
      </c>
      <c r="G73" s="335">
        <v>0</v>
      </c>
    </row>
    <row r="74" spans="1:7" s="51" customFormat="1" ht="21.75" customHeight="1">
      <c r="A74" s="3" t="s">
        <v>498</v>
      </c>
      <c r="B74" s="857" t="s">
        <v>497</v>
      </c>
      <c r="C74" s="857"/>
      <c r="D74" s="425">
        <v>0</v>
      </c>
      <c r="E74" s="425">
        <v>0</v>
      </c>
      <c r="F74" s="424">
        <v>0</v>
      </c>
      <c r="G74" s="335">
        <v>0</v>
      </c>
    </row>
    <row r="75" spans="1:7" s="51" customFormat="1" ht="21.75" customHeight="1">
      <c r="A75" s="3"/>
      <c r="B75" s="70" t="s">
        <v>4</v>
      </c>
      <c r="C75" s="369" t="s">
        <v>496</v>
      </c>
      <c r="D75" s="425">
        <v>0</v>
      </c>
      <c r="E75" s="425">
        <v>0</v>
      </c>
      <c r="F75" s="424">
        <v>0</v>
      </c>
      <c r="G75" s="335">
        <v>0</v>
      </c>
    </row>
    <row r="76" spans="1:7" s="51" customFormat="1" ht="21.75" customHeight="1">
      <c r="A76" s="3"/>
      <c r="B76" s="70" t="s">
        <v>15</v>
      </c>
      <c r="C76" s="369" t="s">
        <v>495</v>
      </c>
      <c r="D76" s="425">
        <v>0</v>
      </c>
      <c r="E76" s="425">
        <v>0</v>
      </c>
      <c r="F76" s="424">
        <v>0</v>
      </c>
      <c r="G76" s="335">
        <v>0</v>
      </c>
    </row>
    <row r="77" spans="1:7" s="51" customFormat="1" ht="21.75" customHeight="1">
      <c r="A77" s="423" t="s">
        <v>112</v>
      </c>
      <c r="B77" s="932" t="s">
        <v>494</v>
      </c>
      <c r="C77" s="932"/>
      <c r="D77" s="425">
        <v>0</v>
      </c>
      <c r="E77" s="425">
        <v>0</v>
      </c>
      <c r="F77" s="424">
        <v>0</v>
      </c>
      <c r="G77" s="335">
        <v>0</v>
      </c>
    </row>
    <row r="78" spans="1:7" s="51" customFormat="1" ht="19.5" customHeight="1">
      <c r="A78" s="423" t="s">
        <v>493</v>
      </c>
      <c r="B78" s="932" t="s">
        <v>144</v>
      </c>
      <c r="C78" s="932"/>
      <c r="D78" s="422">
        <f>+D26+D77</f>
        <v>20231000</v>
      </c>
      <c r="E78" s="422">
        <f>+E26+E77</f>
        <v>22331010</v>
      </c>
      <c r="F78" s="421">
        <f>+F26+F77</f>
        <v>18889069</v>
      </c>
      <c r="G78" s="416">
        <f>(F78/E78)</f>
        <v>0.8458672043942482</v>
      </c>
    </row>
    <row r="79" spans="1:7" s="51" customFormat="1" ht="19.5" customHeight="1" thickBot="1">
      <c r="A79" s="420" t="s">
        <v>492</v>
      </c>
      <c r="B79" s="419" t="s">
        <v>145</v>
      </c>
      <c r="C79" s="419"/>
      <c r="D79" s="418">
        <f>+D61+D72</f>
        <v>20231000</v>
      </c>
      <c r="E79" s="418">
        <f>+E61+E72</f>
        <v>22331010</v>
      </c>
      <c r="F79" s="417">
        <f>+F61+F72</f>
        <v>19025895</v>
      </c>
      <c r="G79" s="416">
        <f>(F79/E79)</f>
        <v>0.8519943791167529</v>
      </c>
    </row>
    <row r="80" spans="2:4" ht="19.5" customHeight="1">
      <c r="B80" s="5"/>
      <c r="C80" s="5"/>
      <c r="D80" s="6"/>
    </row>
    <row r="81" spans="2:4" ht="19.5" customHeight="1">
      <c r="B81" s="5"/>
      <c r="C81" s="5"/>
      <c r="D81" s="6"/>
    </row>
    <row r="82" spans="2:4" ht="19.5" customHeight="1">
      <c r="B82" s="5"/>
      <c r="C82" s="5"/>
      <c r="D82" s="6"/>
    </row>
    <row r="83" spans="2:4" ht="19.5" customHeight="1">
      <c r="B83" s="5"/>
      <c r="C83" s="5"/>
      <c r="D83" s="6"/>
    </row>
    <row r="84" spans="2:4" ht="19.5" customHeight="1">
      <c r="B84" s="5"/>
      <c r="C84" s="5"/>
      <c r="D84" s="6"/>
    </row>
    <row r="85" spans="2:4" ht="19.5" customHeight="1">
      <c r="B85" s="5"/>
      <c r="C85" s="5"/>
      <c r="D85" s="6"/>
    </row>
    <row r="86" spans="2:4" ht="19.5" customHeight="1">
      <c r="B86" s="5"/>
      <c r="C86" s="5"/>
      <c r="D86" s="6"/>
    </row>
    <row r="87" spans="2:4" ht="19.5" customHeight="1">
      <c r="B87" s="5"/>
      <c r="C87" s="5"/>
      <c r="D87" s="6"/>
    </row>
    <row r="88" spans="2:4" ht="19.5" customHeight="1">
      <c r="B88" s="5"/>
      <c r="C88" s="5"/>
      <c r="D88" s="6"/>
    </row>
    <row r="89" spans="2:4" ht="19.5" customHeight="1">
      <c r="B89" s="5"/>
      <c r="C89" s="5"/>
      <c r="D89" s="6"/>
    </row>
    <row r="90" spans="2:4" ht="19.5" customHeight="1">
      <c r="B90" s="5"/>
      <c r="C90" s="5"/>
      <c r="D90" s="6"/>
    </row>
    <row r="91" spans="2:4" ht="19.5" customHeight="1">
      <c r="B91" s="5"/>
      <c r="C91" s="5"/>
      <c r="D91" s="6"/>
    </row>
    <row r="92" spans="2:4" ht="19.5" customHeight="1">
      <c r="B92" s="5"/>
      <c r="C92" s="5"/>
      <c r="D92" s="6"/>
    </row>
    <row r="93" spans="2:4" ht="19.5" customHeight="1">
      <c r="B93" s="5"/>
      <c r="C93" s="5"/>
      <c r="D93" s="6"/>
    </row>
    <row r="94" spans="2:4" ht="19.5" customHeight="1">
      <c r="B94" s="5"/>
      <c r="C94" s="5"/>
      <c r="D94" s="6"/>
    </row>
    <row r="95" spans="2:4" ht="19.5" customHeight="1">
      <c r="B95" s="5"/>
      <c r="C95" s="5"/>
      <c r="D95" s="6"/>
    </row>
    <row r="96" spans="2:4" ht="19.5" customHeight="1">
      <c r="B96" s="5"/>
      <c r="C96" s="5"/>
      <c r="D96" s="6"/>
    </row>
    <row r="97" spans="2:4" ht="19.5" customHeight="1">
      <c r="B97" s="5"/>
      <c r="C97" s="5"/>
      <c r="D97" s="6"/>
    </row>
    <row r="98" spans="2:4" ht="19.5" customHeight="1">
      <c r="B98" s="5"/>
      <c r="C98" s="5"/>
      <c r="D98" s="6"/>
    </row>
    <row r="99" spans="2:4" ht="19.5" customHeight="1">
      <c r="B99" s="5"/>
      <c r="C99" s="5"/>
      <c r="D99" s="6"/>
    </row>
    <row r="100" spans="2:4" ht="19.5" customHeight="1">
      <c r="B100" s="5"/>
      <c r="C100" s="5"/>
      <c r="D100" s="6"/>
    </row>
    <row r="101" spans="2:4" ht="19.5" customHeight="1">
      <c r="B101" s="5"/>
      <c r="C101" s="5"/>
      <c r="D101" s="6"/>
    </row>
  </sheetData>
  <sheetProtection/>
  <mergeCells count="53">
    <mergeCell ref="G5:G7"/>
    <mergeCell ref="E5:E7"/>
    <mergeCell ref="F5:F7"/>
    <mergeCell ref="A5:A7"/>
    <mergeCell ref="B5:C7"/>
    <mergeCell ref="D5:D7"/>
    <mergeCell ref="A1:G1"/>
    <mergeCell ref="A2:G2"/>
    <mergeCell ref="A3:G3"/>
    <mergeCell ref="A4:G4"/>
    <mergeCell ref="B30:C30"/>
    <mergeCell ref="B26:C26"/>
    <mergeCell ref="B23:C23"/>
    <mergeCell ref="B19:C19"/>
    <mergeCell ref="B20:C20"/>
    <mergeCell ref="B15:C15"/>
    <mergeCell ref="B24:C24"/>
    <mergeCell ref="B22:C22"/>
    <mergeCell ref="B25:C25"/>
    <mergeCell ref="B8:C8"/>
    <mergeCell ref="B9:C9"/>
    <mergeCell ref="B21:C21"/>
    <mergeCell ref="B35:C35"/>
    <mergeCell ref="B72:C72"/>
    <mergeCell ref="B63:C63"/>
    <mergeCell ref="B46:C46"/>
    <mergeCell ref="B51:C51"/>
    <mergeCell ref="B59:C59"/>
    <mergeCell ref="B60:C60"/>
    <mergeCell ref="B41:C41"/>
    <mergeCell ref="B78:C78"/>
    <mergeCell ref="B27:C27"/>
    <mergeCell ref="B29:C29"/>
    <mergeCell ref="B47:C47"/>
    <mergeCell ref="B68:C68"/>
    <mergeCell ref="B71:C71"/>
    <mergeCell ref="B28:C28"/>
    <mergeCell ref="B77:C77"/>
    <mergeCell ref="B54:C54"/>
    <mergeCell ref="B74:C74"/>
    <mergeCell ref="B73:C73"/>
    <mergeCell ref="B58:C58"/>
    <mergeCell ref="B67:C67"/>
    <mergeCell ref="B66:C66"/>
    <mergeCell ref="B62:C62"/>
    <mergeCell ref="B61:C61"/>
    <mergeCell ref="B10:C10"/>
    <mergeCell ref="B16:C16"/>
    <mergeCell ref="B11:C11"/>
    <mergeCell ref="B17:C17"/>
    <mergeCell ref="B13:C13"/>
    <mergeCell ref="B14:C14"/>
    <mergeCell ref="B12:C12"/>
  </mergeCells>
  <printOptions horizontalCentered="1"/>
  <pageMargins left="0" right="0" top="0" bottom="0" header="0.15748031496062992" footer="0.15748031496062992"/>
  <pageSetup horizontalDpi="300" verticalDpi="300" orientation="portrait" paperSize="9" scale="49" r:id="rId1"/>
  <headerFooter alignWithMargins="0">
    <oddHeader>&amp;R&amp;"Times New Roman,Normál"2.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J35"/>
  <sheetViews>
    <sheetView view="pageBreakPreview" zoomScaleSheetLayoutView="100" zoomScalePageLayoutView="0" workbookViewId="0" topLeftCell="A1">
      <selection activeCell="Y25" sqref="Y25:AB25"/>
    </sheetView>
  </sheetViews>
  <sheetFormatPr defaultColWidth="9.00390625" defaultRowHeight="12.75"/>
  <cols>
    <col min="1" max="1" width="5.375" style="0" customWidth="1"/>
    <col min="2" max="2" width="0.12890625" style="0" hidden="1" customWidth="1"/>
    <col min="12" max="12" width="2.25390625" style="0" customWidth="1"/>
    <col min="13" max="13" width="9.125" style="0" hidden="1" customWidth="1"/>
    <col min="14" max="14" width="3.75390625" style="0" hidden="1" customWidth="1"/>
    <col min="15" max="20" width="9.125" style="0" hidden="1" customWidth="1"/>
    <col min="21" max="21" width="1.25" style="0" customWidth="1"/>
    <col min="22" max="22" width="6.00390625" style="0" customWidth="1"/>
    <col min="23" max="24" width="9.125" style="0" hidden="1" customWidth="1"/>
    <col min="26" max="26" width="6.125" style="0" customWidth="1"/>
    <col min="27" max="31" width="9.125" style="0" hidden="1" customWidth="1"/>
    <col min="32" max="33" width="0.12890625" style="0" hidden="1" customWidth="1"/>
    <col min="34" max="34" width="10.875" style="0" customWidth="1"/>
    <col min="35" max="35" width="10.75390625" style="0" customWidth="1"/>
    <col min="36" max="36" width="11.875" style="0" customWidth="1"/>
  </cols>
  <sheetData>
    <row r="1" spans="1:36" ht="18.75" customHeight="1">
      <c r="A1" s="969" t="s">
        <v>660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69"/>
      <c r="AA1" s="969"/>
      <c r="AB1" s="969"/>
      <c r="AC1" s="969"/>
      <c r="AD1" s="969"/>
      <c r="AE1" s="969"/>
      <c r="AF1" s="969"/>
      <c r="AG1" s="969"/>
      <c r="AH1" s="969"/>
      <c r="AI1" s="969"/>
      <c r="AJ1" s="969"/>
    </row>
    <row r="2" spans="1:36" ht="18.75" customHeight="1">
      <c r="A2" s="969" t="s">
        <v>151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  <c r="O2" s="969"/>
      <c r="P2" s="969"/>
      <c r="Q2" s="969"/>
      <c r="R2" s="969"/>
      <c r="S2" s="969"/>
      <c r="T2" s="969"/>
      <c r="U2" s="969"/>
      <c r="V2" s="969"/>
      <c r="W2" s="969"/>
      <c r="X2" s="969"/>
      <c r="Y2" s="969"/>
      <c r="Z2" s="969"/>
      <c r="AA2" s="969"/>
      <c r="AB2" s="969"/>
      <c r="AC2" s="969"/>
      <c r="AD2" s="969"/>
      <c r="AE2" s="969"/>
      <c r="AF2" s="969"/>
      <c r="AG2" s="969"/>
      <c r="AH2" s="969"/>
      <c r="AI2" s="969"/>
      <c r="AJ2" s="969"/>
    </row>
    <row r="3" spans="1:36" ht="18.75" customHeight="1">
      <c r="A3" s="969" t="s">
        <v>270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969"/>
      <c r="R3" s="969"/>
      <c r="S3" s="969"/>
      <c r="T3" s="969"/>
      <c r="U3" s="969"/>
      <c r="V3" s="969"/>
      <c r="W3" s="969"/>
      <c r="X3" s="969"/>
      <c r="Y3" s="969"/>
      <c r="Z3" s="969"/>
      <c r="AA3" s="969"/>
      <c r="AB3" s="969"/>
      <c r="AC3" s="969"/>
      <c r="AD3" s="969"/>
      <c r="AE3" s="969"/>
      <c r="AF3" s="969"/>
      <c r="AG3" s="969"/>
      <c r="AH3" s="969"/>
      <c r="AI3" s="969"/>
      <c r="AJ3" s="969"/>
    </row>
    <row r="4" spans="1:36" ht="18.75" customHeight="1">
      <c r="A4" s="972"/>
      <c r="B4" s="972"/>
      <c r="C4" s="972"/>
      <c r="D4" s="972"/>
      <c r="E4" s="972"/>
      <c r="F4" s="972"/>
      <c r="G4" s="972"/>
      <c r="H4" s="972"/>
      <c r="I4" s="972"/>
      <c r="J4" s="972"/>
      <c r="K4" s="972"/>
      <c r="L4" s="972"/>
      <c r="M4" s="972"/>
      <c r="N4" s="972"/>
      <c r="O4" s="972"/>
      <c r="P4" s="972"/>
      <c r="Q4" s="972"/>
      <c r="R4" s="972"/>
      <c r="S4" s="972"/>
      <c r="T4" s="972"/>
      <c r="U4" s="972"/>
      <c r="V4" s="972"/>
      <c r="W4" s="972"/>
      <c r="X4" s="972"/>
      <c r="Y4" s="972"/>
      <c r="Z4" s="972"/>
      <c r="AA4" s="972"/>
      <c r="AB4" s="972"/>
      <c r="AC4" s="972"/>
      <c r="AD4" s="972"/>
      <c r="AE4" s="304"/>
      <c r="AJ4" s="526" t="s">
        <v>482</v>
      </c>
    </row>
    <row r="5" spans="1:36" ht="12.75" customHeight="1">
      <c r="A5" s="970" t="s">
        <v>140</v>
      </c>
      <c r="B5" s="970"/>
      <c r="C5" s="971" t="s">
        <v>223</v>
      </c>
      <c r="D5" s="971"/>
      <c r="E5" s="971"/>
      <c r="F5" s="971"/>
      <c r="G5" s="971"/>
      <c r="H5" s="971"/>
      <c r="I5" s="971"/>
      <c r="J5" s="971"/>
      <c r="K5" s="971"/>
      <c r="L5" s="971"/>
      <c r="M5" s="971"/>
      <c r="N5" s="971"/>
      <c r="O5" s="971"/>
      <c r="P5" s="971"/>
      <c r="Q5" s="971"/>
      <c r="R5" s="971"/>
      <c r="S5" s="971"/>
      <c r="T5" s="971"/>
      <c r="U5" s="971"/>
      <c r="V5" s="970" t="s">
        <v>224</v>
      </c>
      <c r="W5" s="970"/>
      <c r="X5" s="970"/>
      <c r="Y5" s="971" t="s">
        <v>148</v>
      </c>
      <c r="Z5" s="971"/>
      <c r="AA5" s="971"/>
      <c r="AB5" s="971"/>
      <c r="AC5" s="971"/>
      <c r="AD5" s="971"/>
      <c r="AE5" s="234"/>
      <c r="AF5" s="234"/>
      <c r="AG5" s="234"/>
      <c r="AH5" s="948" t="s">
        <v>481</v>
      </c>
      <c r="AI5" s="948" t="s">
        <v>147</v>
      </c>
      <c r="AJ5" s="948" t="s">
        <v>532</v>
      </c>
    </row>
    <row r="6" spans="1:36" ht="12.75" customHeight="1">
      <c r="A6" s="970"/>
      <c r="B6" s="970"/>
      <c r="C6" s="971"/>
      <c r="D6" s="971"/>
      <c r="E6" s="971"/>
      <c r="F6" s="971"/>
      <c r="G6" s="971"/>
      <c r="H6" s="971"/>
      <c r="I6" s="971"/>
      <c r="J6" s="971"/>
      <c r="K6" s="971"/>
      <c r="L6" s="971"/>
      <c r="M6" s="971"/>
      <c r="N6" s="971"/>
      <c r="O6" s="971"/>
      <c r="P6" s="971"/>
      <c r="Q6" s="971"/>
      <c r="R6" s="971"/>
      <c r="S6" s="971"/>
      <c r="T6" s="971"/>
      <c r="U6" s="971"/>
      <c r="V6" s="970"/>
      <c r="W6" s="970"/>
      <c r="X6" s="970"/>
      <c r="Y6" s="971"/>
      <c r="Z6" s="971"/>
      <c r="AA6" s="971"/>
      <c r="AB6" s="971"/>
      <c r="AC6" s="971"/>
      <c r="AD6" s="971"/>
      <c r="AE6" s="234"/>
      <c r="AF6" s="234"/>
      <c r="AG6" s="234"/>
      <c r="AH6" s="948"/>
      <c r="AI6" s="948"/>
      <c r="AJ6" s="968"/>
    </row>
    <row r="7" spans="1:36" ht="12.75" customHeight="1">
      <c r="A7" s="951" t="s">
        <v>143</v>
      </c>
      <c r="B7" s="951"/>
      <c r="C7" s="952" t="s">
        <v>225</v>
      </c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3" t="s">
        <v>226</v>
      </c>
      <c r="W7" s="953"/>
      <c r="X7" s="953"/>
      <c r="Y7" s="949">
        <v>21543310</v>
      </c>
      <c r="Z7" s="949"/>
      <c r="AA7" s="193"/>
      <c r="AB7" s="193">
        <f>SUM(Y7:AA7)</f>
        <v>21543310</v>
      </c>
      <c r="AC7" s="954"/>
      <c r="AD7" s="954"/>
      <c r="AE7" s="234"/>
      <c r="AF7" s="234"/>
      <c r="AG7" s="234"/>
      <c r="AH7" s="295">
        <v>23443030</v>
      </c>
      <c r="AI7" s="295">
        <v>23077249</v>
      </c>
      <c r="AJ7" s="527">
        <f>(AI7/AH7)</f>
        <v>0.9843970254698304</v>
      </c>
    </row>
    <row r="8" spans="1:36" ht="12.75" customHeight="1">
      <c r="A8" s="951" t="s">
        <v>180</v>
      </c>
      <c r="B8" s="951"/>
      <c r="C8" s="952" t="s">
        <v>228</v>
      </c>
      <c r="D8" s="952"/>
      <c r="E8" s="952"/>
      <c r="F8" s="952"/>
      <c r="G8" s="952"/>
      <c r="H8" s="952"/>
      <c r="I8" s="952"/>
      <c r="J8" s="952"/>
      <c r="K8" s="952"/>
      <c r="L8" s="952"/>
      <c r="M8" s="952"/>
      <c r="N8" s="952"/>
      <c r="O8" s="952"/>
      <c r="P8" s="952"/>
      <c r="Q8" s="952"/>
      <c r="R8" s="952"/>
      <c r="S8" s="952"/>
      <c r="T8" s="952"/>
      <c r="U8" s="952"/>
      <c r="V8" s="953" t="s">
        <v>229</v>
      </c>
      <c r="W8" s="953"/>
      <c r="X8" s="953"/>
      <c r="Y8" s="950">
        <v>0</v>
      </c>
      <c r="Z8" s="950"/>
      <c r="AA8" s="193"/>
      <c r="AB8" s="193"/>
      <c r="AC8" s="954"/>
      <c r="AD8" s="954"/>
      <c r="AE8" s="234"/>
      <c r="AF8" s="234"/>
      <c r="AG8" s="234"/>
      <c r="AH8" s="193">
        <v>0</v>
      </c>
      <c r="AI8" s="193">
        <v>0</v>
      </c>
      <c r="AJ8" s="193">
        <v>0</v>
      </c>
    </row>
    <row r="9" spans="1:36" ht="12.75" customHeight="1">
      <c r="A9" s="951" t="s">
        <v>181</v>
      </c>
      <c r="B9" s="951"/>
      <c r="C9" s="952" t="s">
        <v>230</v>
      </c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3" t="s">
        <v>231</v>
      </c>
      <c r="W9" s="953"/>
      <c r="X9" s="953"/>
      <c r="Y9" s="950">
        <v>0</v>
      </c>
      <c r="Z9" s="950"/>
      <c r="AA9" s="193"/>
      <c r="AB9" s="193"/>
      <c r="AC9" s="954"/>
      <c r="AD9" s="954"/>
      <c r="AE9" s="234"/>
      <c r="AF9" s="234"/>
      <c r="AG9" s="234"/>
      <c r="AH9" s="193">
        <v>0</v>
      </c>
      <c r="AI9" s="193">
        <v>0</v>
      </c>
      <c r="AJ9" s="193">
        <v>0</v>
      </c>
    </row>
    <row r="10" spans="1:36" ht="12.75" customHeight="1">
      <c r="A10" s="951" t="s">
        <v>182</v>
      </c>
      <c r="B10" s="951"/>
      <c r="C10" s="952" t="s">
        <v>190</v>
      </c>
      <c r="D10" s="952"/>
      <c r="E10" s="952"/>
      <c r="F10" s="952"/>
      <c r="G10" s="952"/>
      <c r="H10" s="952"/>
      <c r="I10" s="952"/>
      <c r="J10" s="952"/>
      <c r="K10" s="952"/>
      <c r="L10" s="952"/>
      <c r="M10" s="952"/>
      <c r="N10" s="952"/>
      <c r="O10" s="952"/>
      <c r="P10" s="952"/>
      <c r="Q10" s="952"/>
      <c r="R10" s="952"/>
      <c r="S10" s="952"/>
      <c r="T10" s="952"/>
      <c r="U10" s="952"/>
      <c r="V10" s="953" t="s">
        <v>232</v>
      </c>
      <c r="W10" s="953"/>
      <c r="X10" s="953"/>
      <c r="Y10" s="950">
        <v>0</v>
      </c>
      <c r="Z10" s="950"/>
      <c r="AA10" s="193"/>
      <c r="AB10" s="193"/>
      <c r="AC10" s="954"/>
      <c r="AD10" s="954"/>
      <c r="AE10" s="234"/>
      <c r="AF10" s="234"/>
      <c r="AG10" s="234"/>
      <c r="AH10" s="193">
        <v>0</v>
      </c>
      <c r="AI10" s="193">
        <v>0</v>
      </c>
      <c r="AJ10" s="193">
        <v>0</v>
      </c>
    </row>
    <row r="11" spans="1:36" ht="12.75" customHeight="1">
      <c r="A11" s="951" t="s">
        <v>183</v>
      </c>
      <c r="B11" s="951"/>
      <c r="C11" s="952" t="s">
        <v>196</v>
      </c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3" t="s">
        <v>233</v>
      </c>
      <c r="W11" s="953"/>
      <c r="X11" s="953"/>
      <c r="Y11" s="950">
        <v>0</v>
      </c>
      <c r="Z11" s="950"/>
      <c r="AA11" s="193"/>
      <c r="AB11" s="193"/>
      <c r="AC11" s="954"/>
      <c r="AD11" s="954"/>
      <c r="AE11" s="234"/>
      <c r="AF11" s="234"/>
      <c r="AG11" s="234"/>
      <c r="AH11" s="193">
        <v>0</v>
      </c>
      <c r="AI11" s="193">
        <v>0</v>
      </c>
      <c r="AJ11" s="193">
        <v>0</v>
      </c>
    </row>
    <row r="12" spans="1:36" ht="12.75" customHeight="1">
      <c r="A12" s="951" t="s">
        <v>184</v>
      </c>
      <c r="B12" s="951"/>
      <c r="C12" s="952" t="s">
        <v>197</v>
      </c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3" t="s">
        <v>234</v>
      </c>
      <c r="W12" s="953"/>
      <c r="X12" s="953"/>
      <c r="Y12" s="950">
        <v>0</v>
      </c>
      <c r="Z12" s="950"/>
      <c r="AA12" s="193"/>
      <c r="AB12" s="193">
        <f>SUM(Y12:AA12)</f>
        <v>0</v>
      </c>
      <c r="AC12" s="954"/>
      <c r="AD12" s="954"/>
      <c r="AE12" s="234"/>
      <c r="AF12" s="234"/>
      <c r="AG12" s="234"/>
      <c r="AH12" s="193">
        <v>0</v>
      </c>
      <c r="AI12" s="193">
        <v>0</v>
      </c>
      <c r="AJ12" s="193">
        <v>0</v>
      </c>
    </row>
    <row r="13" spans="1:36" ht="12.75" customHeight="1">
      <c r="A13" s="951" t="s">
        <v>185</v>
      </c>
      <c r="B13" s="951"/>
      <c r="C13" s="952" t="s">
        <v>235</v>
      </c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3" t="s">
        <v>236</v>
      </c>
      <c r="W13" s="953"/>
      <c r="X13" s="953"/>
      <c r="Y13" s="950">
        <v>0</v>
      </c>
      <c r="Z13" s="950"/>
      <c r="AA13" s="193"/>
      <c r="AB13" s="193"/>
      <c r="AC13" s="954"/>
      <c r="AD13" s="954"/>
      <c r="AE13" s="234"/>
      <c r="AF13" s="234"/>
      <c r="AG13" s="234"/>
      <c r="AH13" s="193">
        <v>0</v>
      </c>
      <c r="AI13" s="193">
        <v>0</v>
      </c>
      <c r="AJ13" s="193">
        <v>0</v>
      </c>
    </row>
    <row r="14" spans="1:36" ht="12.75" customHeight="1">
      <c r="A14" s="951" t="s">
        <v>186</v>
      </c>
      <c r="B14" s="951"/>
      <c r="C14" s="952" t="s">
        <v>237</v>
      </c>
      <c r="D14" s="952"/>
      <c r="E14" s="952"/>
      <c r="F14" s="952"/>
      <c r="G14" s="952"/>
      <c r="H14" s="952"/>
      <c r="I14" s="952"/>
      <c r="J14" s="952"/>
      <c r="K14" s="952"/>
      <c r="L14" s="952"/>
      <c r="M14" s="952"/>
      <c r="N14" s="952"/>
      <c r="O14" s="952"/>
      <c r="P14" s="952"/>
      <c r="Q14" s="952"/>
      <c r="R14" s="952"/>
      <c r="S14" s="952"/>
      <c r="T14" s="952"/>
      <c r="U14" s="952"/>
      <c r="V14" s="953" t="s">
        <v>238</v>
      </c>
      <c r="W14" s="953"/>
      <c r="X14" s="953"/>
      <c r="Y14" s="950">
        <v>0</v>
      </c>
      <c r="Z14" s="950"/>
      <c r="AA14" s="193"/>
      <c r="AB14" s="193"/>
      <c r="AC14" s="954"/>
      <c r="AD14" s="954"/>
      <c r="AE14" s="234"/>
      <c r="AF14" s="234"/>
      <c r="AG14" s="234"/>
      <c r="AH14" s="193">
        <v>0</v>
      </c>
      <c r="AI14" s="193">
        <v>0</v>
      </c>
      <c r="AJ14" s="193">
        <v>0</v>
      </c>
    </row>
    <row r="15" spans="1:36" ht="12.75" customHeight="1">
      <c r="A15" s="951" t="s">
        <v>187</v>
      </c>
      <c r="B15" s="951"/>
      <c r="C15" s="952" t="s">
        <v>198</v>
      </c>
      <c r="D15" s="952"/>
      <c r="E15" s="952"/>
      <c r="F15" s="952"/>
      <c r="G15" s="952"/>
      <c r="H15" s="952"/>
      <c r="I15" s="952"/>
      <c r="J15" s="952"/>
      <c r="K15" s="952"/>
      <c r="L15" s="952"/>
      <c r="M15" s="952"/>
      <c r="N15" s="952"/>
      <c r="O15" s="952"/>
      <c r="P15" s="952"/>
      <c r="Q15" s="952"/>
      <c r="R15" s="952"/>
      <c r="S15" s="952"/>
      <c r="T15" s="952"/>
      <c r="U15" s="952"/>
      <c r="V15" s="953" t="s">
        <v>239</v>
      </c>
      <c r="W15" s="953"/>
      <c r="X15" s="953"/>
      <c r="Y15" s="950">
        <v>147000</v>
      </c>
      <c r="Z15" s="950"/>
      <c r="AA15" s="193"/>
      <c r="AB15" s="193">
        <f>SUM(Y15:AA15)</f>
        <v>147000</v>
      </c>
      <c r="AC15" s="954"/>
      <c r="AD15" s="954"/>
      <c r="AE15" s="234"/>
      <c r="AF15" s="234"/>
      <c r="AG15" s="234"/>
      <c r="AH15" s="193">
        <v>500000</v>
      </c>
      <c r="AI15" s="193">
        <v>443465</v>
      </c>
      <c r="AJ15" s="525">
        <f>(AI15/AH15)</f>
        <v>0.88693</v>
      </c>
    </row>
    <row r="16" spans="1:36" ht="12.75" customHeight="1">
      <c r="A16" s="951" t="s">
        <v>188</v>
      </c>
      <c r="B16" s="951"/>
      <c r="C16" s="952" t="s">
        <v>240</v>
      </c>
      <c r="D16" s="952"/>
      <c r="E16" s="952"/>
      <c r="F16" s="952"/>
      <c r="G16" s="952"/>
      <c r="H16" s="952"/>
      <c r="I16" s="952"/>
      <c r="J16" s="952"/>
      <c r="K16" s="952"/>
      <c r="L16" s="952"/>
      <c r="M16" s="952"/>
      <c r="N16" s="952"/>
      <c r="O16" s="952"/>
      <c r="P16" s="952"/>
      <c r="Q16" s="952"/>
      <c r="R16" s="952"/>
      <c r="S16" s="952"/>
      <c r="T16" s="952"/>
      <c r="U16" s="952"/>
      <c r="V16" s="953" t="s">
        <v>241</v>
      </c>
      <c r="W16" s="953"/>
      <c r="X16" s="953"/>
      <c r="Y16" s="950">
        <v>675000</v>
      </c>
      <c r="Z16" s="950"/>
      <c r="AA16" s="193"/>
      <c r="AB16" s="193">
        <f>SUM(Y16:AA16)</f>
        <v>675000</v>
      </c>
      <c r="AC16" s="954"/>
      <c r="AD16" s="954"/>
      <c r="AE16" s="234"/>
      <c r="AF16" s="234"/>
      <c r="AG16" s="234"/>
      <c r="AH16" s="193">
        <v>900000</v>
      </c>
      <c r="AI16" s="193">
        <v>896235</v>
      </c>
      <c r="AJ16" s="525">
        <f>(AI16/AH16)</f>
        <v>0.9958166666666667</v>
      </c>
    </row>
    <row r="17" spans="1:36" ht="12.75" customHeight="1">
      <c r="A17" s="951" t="s">
        <v>189</v>
      </c>
      <c r="B17" s="951"/>
      <c r="C17" s="952" t="s">
        <v>242</v>
      </c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3" t="s">
        <v>243</v>
      </c>
      <c r="W17" s="953"/>
      <c r="X17" s="953"/>
      <c r="Y17" s="950">
        <v>0</v>
      </c>
      <c r="Z17" s="950"/>
      <c r="AA17" s="193"/>
      <c r="AB17" s="193"/>
      <c r="AC17" s="954"/>
      <c r="AD17" s="954"/>
      <c r="AE17" s="234"/>
      <c r="AF17" s="234"/>
      <c r="AG17" s="234"/>
      <c r="AH17" s="193">
        <v>0</v>
      </c>
      <c r="AI17" s="193">
        <v>0</v>
      </c>
      <c r="AJ17" s="193">
        <v>0</v>
      </c>
    </row>
    <row r="18" spans="1:36" ht="12.75" customHeight="1">
      <c r="A18" s="951" t="s">
        <v>191</v>
      </c>
      <c r="B18" s="951"/>
      <c r="C18" s="952" t="s">
        <v>244</v>
      </c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3" t="s">
        <v>245</v>
      </c>
      <c r="W18" s="953"/>
      <c r="X18" s="953"/>
      <c r="Y18" s="950">
        <v>0</v>
      </c>
      <c r="Z18" s="950"/>
      <c r="AA18" s="193"/>
      <c r="AB18" s="193"/>
      <c r="AC18" s="954"/>
      <c r="AD18" s="954"/>
      <c r="AE18" s="234"/>
      <c r="AF18" s="234"/>
      <c r="AG18" s="234"/>
      <c r="AH18" s="193">
        <v>0</v>
      </c>
      <c r="AI18" s="193">
        <v>0</v>
      </c>
      <c r="AJ18" s="193">
        <v>0</v>
      </c>
    </row>
    <row r="19" spans="1:36" ht="12.75" customHeight="1">
      <c r="A19" s="951" t="s">
        <v>192</v>
      </c>
      <c r="B19" s="951"/>
      <c r="C19" s="952" t="s">
        <v>246</v>
      </c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952"/>
      <c r="P19" s="952"/>
      <c r="Q19" s="952"/>
      <c r="R19" s="952"/>
      <c r="S19" s="952"/>
      <c r="T19" s="952"/>
      <c r="U19" s="952"/>
      <c r="V19" s="953" t="s">
        <v>247</v>
      </c>
      <c r="W19" s="953"/>
      <c r="X19" s="953"/>
      <c r="Y19" s="950">
        <v>0</v>
      </c>
      <c r="Z19" s="950"/>
      <c r="AA19" s="193"/>
      <c r="AB19" s="193"/>
      <c r="AC19" s="954"/>
      <c r="AD19" s="954"/>
      <c r="AE19" s="234"/>
      <c r="AF19" s="234"/>
      <c r="AG19" s="234"/>
      <c r="AH19" s="193">
        <v>0</v>
      </c>
      <c r="AI19" s="193">
        <v>0</v>
      </c>
      <c r="AJ19" s="193">
        <v>0</v>
      </c>
    </row>
    <row r="20" spans="1:36" ht="12.75">
      <c r="A20" s="951" t="s">
        <v>193</v>
      </c>
      <c r="B20" s="951"/>
      <c r="C20" s="956" t="s">
        <v>248</v>
      </c>
      <c r="D20" s="956"/>
      <c r="E20" s="956"/>
      <c r="F20" s="956"/>
      <c r="G20" s="956"/>
      <c r="H20" s="956"/>
      <c r="I20" s="956"/>
      <c r="J20" s="956"/>
      <c r="K20" s="956"/>
      <c r="L20" s="956"/>
      <c r="M20" s="956"/>
      <c r="N20" s="956"/>
      <c r="O20" s="956"/>
      <c r="P20" s="956"/>
      <c r="Q20" s="956"/>
      <c r="R20" s="956"/>
      <c r="S20" s="956"/>
      <c r="T20" s="956"/>
      <c r="U20" s="956"/>
      <c r="V20" s="953" t="s">
        <v>247</v>
      </c>
      <c r="W20" s="953"/>
      <c r="X20" s="953"/>
      <c r="Y20" s="955">
        <v>0</v>
      </c>
      <c r="Z20" s="955"/>
      <c r="AA20" s="955"/>
      <c r="AB20" s="955"/>
      <c r="AC20" s="957"/>
      <c r="AD20" s="957"/>
      <c r="AE20" s="234"/>
      <c r="AF20" s="234"/>
      <c r="AG20" s="234"/>
      <c r="AH20" s="747">
        <v>0</v>
      </c>
      <c r="AI20" s="747">
        <v>0</v>
      </c>
      <c r="AJ20" s="747">
        <v>0</v>
      </c>
    </row>
    <row r="21" spans="1:36" ht="12.75">
      <c r="A21" s="959" t="s">
        <v>194</v>
      </c>
      <c r="B21" s="959"/>
      <c r="C21" s="960" t="s">
        <v>249</v>
      </c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1" t="s">
        <v>250</v>
      </c>
      <c r="W21" s="961"/>
      <c r="X21" s="961"/>
      <c r="Y21" s="962">
        <f>SUM(Y7:Z20)</f>
        <v>22365310</v>
      </c>
      <c r="Z21" s="963"/>
      <c r="AA21" s="963"/>
      <c r="AB21" s="963"/>
      <c r="AC21" s="964"/>
      <c r="AD21" s="964"/>
      <c r="AE21" s="297"/>
      <c r="AF21" s="297"/>
      <c r="AG21" s="297"/>
      <c r="AH21" s="296">
        <f>SUM(AH7:AH20)</f>
        <v>24843030</v>
      </c>
      <c r="AI21" s="296">
        <f>SUM(AI7:AI20)</f>
        <v>24416949</v>
      </c>
      <c r="AJ21" s="525">
        <f>(AI21/AH21)</f>
        <v>0.9828490727580331</v>
      </c>
    </row>
    <row r="22" spans="1:36" ht="12.75" customHeight="1">
      <c r="A22" s="951" t="s">
        <v>195</v>
      </c>
      <c r="B22" s="951"/>
      <c r="C22" s="952" t="s">
        <v>251</v>
      </c>
      <c r="D22" s="952"/>
      <c r="E22" s="952"/>
      <c r="F22" s="952"/>
      <c r="G22" s="952"/>
      <c r="H22" s="952"/>
      <c r="I22" s="952"/>
      <c r="J22" s="952"/>
      <c r="K22" s="952"/>
      <c r="L22" s="952"/>
      <c r="M22" s="952"/>
      <c r="N22" s="952"/>
      <c r="O22" s="952"/>
      <c r="P22" s="952"/>
      <c r="Q22" s="952"/>
      <c r="R22" s="952"/>
      <c r="S22" s="952"/>
      <c r="T22" s="952"/>
      <c r="U22" s="952"/>
      <c r="V22" s="953" t="s">
        <v>252</v>
      </c>
      <c r="W22" s="953"/>
      <c r="X22" s="953"/>
      <c r="Y22" s="967">
        <v>5688276</v>
      </c>
      <c r="Z22" s="967"/>
      <c r="AA22" s="194"/>
      <c r="AB22" s="194">
        <f>SUM(Y22:AA22)</f>
        <v>5688276</v>
      </c>
      <c r="AC22" s="958"/>
      <c r="AD22" s="958"/>
      <c r="AE22" s="234"/>
      <c r="AF22" s="234"/>
      <c r="AG22" s="234"/>
      <c r="AH22" s="194">
        <v>5836656</v>
      </c>
      <c r="AI22" s="194">
        <v>5836656</v>
      </c>
      <c r="AJ22" s="525">
        <f>(AI22/AH22)</f>
        <v>1</v>
      </c>
    </row>
    <row r="23" spans="1:36" ht="12.75" customHeight="1">
      <c r="A23" s="951" t="s">
        <v>200</v>
      </c>
      <c r="B23" s="951"/>
      <c r="C23" s="952" t="s">
        <v>253</v>
      </c>
      <c r="D23" s="952"/>
      <c r="E23" s="952"/>
      <c r="F23" s="952"/>
      <c r="G23" s="952"/>
      <c r="H23" s="952"/>
      <c r="I23" s="952"/>
      <c r="J23" s="952"/>
      <c r="K23" s="952"/>
      <c r="L23" s="952"/>
      <c r="M23" s="952"/>
      <c r="N23" s="952"/>
      <c r="O23" s="952"/>
      <c r="P23" s="952"/>
      <c r="Q23" s="952"/>
      <c r="R23" s="952"/>
      <c r="S23" s="952"/>
      <c r="T23" s="952"/>
      <c r="U23" s="952"/>
      <c r="V23" s="953" t="s">
        <v>254</v>
      </c>
      <c r="W23" s="953"/>
      <c r="X23" s="953"/>
      <c r="Y23" s="966">
        <v>0</v>
      </c>
      <c r="Z23" s="966"/>
      <c r="AA23" s="194"/>
      <c r="AB23" s="194"/>
      <c r="AC23" s="958"/>
      <c r="AD23" s="958"/>
      <c r="AE23" s="234"/>
      <c r="AF23" s="234"/>
      <c r="AG23" s="234"/>
      <c r="AH23" s="194">
        <v>0</v>
      </c>
      <c r="AI23" s="194">
        <v>0</v>
      </c>
      <c r="AJ23" s="194">
        <v>0</v>
      </c>
    </row>
    <row r="24" spans="1:36" ht="12.75" customHeight="1">
      <c r="A24" s="951" t="s">
        <v>202</v>
      </c>
      <c r="B24" s="951"/>
      <c r="C24" s="952" t="s">
        <v>255</v>
      </c>
      <c r="D24" s="952"/>
      <c r="E24" s="952"/>
      <c r="F24" s="952"/>
      <c r="G24" s="952"/>
      <c r="H24" s="952"/>
      <c r="I24" s="952"/>
      <c r="J24" s="952"/>
      <c r="K24" s="952"/>
      <c r="L24" s="952"/>
      <c r="M24" s="952"/>
      <c r="N24" s="952"/>
      <c r="O24" s="952"/>
      <c r="P24" s="952"/>
      <c r="Q24" s="952"/>
      <c r="R24" s="952"/>
      <c r="S24" s="952"/>
      <c r="T24" s="952"/>
      <c r="U24" s="952"/>
      <c r="V24" s="953" t="s">
        <v>256</v>
      </c>
      <c r="W24" s="953"/>
      <c r="X24" s="953"/>
      <c r="Y24" s="966">
        <v>1008000</v>
      </c>
      <c r="Z24" s="966"/>
      <c r="AA24" s="194"/>
      <c r="AB24" s="194">
        <f>SUM(Y24:AA24)</f>
        <v>1008000</v>
      </c>
      <c r="AC24" s="958"/>
      <c r="AD24" s="958"/>
      <c r="AE24" s="234"/>
      <c r="AF24" s="234"/>
      <c r="AG24" s="234"/>
      <c r="AH24" s="194">
        <v>2168691</v>
      </c>
      <c r="AI24" s="194">
        <v>2108564</v>
      </c>
      <c r="AJ24" s="525">
        <f>(AI24/AH24)</f>
        <v>0.9722749806219512</v>
      </c>
    </row>
    <row r="25" spans="1:36" ht="12.75">
      <c r="A25" s="959" t="s">
        <v>203</v>
      </c>
      <c r="B25" s="959"/>
      <c r="C25" s="960" t="s">
        <v>257</v>
      </c>
      <c r="D25" s="960"/>
      <c r="E25" s="960"/>
      <c r="F25" s="960"/>
      <c r="G25" s="960"/>
      <c r="H25" s="960"/>
      <c r="I25" s="960"/>
      <c r="J25" s="960"/>
      <c r="K25" s="960"/>
      <c r="L25" s="960"/>
      <c r="M25" s="960"/>
      <c r="N25" s="960"/>
      <c r="O25" s="960"/>
      <c r="P25" s="960"/>
      <c r="Q25" s="960"/>
      <c r="R25" s="960"/>
      <c r="S25" s="960"/>
      <c r="T25" s="960"/>
      <c r="U25" s="960"/>
      <c r="V25" s="961" t="s">
        <v>258</v>
      </c>
      <c r="W25" s="961"/>
      <c r="X25" s="961"/>
      <c r="Y25" s="962">
        <f>SUM(Y22:Y24)</f>
        <v>6696276</v>
      </c>
      <c r="Z25" s="963"/>
      <c r="AA25" s="963"/>
      <c r="AB25" s="963"/>
      <c r="AC25" s="964"/>
      <c r="AD25" s="964"/>
      <c r="AE25" s="297"/>
      <c r="AF25" s="297"/>
      <c r="AG25" s="297"/>
      <c r="AH25" s="296">
        <f>SUM(AH22:AH24)</f>
        <v>8005347</v>
      </c>
      <c r="AI25" s="296">
        <f>SUM(AI22:AI24)</f>
        <v>7945220</v>
      </c>
      <c r="AJ25" s="525">
        <f>(AI25/AH25)</f>
        <v>0.9924891450676654</v>
      </c>
    </row>
    <row r="26" spans="1:36" ht="12.75">
      <c r="A26" s="959" t="s">
        <v>205</v>
      </c>
      <c r="B26" s="959"/>
      <c r="C26" s="960" t="s">
        <v>259</v>
      </c>
      <c r="D26" s="960"/>
      <c r="E26" s="960"/>
      <c r="F26" s="960"/>
      <c r="G26" s="960"/>
      <c r="H26" s="960"/>
      <c r="I26" s="960"/>
      <c r="J26" s="960"/>
      <c r="K26" s="960"/>
      <c r="L26" s="960"/>
      <c r="M26" s="960"/>
      <c r="N26" s="960"/>
      <c r="O26" s="960"/>
      <c r="P26" s="960"/>
      <c r="Q26" s="960"/>
      <c r="R26" s="960"/>
      <c r="S26" s="960"/>
      <c r="T26" s="960"/>
      <c r="U26" s="960"/>
      <c r="V26" s="961" t="s">
        <v>260</v>
      </c>
      <c r="W26" s="961"/>
      <c r="X26" s="961"/>
      <c r="Y26" s="962">
        <f>Y21+Y25</f>
        <v>29061586</v>
      </c>
      <c r="Z26" s="963"/>
      <c r="AA26" s="963"/>
      <c r="AB26" s="963"/>
      <c r="AC26" s="964"/>
      <c r="AD26" s="964"/>
      <c r="AE26" s="297"/>
      <c r="AF26" s="297"/>
      <c r="AG26" s="297"/>
      <c r="AH26" s="296">
        <f>AH21+AH25</f>
        <v>32848377</v>
      </c>
      <c r="AI26" s="296">
        <f>AI21+AI25</f>
        <v>32362169</v>
      </c>
      <c r="AJ26" s="525">
        <f>(AI26/AH26)</f>
        <v>0.985198416347937</v>
      </c>
    </row>
    <row r="27" spans="1:36" ht="12.75" customHeight="1">
      <c r="A27" s="959">
        <v>21</v>
      </c>
      <c r="B27" s="959"/>
      <c r="C27" s="960" t="s">
        <v>261</v>
      </c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1" t="s">
        <v>262</v>
      </c>
      <c r="W27" s="961"/>
      <c r="X27" s="961"/>
      <c r="Y27" s="963">
        <v>8211164</v>
      </c>
      <c r="Z27" s="965"/>
      <c r="AA27" s="965"/>
      <c r="AB27" s="965"/>
      <c r="AC27" s="958"/>
      <c r="AD27" s="958"/>
      <c r="AE27" s="298"/>
      <c r="AF27" s="298"/>
      <c r="AG27" s="298"/>
      <c r="AH27" s="297">
        <f>(AH28+AH31+AH32+AH33+AH34)</f>
        <v>8556430</v>
      </c>
      <c r="AI27" s="297">
        <f>(AI28+AI31+AI32+AI33+AI34)</f>
        <v>7982181</v>
      </c>
      <c r="AJ27" s="525">
        <f>(AI27/AH27)</f>
        <v>0.9328868465002343</v>
      </c>
    </row>
    <row r="28" spans="1:36" ht="12.75">
      <c r="A28" s="951">
        <v>22</v>
      </c>
      <c r="B28" s="951"/>
      <c r="C28" s="956" t="s">
        <v>263</v>
      </c>
      <c r="D28" s="956"/>
      <c r="E28" s="956"/>
      <c r="F28" s="956"/>
      <c r="G28" s="956"/>
      <c r="H28" s="956"/>
      <c r="I28" s="956"/>
      <c r="J28" s="956"/>
      <c r="K28" s="956"/>
      <c r="L28" s="956"/>
      <c r="M28" s="956"/>
      <c r="N28" s="956"/>
      <c r="O28" s="956"/>
      <c r="P28" s="956"/>
      <c r="Q28" s="956"/>
      <c r="R28" s="956"/>
      <c r="S28" s="956"/>
      <c r="T28" s="956"/>
      <c r="U28" s="956"/>
      <c r="V28" s="953" t="s">
        <v>262</v>
      </c>
      <c r="W28" s="953"/>
      <c r="X28" s="953"/>
      <c r="Y28" s="955">
        <v>7729164</v>
      </c>
      <c r="Z28" s="955"/>
      <c r="AA28" s="955"/>
      <c r="AB28" s="955"/>
      <c r="AC28" s="957"/>
      <c r="AD28" s="957"/>
      <c r="AE28" s="299"/>
      <c r="AF28" s="299"/>
      <c r="AG28" s="299"/>
      <c r="AH28" s="301">
        <v>7400929</v>
      </c>
      <c r="AI28" s="301">
        <v>7062111</v>
      </c>
      <c r="AJ28" s="525">
        <f>(AI28/AH28)</f>
        <v>0.9542195310885971</v>
      </c>
    </row>
    <row r="29" spans="1:36" ht="12.75">
      <c r="A29" s="951">
        <v>23</v>
      </c>
      <c r="B29" s="951"/>
      <c r="C29" s="956" t="s">
        <v>264</v>
      </c>
      <c r="D29" s="956"/>
      <c r="E29" s="956"/>
      <c r="F29" s="956"/>
      <c r="G29" s="956"/>
      <c r="H29" s="956"/>
      <c r="I29" s="956"/>
      <c r="J29" s="956"/>
      <c r="K29" s="956"/>
      <c r="L29" s="956"/>
      <c r="M29" s="956"/>
      <c r="N29" s="956"/>
      <c r="O29" s="956"/>
      <c r="P29" s="956"/>
      <c r="Q29" s="956"/>
      <c r="R29" s="956"/>
      <c r="S29" s="956"/>
      <c r="T29" s="956"/>
      <c r="U29" s="956"/>
      <c r="V29" s="953" t="s">
        <v>262</v>
      </c>
      <c r="W29" s="953"/>
      <c r="X29" s="953"/>
      <c r="Y29" s="955">
        <v>0</v>
      </c>
      <c r="Z29" s="955"/>
      <c r="AA29" s="955"/>
      <c r="AB29" s="955"/>
      <c r="AC29" s="957"/>
      <c r="AD29" s="957"/>
      <c r="AE29" s="299"/>
      <c r="AF29" s="299"/>
      <c r="AG29" s="299"/>
      <c r="AH29" s="299">
        <v>0</v>
      </c>
      <c r="AI29" s="299">
        <v>0</v>
      </c>
      <c r="AJ29" s="299">
        <v>0</v>
      </c>
    </row>
    <row r="30" spans="1:36" ht="12.75">
      <c r="A30" s="951">
        <v>24</v>
      </c>
      <c r="B30" s="951"/>
      <c r="C30" s="956" t="s">
        <v>265</v>
      </c>
      <c r="D30" s="956"/>
      <c r="E30" s="956"/>
      <c r="F30" s="956"/>
      <c r="G30" s="956"/>
      <c r="H30" s="956"/>
      <c r="I30" s="956"/>
      <c r="J30" s="956"/>
      <c r="K30" s="956"/>
      <c r="L30" s="956"/>
      <c r="M30" s="956"/>
      <c r="N30" s="956"/>
      <c r="O30" s="956"/>
      <c r="P30" s="956"/>
      <c r="Q30" s="956"/>
      <c r="R30" s="956"/>
      <c r="S30" s="956"/>
      <c r="T30" s="956"/>
      <c r="U30" s="956"/>
      <c r="V30" s="953" t="s">
        <v>262</v>
      </c>
      <c r="W30" s="953"/>
      <c r="X30" s="953"/>
      <c r="Y30" s="955">
        <v>0</v>
      </c>
      <c r="Z30" s="955"/>
      <c r="AA30" s="955"/>
      <c r="AB30" s="955"/>
      <c r="AC30" s="957"/>
      <c r="AD30" s="957"/>
      <c r="AE30" s="299"/>
      <c r="AF30" s="299"/>
      <c r="AG30" s="299"/>
      <c r="AH30" s="299">
        <v>0</v>
      </c>
      <c r="AI30" s="299">
        <v>0</v>
      </c>
      <c r="AJ30" s="299">
        <v>0</v>
      </c>
    </row>
    <row r="31" spans="1:36" ht="12.75">
      <c r="A31" s="951">
        <v>25</v>
      </c>
      <c r="B31" s="951"/>
      <c r="C31" s="956" t="s">
        <v>266</v>
      </c>
      <c r="D31" s="956"/>
      <c r="E31" s="956"/>
      <c r="F31" s="956"/>
      <c r="G31" s="956"/>
      <c r="H31" s="956"/>
      <c r="I31" s="956"/>
      <c r="J31" s="956"/>
      <c r="K31" s="956"/>
      <c r="L31" s="956"/>
      <c r="M31" s="956"/>
      <c r="N31" s="956"/>
      <c r="O31" s="956"/>
      <c r="P31" s="956"/>
      <c r="Q31" s="956"/>
      <c r="R31" s="956"/>
      <c r="S31" s="956"/>
      <c r="T31" s="956"/>
      <c r="U31" s="956"/>
      <c r="V31" s="953" t="s">
        <v>262</v>
      </c>
      <c r="W31" s="953"/>
      <c r="X31" s="953"/>
      <c r="Y31" s="955">
        <v>225000</v>
      </c>
      <c r="Z31" s="955"/>
      <c r="AA31" s="955"/>
      <c r="AB31" s="955"/>
      <c r="AC31" s="957"/>
      <c r="AD31" s="957"/>
      <c r="AE31" s="299"/>
      <c r="AF31" s="299"/>
      <c r="AG31" s="299"/>
      <c r="AH31" s="299">
        <v>321860</v>
      </c>
      <c r="AI31" s="299">
        <v>318973</v>
      </c>
      <c r="AJ31" s="525">
        <f>(AI31/AH31)</f>
        <v>0.9910302616044243</v>
      </c>
    </row>
    <row r="32" spans="1:36" ht="12.75">
      <c r="A32" s="951">
        <v>26</v>
      </c>
      <c r="B32" s="951"/>
      <c r="C32" s="956" t="s">
        <v>267</v>
      </c>
      <c r="D32" s="956"/>
      <c r="E32" s="956"/>
      <c r="F32" s="956"/>
      <c r="G32" s="956"/>
      <c r="H32" s="956"/>
      <c r="I32" s="956"/>
      <c r="J32" s="956"/>
      <c r="K32" s="956"/>
      <c r="L32" s="956"/>
      <c r="M32" s="956"/>
      <c r="N32" s="956"/>
      <c r="O32" s="956"/>
      <c r="P32" s="956"/>
      <c r="Q32" s="956"/>
      <c r="R32" s="956"/>
      <c r="S32" s="956"/>
      <c r="T32" s="956"/>
      <c r="U32" s="956"/>
      <c r="V32" s="953" t="s">
        <v>262</v>
      </c>
      <c r="W32" s="953"/>
      <c r="X32" s="953"/>
      <c r="Y32" s="955">
        <v>0</v>
      </c>
      <c r="Z32" s="955"/>
      <c r="AA32" s="955"/>
      <c r="AB32" s="955"/>
      <c r="AC32" s="957"/>
      <c r="AD32" s="957"/>
      <c r="AE32" s="299"/>
      <c r="AF32" s="299"/>
      <c r="AG32" s="299"/>
      <c r="AH32" s="299">
        <v>389000</v>
      </c>
      <c r="AI32" s="299">
        <v>276706</v>
      </c>
      <c r="AJ32" s="525">
        <f>(AI32/AH32)</f>
        <v>0.7113264781491002</v>
      </c>
    </row>
    <row r="33" spans="1:36" ht="12.75">
      <c r="A33" s="951">
        <v>27</v>
      </c>
      <c r="B33" s="951"/>
      <c r="C33" s="956" t="s">
        <v>268</v>
      </c>
      <c r="D33" s="956"/>
      <c r="E33" s="956"/>
      <c r="F33" s="956"/>
      <c r="G33" s="956"/>
      <c r="H33" s="956"/>
      <c r="I33" s="956"/>
      <c r="J33" s="956"/>
      <c r="K33" s="956"/>
      <c r="L33" s="956"/>
      <c r="M33" s="956"/>
      <c r="N33" s="956"/>
      <c r="O33" s="956"/>
      <c r="P33" s="956"/>
      <c r="Q33" s="956"/>
      <c r="R33" s="956"/>
      <c r="S33" s="956"/>
      <c r="T33" s="956"/>
      <c r="U33" s="956"/>
      <c r="V33" s="953" t="s">
        <v>262</v>
      </c>
      <c r="W33" s="953"/>
      <c r="X33" s="953"/>
      <c r="Y33" s="955">
        <v>0</v>
      </c>
      <c r="Z33" s="955"/>
      <c r="AA33" s="955"/>
      <c r="AB33" s="955"/>
      <c r="AC33" s="957"/>
      <c r="AD33" s="957"/>
      <c r="AE33" s="299"/>
      <c r="AF33" s="299"/>
      <c r="AG33" s="299"/>
      <c r="AH33" s="299">
        <v>50000</v>
      </c>
      <c r="AI33" s="299">
        <v>34000</v>
      </c>
      <c r="AJ33" s="525">
        <f>(AI33/AH33)</f>
        <v>0.68</v>
      </c>
    </row>
    <row r="34" spans="1:36" ht="12.75">
      <c r="A34" s="951">
        <v>28</v>
      </c>
      <c r="B34" s="951"/>
      <c r="C34" s="956" t="s">
        <v>269</v>
      </c>
      <c r="D34" s="956"/>
      <c r="E34" s="956"/>
      <c r="F34" s="956"/>
      <c r="G34" s="956"/>
      <c r="H34" s="956"/>
      <c r="I34" s="956"/>
      <c r="J34" s="956"/>
      <c r="K34" s="956"/>
      <c r="L34" s="956"/>
      <c r="M34" s="956"/>
      <c r="N34" s="956"/>
      <c r="O34" s="956"/>
      <c r="P34" s="956"/>
      <c r="Q34" s="956"/>
      <c r="R34" s="956"/>
      <c r="S34" s="956"/>
      <c r="T34" s="956"/>
      <c r="U34" s="956"/>
      <c r="V34" s="953" t="s">
        <v>262</v>
      </c>
      <c r="W34" s="953"/>
      <c r="X34" s="953"/>
      <c r="Y34" s="955">
        <v>257000</v>
      </c>
      <c r="Z34" s="955"/>
      <c r="AA34" s="955"/>
      <c r="AB34" s="955"/>
      <c r="AC34" s="957"/>
      <c r="AD34" s="957"/>
      <c r="AE34" s="299"/>
      <c r="AF34" s="299"/>
      <c r="AG34" s="299"/>
      <c r="AH34" s="299">
        <v>394641</v>
      </c>
      <c r="AI34" s="299">
        <v>290391</v>
      </c>
      <c r="AJ34" s="525">
        <f>(AI34/AH34)</f>
        <v>0.7358358609470379</v>
      </c>
    </row>
    <row r="35" spans="1:36" ht="12.75">
      <c r="A35" s="104"/>
      <c r="B35" s="104"/>
      <c r="C35" s="975" t="s">
        <v>13</v>
      </c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104"/>
      <c r="X35" s="104"/>
      <c r="Y35" s="973">
        <f>Y21+Y25+Y27</f>
        <v>37272750</v>
      </c>
      <c r="Z35" s="974"/>
      <c r="AA35" s="104"/>
      <c r="AB35" s="104"/>
      <c r="AC35" s="104"/>
      <c r="AD35" s="104"/>
      <c r="AE35" s="234"/>
      <c r="AF35" s="234"/>
      <c r="AG35" s="234"/>
      <c r="AH35" s="300">
        <f>AH21+AH25+AH27</f>
        <v>41404807</v>
      </c>
      <c r="AI35" s="300">
        <f>AI21+AI25+AI27</f>
        <v>40344350</v>
      </c>
      <c r="AJ35" s="525">
        <f>(AI35/AH35)</f>
        <v>0.9743880704479555</v>
      </c>
    </row>
  </sheetData>
  <sheetProtection/>
  <mergeCells count="153">
    <mergeCell ref="AJ5:AJ6"/>
    <mergeCell ref="A1:AJ1"/>
    <mergeCell ref="A2:AJ2"/>
    <mergeCell ref="A3:AJ3"/>
    <mergeCell ref="A5:B6"/>
    <mergeCell ref="C5:U6"/>
    <mergeCell ref="A4:AD4"/>
    <mergeCell ref="Y35:Z35"/>
    <mergeCell ref="C35:V35"/>
    <mergeCell ref="A8:B8"/>
    <mergeCell ref="C8:U8"/>
    <mergeCell ref="V8:X8"/>
    <mergeCell ref="C10:U10"/>
    <mergeCell ref="Y8:Z8"/>
    <mergeCell ref="A9:B9"/>
    <mergeCell ref="C9:U9"/>
    <mergeCell ref="V9:X9"/>
    <mergeCell ref="V5:X6"/>
    <mergeCell ref="A7:B7"/>
    <mergeCell ref="C7:U7"/>
    <mergeCell ref="V7:X7"/>
    <mergeCell ref="Y9:Z9"/>
    <mergeCell ref="Y5:AD6"/>
    <mergeCell ref="V10:X10"/>
    <mergeCell ref="A17:B17"/>
    <mergeCell ref="C17:U17"/>
    <mergeCell ref="V17:X17"/>
    <mergeCell ref="AC17:AD17"/>
    <mergeCell ref="Y17:Z17"/>
    <mergeCell ref="AC16:AD16"/>
    <mergeCell ref="V11:X11"/>
    <mergeCell ref="AC11:AD11"/>
    <mergeCell ref="Y11:Z11"/>
    <mergeCell ref="V14:X14"/>
    <mergeCell ref="A11:B11"/>
    <mergeCell ref="C11:U11"/>
    <mergeCell ref="A13:B13"/>
    <mergeCell ref="C13:U13"/>
    <mergeCell ref="V13:X13"/>
    <mergeCell ref="AC13:AD13"/>
    <mergeCell ref="Y13:Z13"/>
    <mergeCell ref="A12:B12"/>
    <mergeCell ref="C12:U12"/>
    <mergeCell ref="V12:X12"/>
    <mergeCell ref="AC12:AD12"/>
    <mergeCell ref="Y12:Z12"/>
    <mergeCell ref="A19:B19"/>
    <mergeCell ref="C19:U19"/>
    <mergeCell ref="V19:X19"/>
    <mergeCell ref="AC19:AD19"/>
    <mergeCell ref="Y19:Z19"/>
    <mergeCell ref="A18:B18"/>
    <mergeCell ref="C18:U18"/>
    <mergeCell ref="V18:X18"/>
    <mergeCell ref="AC18:AD18"/>
    <mergeCell ref="Y18:Z18"/>
    <mergeCell ref="AC21:AD21"/>
    <mergeCell ref="A20:B20"/>
    <mergeCell ref="C20:U20"/>
    <mergeCell ref="V20:X20"/>
    <mergeCell ref="Y20:AB20"/>
    <mergeCell ref="AC20:AD20"/>
    <mergeCell ref="A21:B21"/>
    <mergeCell ref="C21:U21"/>
    <mergeCell ref="V21:X21"/>
    <mergeCell ref="Y21:AB21"/>
    <mergeCell ref="A23:B23"/>
    <mergeCell ref="C23:U23"/>
    <mergeCell ref="V23:X23"/>
    <mergeCell ref="AC23:AD23"/>
    <mergeCell ref="Y23:Z23"/>
    <mergeCell ref="A22:B22"/>
    <mergeCell ref="C22:U22"/>
    <mergeCell ref="V22:X22"/>
    <mergeCell ref="AC22:AD22"/>
    <mergeCell ref="Y22:Z22"/>
    <mergeCell ref="AC25:AD25"/>
    <mergeCell ref="A24:B24"/>
    <mergeCell ref="C24:U24"/>
    <mergeCell ref="V24:X24"/>
    <mergeCell ref="AC24:AD24"/>
    <mergeCell ref="A25:B25"/>
    <mergeCell ref="C25:U25"/>
    <mergeCell ref="V25:X25"/>
    <mergeCell ref="Y25:AB25"/>
    <mergeCell ref="Y24:Z24"/>
    <mergeCell ref="AC27:AD27"/>
    <mergeCell ref="A26:B26"/>
    <mergeCell ref="C26:U26"/>
    <mergeCell ref="V26:X26"/>
    <mergeCell ref="Y26:AB26"/>
    <mergeCell ref="AC26:AD26"/>
    <mergeCell ref="A27:B27"/>
    <mergeCell ref="C27:U27"/>
    <mergeCell ref="V27:X27"/>
    <mergeCell ref="Y27:AB27"/>
    <mergeCell ref="V31:X31"/>
    <mergeCell ref="Y31:AB31"/>
    <mergeCell ref="AC29:AD29"/>
    <mergeCell ref="A28:B28"/>
    <mergeCell ref="C28:U28"/>
    <mergeCell ref="V28:X28"/>
    <mergeCell ref="Y28:AB28"/>
    <mergeCell ref="AC28:AD28"/>
    <mergeCell ref="A29:B29"/>
    <mergeCell ref="C29:U29"/>
    <mergeCell ref="V29:X29"/>
    <mergeCell ref="Y29:AB29"/>
    <mergeCell ref="AC31:AD31"/>
    <mergeCell ref="AC30:AD30"/>
    <mergeCell ref="A30:B30"/>
    <mergeCell ref="C30:U30"/>
    <mergeCell ref="V30:X30"/>
    <mergeCell ref="Y30:AB30"/>
    <mergeCell ref="A31:B31"/>
    <mergeCell ref="C31:U31"/>
    <mergeCell ref="V32:X32"/>
    <mergeCell ref="Y32:AB32"/>
    <mergeCell ref="A33:B33"/>
    <mergeCell ref="C33:U33"/>
    <mergeCell ref="V33:X33"/>
    <mergeCell ref="Y33:AB33"/>
    <mergeCell ref="AC34:AD34"/>
    <mergeCell ref="A34:B34"/>
    <mergeCell ref="C34:U34"/>
    <mergeCell ref="V34:X34"/>
    <mergeCell ref="Y34:AB34"/>
    <mergeCell ref="AC33:AD33"/>
    <mergeCell ref="AC32:AD32"/>
    <mergeCell ref="A32:B32"/>
    <mergeCell ref="C32:U32"/>
    <mergeCell ref="AH5:AH6"/>
    <mergeCell ref="AI5:AI6"/>
    <mergeCell ref="Y7:Z7"/>
    <mergeCell ref="Y16:Z16"/>
    <mergeCell ref="A16:B16"/>
    <mergeCell ref="C16:U16"/>
    <mergeCell ref="V16:X16"/>
    <mergeCell ref="A14:B14"/>
    <mergeCell ref="C14:U14"/>
    <mergeCell ref="AC7:AD7"/>
    <mergeCell ref="AC8:AD8"/>
    <mergeCell ref="AC9:AD9"/>
    <mergeCell ref="A15:B15"/>
    <mergeCell ref="C15:U15"/>
    <mergeCell ref="V15:X15"/>
    <mergeCell ref="AC15:AD15"/>
    <mergeCell ref="Y15:Z15"/>
    <mergeCell ref="AC14:AD14"/>
    <mergeCell ref="Y14:Z14"/>
    <mergeCell ref="AC10:AD10"/>
    <mergeCell ref="Y10:Z10"/>
    <mergeCell ref="A10:B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J74"/>
  <sheetViews>
    <sheetView zoomScalePageLayoutView="0" workbookViewId="0" topLeftCell="A1">
      <selection activeCell="AK13" sqref="AK13"/>
    </sheetView>
  </sheetViews>
  <sheetFormatPr defaultColWidth="9.00390625" defaultRowHeight="12.75"/>
  <cols>
    <col min="1" max="1" width="8.375" style="0" customWidth="1"/>
    <col min="2" max="2" width="9.125" style="0" hidden="1" customWidth="1"/>
    <col min="8" max="8" width="3.125" style="0" customWidth="1"/>
    <col min="9" max="10" width="9.125" style="0" hidden="1" customWidth="1"/>
    <col min="11" max="11" width="1.75390625" style="0" hidden="1" customWidth="1"/>
    <col min="12" max="19" width="9.125" style="0" hidden="1" customWidth="1"/>
    <col min="20" max="20" width="8.375" style="0" customWidth="1"/>
    <col min="21" max="21" width="9.125" style="0" hidden="1" customWidth="1"/>
    <col min="22" max="22" width="7.125" style="0" customWidth="1"/>
    <col min="23" max="23" width="3.625" style="0" hidden="1" customWidth="1"/>
    <col min="24" max="24" width="1.25" style="0" hidden="1" customWidth="1"/>
    <col min="25" max="26" width="9.125" style="0" hidden="1" customWidth="1"/>
    <col min="27" max="27" width="10.375" style="0" customWidth="1"/>
    <col min="28" max="33" width="9.125" style="0" hidden="1" customWidth="1"/>
    <col min="34" max="34" width="9.875" style="0" customWidth="1"/>
    <col min="35" max="35" width="10.375" style="0" customWidth="1"/>
  </cols>
  <sheetData>
    <row r="1" spans="1:36" ht="18.75">
      <c r="A1" s="1006" t="s">
        <v>660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6"/>
      <c r="AE1" s="1006"/>
      <c r="AF1" s="1006"/>
      <c r="AG1" s="1006"/>
      <c r="AH1" s="1006"/>
      <c r="AI1" s="1006"/>
      <c r="AJ1" s="1006"/>
    </row>
    <row r="2" spans="1:36" ht="18.75">
      <c r="A2" s="1006" t="s">
        <v>151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6"/>
      <c r="AF2" s="1006"/>
      <c r="AG2" s="1006"/>
      <c r="AH2" s="1006"/>
      <c r="AI2" s="1006"/>
      <c r="AJ2" s="1006"/>
    </row>
    <row r="3" spans="1:36" ht="18.75">
      <c r="A3" s="1006" t="s">
        <v>437</v>
      </c>
      <c r="B3" s="1006"/>
      <c r="C3" s="1006"/>
      <c r="D3" s="1006"/>
      <c r="E3" s="1006"/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R3" s="1006"/>
      <c r="S3" s="1006"/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6"/>
      <c r="AF3" s="1006"/>
      <c r="AG3" s="1006"/>
      <c r="AH3" s="1006"/>
      <c r="AI3" s="1006"/>
      <c r="AJ3" s="1006"/>
    </row>
    <row r="4" spans="1:36" ht="12.75" customHeight="1">
      <c r="A4" s="1005" t="s">
        <v>352</v>
      </c>
      <c r="B4" s="1005"/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5"/>
      <c r="S4" s="1005"/>
      <c r="T4" s="1005"/>
      <c r="U4" s="1005"/>
      <c r="V4" s="1005"/>
      <c r="W4" s="1005"/>
      <c r="X4" s="1005"/>
      <c r="Y4" s="1005"/>
      <c r="Z4" s="1005"/>
      <c r="AA4" s="1005"/>
      <c r="AB4" s="1005"/>
      <c r="AC4" s="1005"/>
      <c r="AD4" s="1005"/>
      <c r="AE4" s="1005"/>
      <c r="AF4" s="1005"/>
      <c r="AG4" s="1005"/>
      <c r="AH4" s="1005"/>
      <c r="AI4" s="1005"/>
      <c r="AJ4" s="1005"/>
    </row>
    <row r="5" spans="1:36" ht="12.75" customHeight="1">
      <c r="A5" s="986" t="s">
        <v>140</v>
      </c>
      <c r="B5" s="528"/>
      <c r="C5" s="986" t="s">
        <v>223</v>
      </c>
      <c r="D5" s="986"/>
      <c r="E5" s="986"/>
      <c r="F5" s="986"/>
      <c r="G5" s="986"/>
      <c r="H5" s="986"/>
      <c r="I5" s="986"/>
      <c r="J5" s="986"/>
      <c r="K5" s="986"/>
      <c r="L5" s="986"/>
      <c r="M5" s="986"/>
      <c r="N5" s="986"/>
      <c r="O5" s="986"/>
      <c r="P5" s="986"/>
      <c r="Q5" s="986"/>
      <c r="R5" s="986"/>
      <c r="S5" s="986"/>
      <c r="T5" s="986"/>
      <c r="U5" s="528"/>
      <c r="V5" s="529" t="s">
        <v>342</v>
      </c>
      <c r="W5" s="530"/>
      <c r="X5" s="530"/>
      <c r="Y5" s="530"/>
      <c r="Z5" s="530"/>
      <c r="AA5" s="988" t="s">
        <v>148</v>
      </c>
      <c r="AB5" s="530"/>
      <c r="AC5" s="530"/>
      <c r="AD5" s="530"/>
      <c r="AE5" s="530"/>
      <c r="AF5" s="530"/>
      <c r="AG5" s="530"/>
      <c r="AH5" s="976" t="s">
        <v>481</v>
      </c>
      <c r="AI5" s="976" t="s">
        <v>147</v>
      </c>
      <c r="AJ5" s="976" t="s">
        <v>532</v>
      </c>
    </row>
    <row r="6" spans="1:36" ht="12.75">
      <c r="A6" s="986"/>
      <c r="B6" s="531"/>
      <c r="C6" s="986"/>
      <c r="D6" s="986"/>
      <c r="E6" s="986"/>
      <c r="F6" s="986"/>
      <c r="G6" s="986"/>
      <c r="H6" s="986"/>
      <c r="I6" s="986"/>
      <c r="J6" s="986"/>
      <c r="K6" s="986"/>
      <c r="L6" s="986"/>
      <c r="M6" s="986"/>
      <c r="N6" s="986"/>
      <c r="O6" s="986"/>
      <c r="P6" s="986"/>
      <c r="Q6" s="986"/>
      <c r="R6" s="986"/>
      <c r="S6" s="986"/>
      <c r="T6" s="986"/>
      <c r="U6" s="528"/>
      <c r="V6" s="529" t="s">
        <v>343</v>
      </c>
      <c r="W6" s="532"/>
      <c r="X6" s="530"/>
      <c r="Y6" s="530"/>
      <c r="Z6" s="530"/>
      <c r="AA6" s="988"/>
      <c r="AB6" s="530"/>
      <c r="AC6" s="530"/>
      <c r="AD6" s="530"/>
      <c r="AE6" s="530"/>
      <c r="AF6" s="530"/>
      <c r="AG6" s="530"/>
      <c r="AH6" s="976"/>
      <c r="AI6" s="976"/>
      <c r="AJ6" s="976"/>
    </row>
    <row r="7" spans="1:36" ht="12.75" customHeight="1">
      <c r="A7" s="980" t="s">
        <v>206</v>
      </c>
      <c r="B7" s="980"/>
      <c r="C7" s="981" t="s">
        <v>199</v>
      </c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9" t="s">
        <v>271</v>
      </c>
      <c r="W7" s="989"/>
      <c r="X7" s="989"/>
      <c r="Y7" s="153" t="s">
        <v>227</v>
      </c>
      <c r="Z7" s="154"/>
      <c r="AA7" s="195">
        <v>40000</v>
      </c>
      <c r="AB7" s="154"/>
      <c r="AC7" s="982" t="s">
        <v>272</v>
      </c>
      <c r="AD7" s="982"/>
      <c r="AE7" s="982"/>
      <c r="AF7" s="982"/>
      <c r="AG7" s="982"/>
      <c r="AH7" s="302">
        <v>40000</v>
      </c>
      <c r="AI7" s="302">
        <v>16106</v>
      </c>
      <c r="AJ7" s="538">
        <f>(AI7/AH7)</f>
        <v>0.40265</v>
      </c>
    </row>
    <row r="8" spans="1:36" ht="12.75" customHeight="1">
      <c r="A8" s="980" t="s">
        <v>207</v>
      </c>
      <c r="B8" s="980"/>
      <c r="C8" s="981" t="s">
        <v>273</v>
      </c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9" t="s">
        <v>274</v>
      </c>
      <c r="W8" s="989"/>
      <c r="X8" s="989"/>
      <c r="Y8" s="155"/>
      <c r="Z8" s="155"/>
      <c r="AA8" s="196">
        <v>12655000</v>
      </c>
      <c r="AB8" s="155"/>
      <c r="AC8" s="982" t="s">
        <v>275</v>
      </c>
      <c r="AD8" s="982"/>
      <c r="AE8" s="982"/>
      <c r="AF8" s="982"/>
      <c r="AG8" s="982"/>
      <c r="AH8" s="302">
        <v>13103000</v>
      </c>
      <c r="AI8" s="302">
        <v>13102817</v>
      </c>
      <c r="AJ8" s="538">
        <f>(AI8/AH8)</f>
        <v>0.999986033732733</v>
      </c>
    </row>
    <row r="9" spans="1:36" ht="12.75" customHeight="1">
      <c r="A9" s="980" t="s">
        <v>208</v>
      </c>
      <c r="B9" s="980"/>
      <c r="C9" s="981" t="s">
        <v>276</v>
      </c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9" t="s">
        <v>277</v>
      </c>
      <c r="W9" s="989"/>
      <c r="X9" s="989"/>
      <c r="Y9" s="155"/>
      <c r="Z9" s="155"/>
      <c r="AA9" s="197">
        <v>0</v>
      </c>
      <c r="AB9" s="155"/>
      <c r="AC9" s="982" t="s">
        <v>278</v>
      </c>
      <c r="AD9" s="982"/>
      <c r="AE9" s="982"/>
      <c r="AF9" s="982"/>
      <c r="AG9" s="982"/>
      <c r="AH9" s="302">
        <v>0</v>
      </c>
      <c r="AI9" s="302">
        <v>0</v>
      </c>
      <c r="AJ9" s="302">
        <v>0</v>
      </c>
    </row>
    <row r="10" spans="1:36" ht="15.75" customHeight="1">
      <c r="A10" s="978" t="s">
        <v>209</v>
      </c>
      <c r="B10" s="978"/>
      <c r="C10" s="979" t="s">
        <v>279</v>
      </c>
      <c r="D10" s="979"/>
      <c r="E10" s="979"/>
      <c r="F10" s="979"/>
      <c r="G10" s="979"/>
      <c r="H10" s="979"/>
      <c r="I10" s="979"/>
      <c r="J10" s="979"/>
      <c r="K10" s="979"/>
      <c r="L10" s="979"/>
      <c r="M10" s="979"/>
      <c r="N10" s="979"/>
      <c r="O10" s="979"/>
      <c r="P10" s="979"/>
      <c r="Q10" s="979"/>
      <c r="R10" s="979"/>
      <c r="S10" s="979"/>
      <c r="T10" s="979"/>
      <c r="U10" s="979"/>
      <c r="V10" s="156" t="s">
        <v>280</v>
      </c>
      <c r="W10" s="156"/>
      <c r="X10" s="156"/>
      <c r="Y10" s="533"/>
      <c r="Z10" s="534"/>
      <c r="AA10" s="535">
        <f>SUM(AA7:AA9)</f>
        <v>12695000</v>
      </c>
      <c r="AB10" s="534"/>
      <c r="AC10" s="984"/>
      <c r="AD10" s="985"/>
      <c r="AE10" s="985"/>
      <c r="AF10" s="985"/>
      <c r="AG10" s="985"/>
      <c r="AH10" s="535">
        <f>SUM(AH7:AH9)</f>
        <v>13143000</v>
      </c>
      <c r="AI10" s="535">
        <f>SUM(AI7:AI9)</f>
        <v>13118923</v>
      </c>
      <c r="AJ10" s="538">
        <f>(AI10/AH10)</f>
        <v>0.9981680742600624</v>
      </c>
    </row>
    <row r="11" spans="1:36" ht="12.75" customHeight="1">
      <c r="A11" s="980" t="s">
        <v>210</v>
      </c>
      <c r="B11" s="980"/>
      <c r="C11" s="981" t="s">
        <v>281</v>
      </c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9" t="s">
        <v>282</v>
      </c>
      <c r="W11" s="989"/>
      <c r="X11" s="989"/>
      <c r="Y11" s="157" t="s">
        <v>227</v>
      </c>
      <c r="Z11" s="155"/>
      <c r="AA11" s="197">
        <v>0</v>
      </c>
      <c r="AB11" s="155"/>
      <c r="AC11" s="982" t="s">
        <v>283</v>
      </c>
      <c r="AD11" s="982"/>
      <c r="AE11" s="982"/>
      <c r="AF11" s="982"/>
      <c r="AG11" s="982"/>
      <c r="AH11" s="302">
        <v>0</v>
      </c>
      <c r="AI11" s="302">
        <v>0</v>
      </c>
      <c r="AJ11" s="302">
        <v>0</v>
      </c>
    </row>
    <row r="12" spans="1:36" ht="12.75" customHeight="1">
      <c r="A12" s="980" t="s">
        <v>211</v>
      </c>
      <c r="B12" s="980"/>
      <c r="C12" s="981" t="s">
        <v>201</v>
      </c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9" t="s">
        <v>284</v>
      </c>
      <c r="W12" s="989"/>
      <c r="X12" s="989"/>
      <c r="Y12" s="155"/>
      <c r="Z12" s="155"/>
      <c r="AA12" s="196">
        <v>685000</v>
      </c>
      <c r="AB12" s="155"/>
      <c r="AC12" s="982" t="s">
        <v>285</v>
      </c>
      <c r="AD12" s="982"/>
      <c r="AE12" s="982"/>
      <c r="AF12" s="982"/>
      <c r="AG12" s="982"/>
      <c r="AH12" s="302">
        <v>685000</v>
      </c>
      <c r="AI12" s="302">
        <v>513036</v>
      </c>
      <c r="AJ12" s="538">
        <f>(AI12/AH12)</f>
        <v>0.7489576642335767</v>
      </c>
    </row>
    <row r="13" spans="1:36" ht="15" customHeight="1">
      <c r="A13" s="978" t="s">
        <v>212</v>
      </c>
      <c r="B13" s="978"/>
      <c r="C13" s="979" t="s">
        <v>286</v>
      </c>
      <c r="D13" s="979"/>
      <c r="E13" s="979"/>
      <c r="F13" s="979"/>
      <c r="G13" s="979"/>
      <c r="H13" s="979"/>
      <c r="I13" s="979"/>
      <c r="J13" s="979"/>
      <c r="K13" s="979"/>
      <c r="L13" s="979"/>
      <c r="M13" s="979"/>
      <c r="N13" s="979"/>
      <c r="O13" s="979"/>
      <c r="P13" s="979"/>
      <c r="Q13" s="979"/>
      <c r="R13" s="979"/>
      <c r="S13" s="979"/>
      <c r="T13" s="979"/>
      <c r="U13" s="979"/>
      <c r="V13" s="156" t="s">
        <v>287</v>
      </c>
      <c r="W13" s="156"/>
      <c r="X13" s="156"/>
      <c r="Y13" s="533"/>
      <c r="Z13" s="534"/>
      <c r="AA13" s="535">
        <f>SUM(AA11:AA12)</f>
        <v>685000</v>
      </c>
      <c r="AB13" s="534"/>
      <c r="AC13" s="984"/>
      <c r="AD13" s="985"/>
      <c r="AE13" s="985"/>
      <c r="AF13" s="985"/>
      <c r="AG13" s="985"/>
      <c r="AH13" s="535">
        <f>SUM(AH11:AH12)</f>
        <v>685000</v>
      </c>
      <c r="AI13" s="535">
        <f>SUM(AI11:AI12)</f>
        <v>513036</v>
      </c>
      <c r="AJ13" s="538">
        <f>(AI13/AH13)</f>
        <v>0.7489576642335767</v>
      </c>
    </row>
    <row r="14" spans="1:36" ht="12.75" customHeight="1">
      <c r="A14" s="980" t="s">
        <v>213</v>
      </c>
      <c r="B14" s="980"/>
      <c r="C14" s="981" t="s">
        <v>288</v>
      </c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9" t="s">
        <v>289</v>
      </c>
      <c r="W14" s="989"/>
      <c r="X14" s="989"/>
      <c r="Y14" s="157" t="s">
        <v>227</v>
      </c>
      <c r="Z14" s="155"/>
      <c r="AA14" s="196">
        <v>4664345</v>
      </c>
      <c r="AB14" s="155"/>
      <c r="AC14" s="982" t="s">
        <v>290</v>
      </c>
      <c r="AD14" s="982"/>
      <c r="AE14" s="982"/>
      <c r="AF14" s="982"/>
      <c r="AG14" s="982"/>
      <c r="AH14" s="302">
        <v>3766345</v>
      </c>
      <c r="AI14" s="302">
        <v>2568656</v>
      </c>
      <c r="AJ14" s="538">
        <f>(AI14/AH14)</f>
        <v>0.6820023125868714</v>
      </c>
    </row>
    <row r="15" spans="1:36" ht="12.75" customHeight="1">
      <c r="A15" s="980" t="s">
        <v>214</v>
      </c>
      <c r="B15" s="980"/>
      <c r="C15" s="981" t="s">
        <v>204</v>
      </c>
      <c r="D15" s="981"/>
      <c r="E15" s="981"/>
      <c r="F15" s="981"/>
      <c r="G15" s="981"/>
      <c r="H15" s="981"/>
      <c r="I15" s="981"/>
      <c r="J15" s="981"/>
      <c r="K15" s="981"/>
      <c r="L15" s="981"/>
      <c r="M15" s="981"/>
      <c r="N15" s="981"/>
      <c r="O15" s="981"/>
      <c r="P15" s="981"/>
      <c r="Q15" s="981"/>
      <c r="R15" s="981"/>
      <c r="S15" s="981"/>
      <c r="T15" s="981"/>
      <c r="U15" s="981"/>
      <c r="V15" s="989" t="s">
        <v>291</v>
      </c>
      <c r="W15" s="989"/>
      <c r="X15" s="989"/>
      <c r="Y15" s="155"/>
      <c r="Z15" s="155"/>
      <c r="AA15" s="196">
        <v>196000</v>
      </c>
      <c r="AB15" s="155"/>
      <c r="AC15" s="982" t="s">
        <v>292</v>
      </c>
      <c r="AD15" s="982"/>
      <c r="AE15" s="982"/>
      <c r="AF15" s="982"/>
      <c r="AG15" s="982"/>
      <c r="AH15" s="302">
        <v>310000</v>
      </c>
      <c r="AI15" s="302">
        <v>307087</v>
      </c>
      <c r="AJ15" s="538">
        <f>(AI15/AH15)</f>
        <v>0.9906032258064517</v>
      </c>
    </row>
    <row r="16" spans="1:36" ht="12.75" customHeight="1">
      <c r="A16" s="980" t="s">
        <v>215</v>
      </c>
      <c r="B16" s="980"/>
      <c r="C16" s="981" t="s">
        <v>293</v>
      </c>
      <c r="D16" s="981"/>
      <c r="E16" s="981"/>
      <c r="F16" s="981"/>
      <c r="G16" s="981"/>
      <c r="H16" s="981"/>
      <c r="I16" s="981"/>
      <c r="J16" s="981"/>
      <c r="K16" s="981"/>
      <c r="L16" s="981"/>
      <c r="M16" s="981"/>
      <c r="N16" s="981"/>
      <c r="O16" s="981"/>
      <c r="P16" s="981"/>
      <c r="Q16" s="981"/>
      <c r="R16" s="981"/>
      <c r="S16" s="981"/>
      <c r="T16" s="981"/>
      <c r="U16" s="981"/>
      <c r="V16" s="989" t="s">
        <v>294</v>
      </c>
      <c r="W16" s="989"/>
      <c r="X16" s="989"/>
      <c r="Y16" s="155"/>
      <c r="Z16" s="155"/>
      <c r="AA16" s="196">
        <v>100000</v>
      </c>
      <c r="AB16" s="155"/>
      <c r="AC16" s="982" t="s">
        <v>295</v>
      </c>
      <c r="AD16" s="982"/>
      <c r="AE16" s="982"/>
      <c r="AF16" s="982"/>
      <c r="AG16" s="982"/>
      <c r="AH16" s="302">
        <v>100000</v>
      </c>
      <c r="AI16" s="302">
        <v>100000</v>
      </c>
      <c r="AJ16" s="538">
        <f>(AI16/AH16)</f>
        <v>1</v>
      </c>
    </row>
    <row r="17" spans="1:36" ht="12.75" customHeight="1">
      <c r="A17" s="980" t="s">
        <v>216</v>
      </c>
      <c r="B17" s="980"/>
      <c r="C17" s="987" t="s">
        <v>296</v>
      </c>
      <c r="D17" s="987"/>
      <c r="E17" s="987"/>
      <c r="F17" s="987"/>
      <c r="G17" s="987"/>
      <c r="H17" s="987"/>
      <c r="I17" s="987"/>
      <c r="J17" s="987"/>
      <c r="K17" s="987"/>
      <c r="L17" s="987"/>
      <c r="M17" s="987"/>
      <c r="N17" s="987"/>
      <c r="O17" s="987"/>
      <c r="P17" s="987"/>
      <c r="Q17" s="987"/>
      <c r="R17" s="987"/>
      <c r="S17" s="987"/>
      <c r="T17" s="987"/>
      <c r="U17" s="987"/>
      <c r="V17" s="158" t="s">
        <v>294</v>
      </c>
      <c r="W17" s="158"/>
      <c r="X17" s="158"/>
      <c r="Y17" s="536"/>
      <c r="Z17" s="536"/>
      <c r="AA17" s="537">
        <v>0</v>
      </c>
      <c r="AB17" s="536"/>
      <c r="AC17" s="983"/>
      <c r="AD17" s="983"/>
      <c r="AE17" s="983"/>
      <c r="AF17" s="983"/>
      <c r="AG17" s="983"/>
      <c r="AH17" s="302">
        <v>0</v>
      </c>
      <c r="AI17" s="302">
        <v>0</v>
      </c>
      <c r="AJ17" s="302">
        <v>0</v>
      </c>
    </row>
    <row r="18" spans="1:36" ht="12.75" customHeight="1">
      <c r="A18" s="980" t="s">
        <v>217</v>
      </c>
      <c r="B18" s="980"/>
      <c r="C18" s="981" t="s">
        <v>297</v>
      </c>
      <c r="D18" s="981"/>
      <c r="E18" s="981"/>
      <c r="F18" s="981"/>
      <c r="G18" s="981"/>
      <c r="H18" s="981"/>
      <c r="I18" s="981"/>
      <c r="J18" s="981"/>
      <c r="K18" s="981"/>
      <c r="L18" s="981"/>
      <c r="M18" s="981"/>
      <c r="N18" s="981"/>
      <c r="O18" s="981"/>
      <c r="P18" s="981"/>
      <c r="Q18" s="981"/>
      <c r="R18" s="981"/>
      <c r="S18" s="981"/>
      <c r="T18" s="981"/>
      <c r="U18" s="981"/>
      <c r="V18" s="989" t="s">
        <v>298</v>
      </c>
      <c r="W18" s="989"/>
      <c r="X18" s="989"/>
      <c r="Y18" s="157" t="s">
        <v>227</v>
      </c>
      <c r="Z18" s="155"/>
      <c r="AA18" s="196">
        <v>1500386</v>
      </c>
      <c r="AB18" s="155"/>
      <c r="AC18" s="982" t="s">
        <v>299</v>
      </c>
      <c r="AD18" s="982"/>
      <c r="AE18" s="982"/>
      <c r="AF18" s="982"/>
      <c r="AG18" s="982"/>
      <c r="AH18" s="302">
        <v>1894087</v>
      </c>
      <c r="AI18" s="302">
        <v>1007496</v>
      </c>
      <c r="AJ18" s="538">
        <f>(AI18/AH18)</f>
        <v>0.5319164325609119</v>
      </c>
    </row>
    <row r="19" spans="1:36" ht="12.75" customHeight="1">
      <c r="A19" s="980" t="s">
        <v>218</v>
      </c>
      <c r="B19" s="980"/>
      <c r="C19" s="990" t="s">
        <v>300</v>
      </c>
      <c r="D19" s="990"/>
      <c r="E19" s="990"/>
      <c r="F19" s="990"/>
      <c r="G19" s="990"/>
      <c r="H19" s="990"/>
      <c r="I19" s="990"/>
      <c r="J19" s="990"/>
      <c r="K19" s="990"/>
      <c r="L19" s="990"/>
      <c r="M19" s="990"/>
      <c r="N19" s="990"/>
      <c r="O19" s="990"/>
      <c r="P19" s="990"/>
      <c r="Q19" s="990"/>
      <c r="R19" s="990"/>
      <c r="S19" s="990"/>
      <c r="T19" s="990"/>
      <c r="U19" s="990"/>
      <c r="V19" s="989" t="s">
        <v>301</v>
      </c>
      <c r="W19" s="989"/>
      <c r="X19" s="989"/>
      <c r="Y19" s="155"/>
      <c r="Z19" s="155"/>
      <c r="AA19" s="196">
        <v>866886</v>
      </c>
      <c r="AB19" s="155"/>
      <c r="AC19" s="982" t="s">
        <v>302</v>
      </c>
      <c r="AD19" s="982"/>
      <c r="AE19" s="982"/>
      <c r="AF19" s="982"/>
      <c r="AG19" s="982"/>
      <c r="AH19" s="302">
        <v>857493</v>
      </c>
      <c r="AI19" s="302">
        <v>391995</v>
      </c>
      <c r="AJ19" s="538">
        <f>(AI19/AH19)</f>
        <v>0.45714075800035686</v>
      </c>
    </row>
    <row r="20" spans="1:36" ht="12.75" customHeight="1">
      <c r="A20" s="980" t="s">
        <v>219</v>
      </c>
      <c r="B20" s="980"/>
      <c r="C20" s="987" t="s">
        <v>303</v>
      </c>
      <c r="D20" s="987"/>
      <c r="E20" s="987"/>
      <c r="F20" s="987"/>
      <c r="G20" s="987"/>
      <c r="H20" s="987"/>
      <c r="I20" s="987"/>
      <c r="J20" s="987"/>
      <c r="K20" s="987"/>
      <c r="L20" s="987"/>
      <c r="M20" s="987"/>
      <c r="N20" s="987"/>
      <c r="O20" s="987"/>
      <c r="P20" s="987"/>
      <c r="Q20" s="987"/>
      <c r="R20" s="987"/>
      <c r="S20" s="987"/>
      <c r="T20" s="987"/>
      <c r="U20" s="987"/>
      <c r="V20" s="158" t="s">
        <v>301</v>
      </c>
      <c r="W20" s="158"/>
      <c r="X20" s="158"/>
      <c r="Y20" s="536"/>
      <c r="Z20" s="536"/>
      <c r="AA20" s="537">
        <v>0</v>
      </c>
      <c r="AB20" s="536"/>
      <c r="AC20" s="983"/>
      <c r="AD20" s="983"/>
      <c r="AE20" s="983"/>
      <c r="AF20" s="983"/>
      <c r="AG20" s="983"/>
      <c r="AH20" s="302">
        <v>0</v>
      </c>
      <c r="AI20" s="302">
        <v>0</v>
      </c>
      <c r="AJ20" s="302">
        <v>0</v>
      </c>
    </row>
    <row r="21" spans="1:36" ht="12.75" customHeight="1">
      <c r="A21" s="980" t="s">
        <v>220</v>
      </c>
      <c r="B21" s="980"/>
      <c r="C21" s="981" t="s">
        <v>304</v>
      </c>
      <c r="D21" s="981"/>
      <c r="E21" s="981"/>
      <c r="F21" s="981"/>
      <c r="G21" s="981"/>
      <c r="H21" s="981"/>
      <c r="I21" s="981"/>
      <c r="J21" s="981"/>
      <c r="K21" s="981"/>
      <c r="L21" s="981"/>
      <c r="M21" s="981"/>
      <c r="N21" s="981"/>
      <c r="O21" s="981"/>
      <c r="P21" s="981"/>
      <c r="Q21" s="981"/>
      <c r="R21" s="981"/>
      <c r="S21" s="981"/>
      <c r="T21" s="981"/>
      <c r="U21" s="981"/>
      <c r="V21" s="989" t="s">
        <v>305</v>
      </c>
      <c r="W21" s="989"/>
      <c r="X21" s="989"/>
      <c r="Y21" s="157" t="s">
        <v>227</v>
      </c>
      <c r="Z21" s="155"/>
      <c r="AA21" s="196">
        <v>0</v>
      </c>
      <c r="AB21" s="155"/>
      <c r="AC21" s="982" t="s">
        <v>306</v>
      </c>
      <c r="AD21" s="982"/>
      <c r="AE21" s="982"/>
      <c r="AF21" s="982"/>
      <c r="AG21" s="982"/>
      <c r="AH21" s="302">
        <v>0</v>
      </c>
      <c r="AI21" s="302">
        <v>0</v>
      </c>
      <c r="AJ21" s="302">
        <v>0</v>
      </c>
    </row>
    <row r="22" spans="1:36" ht="12.75" customHeight="1">
      <c r="A22" s="980" t="s">
        <v>221</v>
      </c>
      <c r="B22" s="980"/>
      <c r="C22" s="981" t="s">
        <v>307</v>
      </c>
      <c r="D22" s="981"/>
      <c r="E22" s="981"/>
      <c r="F22" s="981"/>
      <c r="G22" s="981"/>
      <c r="H22" s="981"/>
      <c r="I22" s="981"/>
      <c r="J22" s="981"/>
      <c r="K22" s="981"/>
      <c r="L22" s="981"/>
      <c r="M22" s="981"/>
      <c r="N22" s="981"/>
      <c r="O22" s="981"/>
      <c r="P22" s="981"/>
      <c r="Q22" s="981"/>
      <c r="R22" s="981"/>
      <c r="S22" s="981"/>
      <c r="T22" s="981"/>
      <c r="U22" s="981"/>
      <c r="V22" s="989" t="s">
        <v>308</v>
      </c>
      <c r="W22" s="989"/>
      <c r="X22" s="989"/>
      <c r="Y22" s="155"/>
      <c r="Z22" s="155"/>
      <c r="AA22" s="196">
        <v>8749296</v>
      </c>
      <c r="AB22" s="155"/>
      <c r="AC22" s="982" t="s">
        <v>309</v>
      </c>
      <c r="AD22" s="982"/>
      <c r="AE22" s="982"/>
      <c r="AF22" s="982"/>
      <c r="AG22" s="982"/>
      <c r="AH22" s="302">
        <v>9722296</v>
      </c>
      <c r="AI22" s="302">
        <v>8509739</v>
      </c>
      <c r="AJ22" s="538">
        <f>(AI22/AH22)</f>
        <v>0.8752807978691454</v>
      </c>
    </row>
    <row r="23" spans="1:36" ht="15.75" customHeight="1">
      <c r="A23" s="978">
        <v>45</v>
      </c>
      <c r="B23" s="978"/>
      <c r="C23" s="979" t="s">
        <v>310</v>
      </c>
      <c r="D23" s="979"/>
      <c r="E23" s="979"/>
      <c r="F23" s="979"/>
      <c r="G23" s="979"/>
      <c r="H23" s="979"/>
      <c r="I23" s="979"/>
      <c r="J23" s="979"/>
      <c r="K23" s="979"/>
      <c r="L23" s="979"/>
      <c r="M23" s="979"/>
      <c r="N23" s="979"/>
      <c r="O23" s="979"/>
      <c r="P23" s="979"/>
      <c r="Q23" s="979"/>
      <c r="R23" s="979"/>
      <c r="S23" s="979"/>
      <c r="T23" s="979"/>
      <c r="U23" s="979"/>
      <c r="V23" s="156" t="s">
        <v>311</v>
      </c>
      <c r="W23" s="156"/>
      <c r="X23" s="156"/>
      <c r="Y23" s="533"/>
      <c r="Z23" s="534"/>
      <c r="AA23" s="535">
        <f>SUM(AA14:AA22)</f>
        <v>16076913</v>
      </c>
      <c r="AB23" s="534"/>
      <c r="AC23" s="984"/>
      <c r="AD23" s="985"/>
      <c r="AE23" s="985"/>
      <c r="AF23" s="985"/>
      <c r="AG23" s="985"/>
      <c r="AH23" s="535">
        <f>SUM(AH14:AH22)</f>
        <v>16650221</v>
      </c>
      <c r="AI23" s="535">
        <f>SUM(AI14:AI22)</f>
        <v>12884973</v>
      </c>
      <c r="AJ23" s="538">
        <f>(AI23/AH23)</f>
        <v>0.7738619805707083</v>
      </c>
    </row>
    <row r="24" spans="1:36" ht="12.75" customHeight="1">
      <c r="A24" s="980">
        <v>46</v>
      </c>
      <c r="B24" s="980"/>
      <c r="C24" s="981" t="s">
        <v>312</v>
      </c>
      <c r="D24" s="981"/>
      <c r="E24" s="981"/>
      <c r="F24" s="981"/>
      <c r="G24" s="981"/>
      <c r="H24" s="981"/>
      <c r="I24" s="981"/>
      <c r="J24" s="981"/>
      <c r="K24" s="981"/>
      <c r="L24" s="981"/>
      <c r="M24" s="981"/>
      <c r="N24" s="981"/>
      <c r="O24" s="981"/>
      <c r="P24" s="981"/>
      <c r="Q24" s="981"/>
      <c r="R24" s="981"/>
      <c r="S24" s="981"/>
      <c r="T24" s="981"/>
      <c r="U24" s="981"/>
      <c r="V24" s="989" t="s">
        <v>313</v>
      </c>
      <c r="W24" s="989"/>
      <c r="X24" s="989"/>
      <c r="Y24" s="157" t="s">
        <v>227</v>
      </c>
      <c r="Z24" s="155"/>
      <c r="AA24" s="196">
        <v>355000</v>
      </c>
      <c r="AB24" s="155"/>
      <c r="AC24" s="982" t="s">
        <v>314</v>
      </c>
      <c r="AD24" s="982"/>
      <c r="AE24" s="982"/>
      <c r="AF24" s="982"/>
      <c r="AG24" s="982"/>
      <c r="AH24" s="302">
        <v>5000</v>
      </c>
      <c r="AI24" s="302">
        <v>3520</v>
      </c>
      <c r="AJ24" s="538">
        <f>(AI24/AH24)</f>
        <v>0.704</v>
      </c>
    </row>
    <row r="25" spans="1:36" ht="12.75" customHeight="1">
      <c r="A25" s="980">
        <v>47</v>
      </c>
      <c r="B25" s="980"/>
      <c r="C25" s="981" t="s">
        <v>315</v>
      </c>
      <c r="D25" s="981"/>
      <c r="E25" s="981"/>
      <c r="F25" s="981"/>
      <c r="G25" s="981"/>
      <c r="H25" s="981"/>
      <c r="I25" s="981"/>
      <c r="J25" s="981"/>
      <c r="K25" s="981"/>
      <c r="L25" s="981"/>
      <c r="M25" s="981"/>
      <c r="N25" s="981"/>
      <c r="O25" s="981"/>
      <c r="P25" s="981"/>
      <c r="Q25" s="981"/>
      <c r="R25" s="981"/>
      <c r="S25" s="981"/>
      <c r="T25" s="981"/>
      <c r="U25" s="981"/>
      <c r="V25" s="989" t="s">
        <v>316</v>
      </c>
      <c r="W25" s="989"/>
      <c r="X25" s="989"/>
      <c r="Y25" s="155"/>
      <c r="Z25" s="155"/>
      <c r="AA25" s="196">
        <v>0</v>
      </c>
      <c r="AB25" s="155"/>
      <c r="AC25" s="982" t="s">
        <v>317</v>
      </c>
      <c r="AD25" s="982"/>
      <c r="AE25" s="982"/>
      <c r="AF25" s="982"/>
      <c r="AG25" s="982"/>
      <c r="AH25" s="302">
        <v>0</v>
      </c>
      <c r="AI25" s="302">
        <v>0</v>
      </c>
      <c r="AJ25" s="302">
        <v>0</v>
      </c>
    </row>
    <row r="26" spans="1:36" ht="15" customHeight="1">
      <c r="A26" s="978">
        <v>48</v>
      </c>
      <c r="B26" s="978"/>
      <c r="C26" s="979" t="s">
        <v>318</v>
      </c>
      <c r="D26" s="979"/>
      <c r="E26" s="979"/>
      <c r="F26" s="979"/>
      <c r="G26" s="979"/>
      <c r="H26" s="979"/>
      <c r="I26" s="979"/>
      <c r="J26" s="979"/>
      <c r="K26" s="979"/>
      <c r="L26" s="979"/>
      <c r="M26" s="979"/>
      <c r="N26" s="979"/>
      <c r="O26" s="979"/>
      <c r="P26" s="979"/>
      <c r="Q26" s="979"/>
      <c r="R26" s="979"/>
      <c r="S26" s="979"/>
      <c r="T26" s="979"/>
      <c r="U26" s="979"/>
      <c r="V26" s="156" t="s">
        <v>319</v>
      </c>
      <c r="W26" s="156"/>
      <c r="X26" s="156"/>
      <c r="Y26" s="533"/>
      <c r="Z26" s="534"/>
      <c r="AA26" s="535">
        <f>SUM(AA24:AA25)</f>
        <v>355000</v>
      </c>
      <c r="AB26" s="534"/>
      <c r="AC26" s="984"/>
      <c r="AD26" s="985"/>
      <c r="AE26" s="985"/>
      <c r="AF26" s="985"/>
      <c r="AG26" s="985"/>
      <c r="AH26" s="535">
        <f>SUM(AH24:AH25)</f>
        <v>5000</v>
      </c>
      <c r="AI26" s="535">
        <f>SUM(AI24:AI25)</f>
        <v>3520</v>
      </c>
      <c r="AJ26" s="538">
        <f>(AI26/AH26)</f>
        <v>0.704</v>
      </c>
    </row>
    <row r="27" spans="1:36" ht="12.75" customHeight="1">
      <c r="A27" s="980">
        <v>49</v>
      </c>
      <c r="B27" s="980"/>
      <c r="C27" s="981" t="s">
        <v>320</v>
      </c>
      <c r="D27" s="981"/>
      <c r="E27" s="981"/>
      <c r="F27" s="981"/>
      <c r="G27" s="981"/>
      <c r="H27" s="981"/>
      <c r="I27" s="981"/>
      <c r="J27" s="981"/>
      <c r="K27" s="981"/>
      <c r="L27" s="981"/>
      <c r="M27" s="981"/>
      <c r="N27" s="981"/>
      <c r="O27" s="981"/>
      <c r="P27" s="981"/>
      <c r="Q27" s="981"/>
      <c r="R27" s="981"/>
      <c r="S27" s="981"/>
      <c r="T27" s="981"/>
      <c r="U27" s="981"/>
      <c r="V27" s="989" t="s">
        <v>321</v>
      </c>
      <c r="W27" s="989"/>
      <c r="X27" s="989"/>
      <c r="Y27" s="157" t="s">
        <v>227</v>
      </c>
      <c r="Z27" s="155"/>
      <c r="AA27" s="196">
        <v>4371309</v>
      </c>
      <c r="AB27" s="155"/>
      <c r="AC27" s="982" t="s">
        <v>322</v>
      </c>
      <c r="AD27" s="982"/>
      <c r="AE27" s="982"/>
      <c r="AF27" s="982"/>
      <c r="AG27" s="982"/>
      <c r="AH27" s="302">
        <v>5550000</v>
      </c>
      <c r="AI27" s="302">
        <v>5549271</v>
      </c>
      <c r="AJ27" s="538">
        <f>(AI27/AH27)</f>
        <v>0.9998686486486487</v>
      </c>
    </row>
    <row r="28" spans="1:36" ht="12.75" customHeight="1">
      <c r="A28" s="980">
        <v>50</v>
      </c>
      <c r="B28" s="980"/>
      <c r="C28" s="981" t="s">
        <v>323</v>
      </c>
      <c r="D28" s="981"/>
      <c r="E28" s="981"/>
      <c r="F28" s="981"/>
      <c r="G28" s="981"/>
      <c r="H28" s="981"/>
      <c r="I28" s="981"/>
      <c r="J28" s="981"/>
      <c r="K28" s="981"/>
      <c r="L28" s="981"/>
      <c r="M28" s="981"/>
      <c r="N28" s="981"/>
      <c r="O28" s="981"/>
      <c r="P28" s="981"/>
      <c r="Q28" s="981"/>
      <c r="R28" s="981"/>
      <c r="S28" s="981"/>
      <c r="T28" s="981"/>
      <c r="U28" s="981"/>
      <c r="V28" s="989" t="s">
        <v>324</v>
      </c>
      <c r="W28" s="989"/>
      <c r="X28" s="989"/>
      <c r="Y28" s="155"/>
      <c r="Z28" s="155"/>
      <c r="AA28" s="196">
        <v>234060</v>
      </c>
      <c r="AB28" s="155"/>
      <c r="AC28" s="982" t="s">
        <v>325</v>
      </c>
      <c r="AD28" s="982"/>
      <c r="AE28" s="982"/>
      <c r="AF28" s="982"/>
      <c r="AG28" s="982"/>
      <c r="AH28" s="302">
        <v>657000</v>
      </c>
      <c r="AI28" s="302">
        <v>657000</v>
      </c>
      <c r="AJ28" s="538">
        <f>(AI28/AH28)</f>
        <v>1</v>
      </c>
    </row>
    <row r="29" spans="1:36" ht="12.75" customHeight="1">
      <c r="A29" s="980">
        <v>51</v>
      </c>
      <c r="B29" s="980"/>
      <c r="C29" s="981" t="s">
        <v>326</v>
      </c>
      <c r="D29" s="981"/>
      <c r="E29" s="981"/>
      <c r="F29" s="981"/>
      <c r="G29" s="981"/>
      <c r="H29" s="981"/>
      <c r="I29" s="981"/>
      <c r="J29" s="981"/>
      <c r="K29" s="981"/>
      <c r="L29" s="981"/>
      <c r="M29" s="981"/>
      <c r="N29" s="981"/>
      <c r="O29" s="981"/>
      <c r="P29" s="981"/>
      <c r="Q29" s="981"/>
      <c r="R29" s="981"/>
      <c r="S29" s="981"/>
      <c r="T29" s="981"/>
      <c r="U29" s="981"/>
      <c r="V29" s="989" t="s">
        <v>327</v>
      </c>
      <c r="W29" s="989"/>
      <c r="X29" s="989"/>
      <c r="Y29" s="155"/>
      <c r="Z29" s="155"/>
      <c r="AA29" s="197">
        <v>0</v>
      </c>
      <c r="AB29" s="155"/>
      <c r="AC29" s="982" t="s">
        <v>328</v>
      </c>
      <c r="AD29" s="982"/>
      <c r="AE29" s="982"/>
      <c r="AF29" s="982"/>
      <c r="AG29" s="982"/>
      <c r="AH29" s="197">
        <v>800</v>
      </c>
      <c r="AI29" s="197">
        <v>768</v>
      </c>
      <c r="AJ29" s="538">
        <f>(AI29/AH29)</f>
        <v>0.96</v>
      </c>
    </row>
    <row r="30" spans="1:36" ht="12.75">
      <c r="A30" s="980">
        <v>52</v>
      </c>
      <c r="B30" s="980"/>
      <c r="C30" s="987" t="s">
        <v>303</v>
      </c>
      <c r="D30" s="987"/>
      <c r="E30" s="987"/>
      <c r="F30" s="987"/>
      <c r="G30" s="987"/>
      <c r="H30" s="987"/>
      <c r="I30" s="987"/>
      <c r="J30" s="987"/>
      <c r="K30" s="987"/>
      <c r="L30" s="987"/>
      <c r="M30" s="987"/>
      <c r="N30" s="987"/>
      <c r="O30" s="987"/>
      <c r="P30" s="987"/>
      <c r="Q30" s="987"/>
      <c r="R30" s="987"/>
      <c r="S30" s="987"/>
      <c r="T30" s="987"/>
      <c r="U30" s="987"/>
      <c r="V30" s="158" t="s">
        <v>327</v>
      </c>
      <c r="W30" s="158"/>
      <c r="X30" s="158"/>
      <c r="Y30" s="536"/>
      <c r="Z30" s="536"/>
      <c r="AA30" s="537">
        <v>0</v>
      </c>
      <c r="AB30" s="536"/>
      <c r="AC30" s="983"/>
      <c r="AD30" s="983"/>
      <c r="AE30" s="983"/>
      <c r="AF30" s="983"/>
      <c r="AG30" s="983"/>
      <c r="AH30" s="537">
        <v>0</v>
      </c>
      <c r="AI30" s="537">
        <v>0</v>
      </c>
      <c r="AJ30" s="537">
        <v>0</v>
      </c>
    </row>
    <row r="31" spans="1:36" ht="12.75">
      <c r="A31" s="980">
        <v>53</v>
      </c>
      <c r="B31" s="980"/>
      <c r="C31" s="987" t="s">
        <v>329</v>
      </c>
      <c r="D31" s="987"/>
      <c r="E31" s="987"/>
      <c r="F31" s="987"/>
      <c r="G31" s="987"/>
      <c r="H31" s="987"/>
      <c r="I31" s="987"/>
      <c r="J31" s="987"/>
      <c r="K31" s="987"/>
      <c r="L31" s="987"/>
      <c r="M31" s="987"/>
      <c r="N31" s="987"/>
      <c r="O31" s="987"/>
      <c r="P31" s="987"/>
      <c r="Q31" s="987"/>
      <c r="R31" s="987"/>
      <c r="S31" s="987"/>
      <c r="T31" s="987"/>
      <c r="U31" s="987"/>
      <c r="V31" s="158" t="s">
        <v>327</v>
      </c>
      <c r="W31" s="158"/>
      <c r="X31" s="158"/>
      <c r="Y31" s="536"/>
      <c r="Z31" s="536"/>
      <c r="AA31" s="537">
        <v>0</v>
      </c>
      <c r="AB31" s="536"/>
      <c r="AC31" s="983"/>
      <c r="AD31" s="983"/>
      <c r="AE31" s="983"/>
      <c r="AF31" s="983"/>
      <c r="AG31" s="983"/>
      <c r="AH31" s="537">
        <v>0</v>
      </c>
      <c r="AI31" s="537">
        <v>0</v>
      </c>
      <c r="AJ31" s="537">
        <v>0</v>
      </c>
    </row>
    <row r="32" spans="1:36" ht="12.75" customHeight="1">
      <c r="A32" s="980">
        <v>54</v>
      </c>
      <c r="B32" s="980"/>
      <c r="C32" s="981" t="s">
        <v>330</v>
      </c>
      <c r="D32" s="981"/>
      <c r="E32" s="981"/>
      <c r="F32" s="981"/>
      <c r="G32" s="981"/>
      <c r="H32" s="981"/>
      <c r="I32" s="981"/>
      <c r="J32" s="981"/>
      <c r="K32" s="981"/>
      <c r="L32" s="981"/>
      <c r="M32" s="981"/>
      <c r="N32" s="981"/>
      <c r="O32" s="981"/>
      <c r="P32" s="981"/>
      <c r="Q32" s="981"/>
      <c r="R32" s="981"/>
      <c r="S32" s="981"/>
      <c r="T32" s="981"/>
      <c r="U32" s="981"/>
      <c r="V32" s="158" t="s">
        <v>331</v>
      </c>
      <c r="W32" s="158"/>
      <c r="X32" s="158"/>
      <c r="Y32" s="157" t="s">
        <v>227</v>
      </c>
      <c r="Z32" s="155"/>
      <c r="AA32" s="197">
        <v>0</v>
      </c>
      <c r="AB32" s="155"/>
      <c r="AC32" s="982" t="s">
        <v>332</v>
      </c>
      <c r="AD32" s="982"/>
      <c r="AE32" s="982"/>
      <c r="AF32" s="982"/>
      <c r="AG32" s="982"/>
      <c r="AH32" s="197">
        <v>0</v>
      </c>
      <c r="AI32" s="197">
        <v>0</v>
      </c>
      <c r="AJ32" s="197">
        <v>0</v>
      </c>
    </row>
    <row r="33" spans="1:36" ht="12.75">
      <c r="A33" s="980">
        <v>55</v>
      </c>
      <c r="B33" s="980"/>
      <c r="C33" s="987" t="s">
        <v>333</v>
      </c>
      <c r="D33" s="987"/>
      <c r="E33" s="987"/>
      <c r="F33" s="987"/>
      <c r="G33" s="987"/>
      <c r="H33" s="987"/>
      <c r="I33" s="987"/>
      <c r="J33" s="987"/>
      <c r="K33" s="987"/>
      <c r="L33" s="987"/>
      <c r="M33" s="987"/>
      <c r="N33" s="987"/>
      <c r="O33" s="987"/>
      <c r="P33" s="987"/>
      <c r="Q33" s="987"/>
      <c r="R33" s="987"/>
      <c r="S33" s="987"/>
      <c r="T33" s="987"/>
      <c r="U33" s="987"/>
      <c r="V33" s="158" t="s">
        <v>331</v>
      </c>
      <c r="W33" s="158"/>
      <c r="X33" s="158"/>
      <c r="Y33" s="536"/>
      <c r="Z33" s="536"/>
      <c r="AA33" s="537">
        <f>SUM(AA30:AA32)</f>
        <v>0</v>
      </c>
      <c r="AB33" s="536"/>
      <c r="AC33" s="983"/>
      <c r="AD33" s="983"/>
      <c r="AE33" s="983"/>
      <c r="AF33" s="983"/>
      <c r="AG33" s="983"/>
      <c r="AH33" s="537">
        <f>SUM(AH30:AH32)</f>
        <v>0</v>
      </c>
      <c r="AI33" s="537">
        <f>SUM(AI30:AI32)</f>
        <v>0</v>
      </c>
      <c r="AJ33" s="537">
        <f>SUM(AJ30:AJ32)</f>
        <v>0</v>
      </c>
    </row>
    <row r="34" spans="1:36" ht="12.75">
      <c r="A34" s="980">
        <v>56</v>
      </c>
      <c r="B34" s="980"/>
      <c r="C34" s="987" t="s">
        <v>334</v>
      </c>
      <c r="D34" s="987"/>
      <c r="E34" s="987"/>
      <c r="F34" s="987"/>
      <c r="G34" s="987"/>
      <c r="H34" s="987"/>
      <c r="I34" s="987"/>
      <c r="J34" s="987"/>
      <c r="K34" s="987"/>
      <c r="L34" s="987"/>
      <c r="M34" s="987"/>
      <c r="N34" s="987"/>
      <c r="O34" s="987"/>
      <c r="P34" s="987"/>
      <c r="Q34" s="987"/>
      <c r="R34" s="987"/>
      <c r="S34" s="987"/>
      <c r="T34" s="987"/>
      <c r="U34" s="987"/>
      <c r="V34" s="158" t="s">
        <v>331</v>
      </c>
      <c r="W34" s="158"/>
      <c r="X34" s="158"/>
      <c r="Y34" s="536"/>
      <c r="Z34" s="536"/>
      <c r="AA34" s="537">
        <f>SUM(AA31:AA33)</f>
        <v>0</v>
      </c>
      <c r="AB34" s="536"/>
      <c r="AC34" s="983"/>
      <c r="AD34" s="983"/>
      <c r="AE34" s="983"/>
      <c r="AF34" s="983"/>
      <c r="AG34" s="983"/>
      <c r="AH34" s="537">
        <f>SUM(AH31:AH33)</f>
        <v>0</v>
      </c>
      <c r="AI34" s="537">
        <f>SUM(AI31:AI33)</f>
        <v>0</v>
      </c>
      <c r="AJ34" s="537">
        <f>SUM(AJ31:AJ33)</f>
        <v>0</v>
      </c>
    </row>
    <row r="35" spans="1:36" ht="12.75">
      <c r="A35" s="980">
        <v>57</v>
      </c>
      <c r="B35" s="980"/>
      <c r="C35" s="987" t="s">
        <v>335</v>
      </c>
      <c r="D35" s="987"/>
      <c r="E35" s="987"/>
      <c r="F35" s="987"/>
      <c r="G35" s="987"/>
      <c r="H35" s="987"/>
      <c r="I35" s="987"/>
      <c r="J35" s="987"/>
      <c r="K35" s="987"/>
      <c r="L35" s="987"/>
      <c r="M35" s="987"/>
      <c r="N35" s="987"/>
      <c r="O35" s="987"/>
      <c r="P35" s="987"/>
      <c r="Q35" s="987"/>
      <c r="R35" s="987"/>
      <c r="S35" s="987"/>
      <c r="T35" s="987"/>
      <c r="U35" s="987"/>
      <c r="V35" s="158" t="s">
        <v>331</v>
      </c>
      <c r="W35" s="158"/>
      <c r="X35" s="158"/>
      <c r="Y35" s="536"/>
      <c r="Z35" s="536"/>
      <c r="AA35" s="537">
        <f>SUM(AA32:AA34)</f>
        <v>0</v>
      </c>
      <c r="AB35" s="536"/>
      <c r="AC35" s="983"/>
      <c r="AD35" s="983"/>
      <c r="AE35" s="983"/>
      <c r="AF35" s="983"/>
      <c r="AG35" s="983"/>
      <c r="AH35" s="537">
        <f>SUM(AH32:AH34)</f>
        <v>0</v>
      </c>
      <c r="AI35" s="537">
        <f>SUM(AI32:AI34)</f>
        <v>0</v>
      </c>
      <c r="AJ35" s="537">
        <f>SUM(AJ32:AJ34)</f>
        <v>0</v>
      </c>
    </row>
    <row r="36" spans="1:36" ht="12.75" customHeight="1">
      <c r="A36" s="980">
        <v>58</v>
      </c>
      <c r="B36" s="980"/>
      <c r="C36" s="981" t="s">
        <v>222</v>
      </c>
      <c r="D36" s="981"/>
      <c r="E36" s="981"/>
      <c r="F36" s="981"/>
      <c r="G36" s="981"/>
      <c r="H36" s="981"/>
      <c r="I36" s="981"/>
      <c r="J36" s="981"/>
      <c r="K36" s="981"/>
      <c r="L36" s="981"/>
      <c r="M36" s="981"/>
      <c r="N36" s="981"/>
      <c r="O36" s="981"/>
      <c r="P36" s="981"/>
      <c r="Q36" s="981"/>
      <c r="R36" s="981"/>
      <c r="S36" s="981"/>
      <c r="T36" s="981"/>
      <c r="U36" s="981"/>
      <c r="V36" s="158" t="s">
        <v>336</v>
      </c>
      <c r="W36" s="158"/>
      <c r="X36" s="158"/>
      <c r="Y36" s="157" t="s">
        <v>227</v>
      </c>
      <c r="Z36" s="155"/>
      <c r="AA36" s="196">
        <v>0</v>
      </c>
      <c r="AB36" s="155"/>
      <c r="AC36" s="982" t="s">
        <v>337</v>
      </c>
      <c r="AD36" s="982"/>
      <c r="AE36" s="982"/>
      <c r="AF36" s="982"/>
      <c r="AG36" s="982"/>
      <c r="AH36" s="302">
        <v>100000</v>
      </c>
      <c r="AI36" s="302">
        <v>88492</v>
      </c>
      <c r="AJ36" s="538">
        <f>(AI36/AH36)</f>
        <v>0.88492</v>
      </c>
    </row>
    <row r="37" spans="1:36" ht="24.75" customHeight="1">
      <c r="A37" s="978">
        <v>59</v>
      </c>
      <c r="B37" s="978"/>
      <c r="C37" s="979" t="s">
        <v>338</v>
      </c>
      <c r="D37" s="979"/>
      <c r="E37" s="979"/>
      <c r="F37" s="979"/>
      <c r="G37" s="979"/>
      <c r="H37" s="979"/>
      <c r="I37" s="979"/>
      <c r="J37" s="979"/>
      <c r="K37" s="979"/>
      <c r="L37" s="979"/>
      <c r="M37" s="979"/>
      <c r="N37" s="979"/>
      <c r="O37" s="979"/>
      <c r="P37" s="979"/>
      <c r="Q37" s="979"/>
      <c r="R37" s="979"/>
      <c r="S37" s="979"/>
      <c r="T37" s="979"/>
      <c r="U37" s="979"/>
      <c r="V37" s="156" t="s">
        <v>339</v>
      </c>
      <c r="W37" s="156"/>
      <c r="X37" s="156"/>
      <c r="Y37" s="533"/>
      <c r="Z37" s="534"/>
      <c r="AA37" s="535">
        <f>SUM(AA27:AA36)</f>
        <v>4605369</v>
      </c>
      <c r="AB37" s="534"/>
      <c r="AC37" s="984"/>
      <c r="AD37" s="985"/>
      <c r="AE37" s="985"/>
      <c r="AF37" s="985"/>
      <c r="AG37" s="985"/>
      <c r="AH37" s="535">
        <f>SUM(AH27:AH36)</f>
        <v>6307800</v>
      </c>
      <c r="AI37" s="535">
        <f>SUM(AI27:AI36)</f>
        <v>6295531</v>
      </c>
      <c r="AJ37" s="538">
        <f>(AI37/AH37)</f>
        <v>0.9980549478423539</v>
      </c>
    </row>
    <row r="38" spans="1:36" ht="12.75">
      <c r="A38" s="977" t="s">
        <v>461</v>
      </c>
      <c r="B38" s="978"/>
      <c r="C38" s="979" t="s">
        <v>340</v>
      </c>
      <c r="D38" s="979"/>
      <c r="E38" s="979"/>
      <c r="F38" s="979"/>
      <c r="G38" s="979"/>
      <c r="H38" s="979"/>
      <c r="I38" s="979"/>
      <c r="J38" s="979"/>
      <c r="K38" s="979"/>
      <c r="L38" s="979"/>
      <c r="M38" s="979"/>
      <c r="N38" s="979"/>
      <c r="O38" s="979"/>
      <c r="P38" s="979"/>
      <c r="Q38" s="979"/>
      <c r="R38" s="979"/>
      <c r="S38" s="979"/>
      <c r="T38" s="979"/>
      <c r="U38" s="979"/>
      <c r="V38" s="156" t="s">
        <v>341</v>
      </c>
      <c r="W38" s="156"/>
      <c r="X38" s="156"/>
      <c r="Y38" s="533"/>
      <c r="Z38" s="534"/>
      <c r="AA38" s="535">
        <f>AA10+AA13+AA23+AA26+AA37</f>
        <v>34417282</v>
      </c>
      <c r="AB38" s="534"/>
      <c r="AC38" s="984"/>
      <c r="AD38" s="985"/>
      <c r="AE38" s="985"/>
      <c r="AF38" s="985"/>
      <c r="AG38" s="985"/>
      <c r="AH38" s="535">
        <f>AH10+AH13+AH23+AH26+AH37</f>
        <v>36791021</v>
      </c>
      <c r="AI38" s="535">
        <f>AI10+AI13+AI23+AI26+AI37</f>
        <v>32815983</v>
      </c>
      <c r="AJ38" s="538">
        <f>(AI38/AH38)</f>
        <v>0.8919563009681085</v>
      </c>
    </row>
    <row r="39" spans="1:33" ht="12.75">
      <c r="A39" s="991"/>
      <c r="B39" s="991"/>
      <c r="C39" s="991"/>
      <c r="D39" s="991"/>
      <c r="E39" s="991"/>
      <c r="F39" s="991"/>
      <c r="G39" s="991"/>
      <c r="H39" s="991"/>
      <c r="I39" s="991"/>
      <c r="J39" s="991"/>
      <c r="K39" s="991"/>
      <c r="L39" s="991"/>
      <c r="M39" s="991"/>
      <c r="N39" s="991"/>
      <c r="O39" s="991"/>
      <c r="P39" s="991"/>
      <c r="Q39" s="991"/>
      <c r="R39" s="991"/>
      <c r="S39" s="991"/>
      <c r="T39" s="102"/>
      <c r="U39" s="103"/>
      <c r="V39" s="992"/>
      <c r="W39" s="992"/>
      <c r="X39" s="992"/>
      <c r="Y39" s="992"/>
      <c r="Z39" s="992"/>
      <c r="AA39" s="993"/>
      <c r="AB39" s="993"/>
      <c r="AC39" s="993"/>
      <c r="AD39" s="993"/>
      <c r="AE39" s="993"/>
      <c r="AF39" s="993"/>
      <c r="AG39" s="993"/>
    </row>
    <row r="40" spans="1:33" ht="12.75">
      <c r="A40" s="991"/>
      <c r="B40" s="991"/>
      <c r="C40" s="991"/>
      <c r="D40" s="991"/>
      <c r="E40" s="991"/>
      <c r="F40" s="991"/>
      <c r="G40" s="991"/>
      <c r="H40" s="991"/>
      <c r="I40" s="991"/>
      <c r="J40" s="991"/>
      <c r="K40" s="991"/>
      <c r="L40" s="991"/>
      <c r="M40" s="991"/>
      <c r="N40" s="991"/>
      <c r="O40" s="991"/>
      <c r="P40" s="991"/>
      <c r="Q40" s="991"/>
      <c r="R40" s="991"/>
      <c r="S40" s="991"/>
      <c r="T40" s="102"/>
      <c r="U40" s="103"/>
      <c r="V40" s="993"/>
      <c r="W40" s="993"/>
      <c r="X40" s="993"/>
      <c r="Y40" s="993"/>
      <c r="Z40" s="993"/>
      <c r="AA40" s="993"/>
      <c r="AB40" s="993"/>
      <c r="AC40" s="993"/>
      <c r="AD40" s="993"/>
      <c r="AE40" s="993"/>
      <c r="AF40" s="993"/>
      <c r="AG40" s="993"/>
    </row>
    <row r="41" spans="1:33" ht="12.75">
      <c r="A41" s="991"/>
      <c r="B41" s="991"/>
      <c r="C41" s="991"/>
      <c r="D41" s="991"/>
      <c r="E41" s="991"/>
      <c r="F41" s="991"/>
      <c r="G41" s="991"/>
      <c r="H41" s="991"/>
      <c r="I41" s="991"/>
      <c r="J41" s="991"/>
      <c r="K41" s="991"/>
      <c r="L41" s="991"/>
      <c r="M41" s="991"/>
      <c r="N41" s="991"/>
      <c r="O41" s="991"/>
      <c r="P41" s="991"/>
      <c r="Q41" s="991"/>
      <c r="R41" s="991"/>
      <c r="S41" s="991"/>
      <c r="T41" s="102"/>
      <c r="U41" s="103"/>
      <c r="V41" s="992"/>
      <c r="W41" s="992"/>
      <c r="X41" s="992"/>
      <c r="Y41" s="992"/>
      <c r="Z41" s="992"/>
      <c r="AA41" s="993"/>
      <c r="AB41" s="993"/>
      <c r="AC41" s="993"/>
      <c r="AD41" s="993"/>
      <c r="AE41" s="993"/>
      <c r="AF41" s="993"/>
      <c r="AG41" s="993"/>
    </row>
    <row r="42" spans="1:33" ht="12.75">
      <c r="A42" s="991"/>
      <c r="B42" s="991"/>
      <c r="C42" s="991"/>
      <c r="D42" s="991"/>
      <c r="E42" s="991"/>
      <c r="F42" s="991"/>
      <c r="G42" s="991"/>
      <c r="H42" s="991"/>
      <c r="I42" s="991"/>
      <c r="J42" s="991"/>
      <c r="K42" s="991"/>
      <c r="L42" s="991"/>
      <c r="M42" s="991"/>
      <c r="N42" s="991"/>
      <c r="O42" s="991"/>
      <c r="P42" s="991"/>
      <c r="Q42" s="991"/>
      <c r="R42" s="991"/>
      <c r="S42" s="991"/>
      <c r="T42" s="102"/>
      <c r="U42" s="103"/>
      <c r="V42" s="992"/>
      <c r="W42" s="992"/>
      <c r="X42" s="992"/>
      <c r="Y42" s="992"/>
      <c r="Z42" s="992"/>
      <c r="AA42" s="993"/>
      <c r="AB42" s="993"/>
      <c r="AC42" s="993"/>
      <c r="AD42" s="993"/>
      <c r="AE42" s="993"/>
      <c r="AF42" s="993"/>
      <c r="AG42" s="993"/>
    </row>
    <row r="43" spans="1:33" ht="12.75">
      <c r="A43" s="994"/>
      <c r="B43" s="994"/>
      <c r="C43" s="994"/>
      <c r="D43" s="994"/>
      <c r="E43" s="994"/>
      <c r="F43" s="994"/>
      <c r="G43" s="994"/>
      <c r="H43" s="994"/>
      <c r="I43" s="994"/>
      <c r="J43" s="994"/>
      <c r="K43" s="994"/>
      <c r="L43" s="994"/>
      <c r="M43" s="994"/>
      <c r="N43" s="994"/>
      <c r="O43" s="994"/>
      <c r="P43" s="994"/>
      <c r="Q43" s="994"/>
      <c r="R43" s="994"/>
      <c r="S43" s="994"/>
      <c r="T43" s="102"/>
      <c r="U43" s="103"/>
      <c r="V43" s="995"/>
      <c r="W43" s="995"/>
      <c r="X43" s="995"/>
      <c r="Y43" s="995"/>
      <c r="Z43" s="995"/>
      <c r="AA43" s="996"/>
      <c r="AB43" s="996"/>
      <c r="AC43" s="996"/>
      <c r="AD43" s="996"/>
      <c r="AE43" s="996"/>
      <c r="AF43" s="993"/>
      <c r="AG43" s="993"/>
    </row>
    <row r="44" spans="1:33" ht="12.75">
      <c r="A44" s="994"/>
      <c r="B44" s="994"/>
      <c r="C44" s="994"/>
      <c r="D44" s="994"/>
      <c r="E44" s="994"/>
      <c r="F44" s="994"/>
      <c r="G44" s="994"/>
      <c r="H44" s="994"/>
      <c r="I44" s="994"/>
      <c r="J44" s="994"/>
      <c r="K44" s="994"/>
      <c r="L44" s="994"/>
      <c r="M44" s="994"/>
      <c r="N44" s="994"/>
      <c r="O44" s="994"/>
      <c r="P44" s="994"/>
      <c r="Q44" s="994"/>
      <c r="R44" s="994"/>
      <c r="S44" s="994"/>
      <c r="T44" s="102"/>
      <c r="U44" s="103"/>
      <c r="V44" s="995"/>
      <c r="W44" s="995"/>
      <c r="X44" s="995"/>
      <c r="Y44" s="995"/>
      <c r="Z44" s="995"/>
      <c r="AA44" s="996"/>
      <c r="AB44" s="996"/>
      <c r="AC44" s="996"/>
      <c r="AD44" s="996"/>
      <c r="AE44" s="996"/>
      <c r="AF44" s="993"/>
      <c r="AG44" s="993"/>
    </row>
    <row r="45" spans="1:33" ht="12.75">
      <c r="A45" s="991"/>
      <c r="B45" s="991"/>
      <c r="C45" s="991"/>
      <c r="D45" s="991"/>
      <c r="E45" s="991"/>
      <c r="F45" s="991"/>
      <c r="G45" s="991"/>
      <c r="H45" s="991"/>
      <c r="I45" s="991"/>
      <c r="J45" s="991"/>
      <c r="K45" s="991"/>
      <c r="L45" s="991"/>
      <c r="M45" s="991"/>
      <c r="N45" s="991"/>
      <c r="O45" s="991"/>
      <c r="P45" s="991"/>
      <c r="Q45" s="991"/>
      <c r="R45" s="991"/>
      <c r="S45" s="991"/>
      <c r="T45" s="102"/>
      <c r="U45" s="103"/>
      <c r="V45" s="992"/>
      <c r="W45" s="992"/>
      <c r="X45" s="992"/>
      <c r="Y45" s="992"/>
      <c r="Z45" s="992"/>
      <c r="AA45" s="993"/>
      <c r="AB45" s="993"/>
      <c r="AC45" s="993"/>
      <c r="AD45" s="993"/>
      <c r="AE45" s="993"/>
      <c r="AF45" s="993"/>
      <c r="AG45" s="993"/>
    </row>
    <row r="46" spans="1:33" ht="12.75">
      <c r="A46" s="991"/>
      <c r="B46" s="991"/>
      <c r="C46" s="991"/>
      <c r="D46" s="991"/>
      <c r="E46" s="991"/>
      <c r="F46" s="991"/>
      <c r="G46" s="991"/>
      <c r="H46" s="991"/>
      <c r="I46" s="991"/>
      <c r="J46" s="991"/>
      <c r="K46" s="991"/>
      <c r="L46" s="991"/>
      <c r="M46" s="991"/>
      <c r="N46" s="991"/>
      <c r="O46" s="991"/>
      <c r="P46" s="991"/>
      <c r="Q46" s="991"/>
      <c r="R46" s="991"/>
      <c r="S46" s="991"/>
      <c r="T46" s="102"/>
      <c r="U46" s="103"/>
      <c r="V46" s="992"/>
      <c r="W46" s="992"/>
      <c r="X46" s="992"/>
      <c r="Y46" s="992"/>
      <c r="Z46" s="992"/>
      <c r="AA46" s="993"/>
      <c r="AB46" s="993"/>
      <c r="AC46" s="993"/>
      <c r="AD46" s="993"/>
      <c r="AE46" s="993"/>
      <c r="AF46" s="993"/>
      <c r="AG46" s="993"/>
    </row>
    <row r="47" spans="1:33" ht="12.75">
      <c r="A47" s="991"/>
      <c r="B47" s="991"/>
      <c r="C47" s="991"/>
      <c r="D47" s="991"/>
      <c r="E47" s="991"/>
      <c r="F47" s="991"/>
      <c r="G47" s="991"/>
      <c r="H47" s="991"/>
      <c r="I47" s="991"/>
      <c r="J47" s="991"/>
      <c r="K47" s="991"/>
      <c r="L47" s="991"/>
      <c r="M47" s="991"/>
      <c r="N47" s="991"/>
      <c r="O47" s="991"/>
      <c r="P47" s="991"/>
      <c r="Q47" s="991"/>
      <c r="R47" s="991"/>
      <c r="S47" s="991"/>
      <c r="T47" s="102"/>
      <c r="U47" s="103"/>
      <c r="V47" s="993"/>
      <c r="W47" s="993"/>
      <c r="X47" s="993"/>
      <c r="Y47" s="993"/>
      <c r="Z47" s="993"/>
      <c r="AA47" s="993"/>
      <c r="AB47" s="993"/>
      <c r="AC47" s="993"/>
      <c r="AD47" s="993"/>
      <c r="AE47" s="993"/>
      <c r="AF47" s="993"/>
      <c r="AG47" s="993"/>
    </row>
    <row r="48" spans="1:33" ht="12.75">
      <c r="A48" s="994"/>
      <c r="B48" s="994"/>
      <c r="C48" s="994"/>
      <c r="D48" s="994"/>
      <c r="E48" s="994"/>
      <c r="F48" s="994"/>
      <c r="G48" s="994"/>
      <c r="H48" s="994"/>
      <c r="I48" s="994"/>
      <c r="J48" s="994"/>
      <c r="K48" s="994"/>
      <c r="L48" s="994"/>
      <c r="M48" s="994"/>
      <c r="N48" s="994"/>
      <c r="O48" s="994"/>
      <c r="P48" s="994"/>
      <c r="Q48" s="994"/>
      <c r="R48" s="994"/>
      <c r="S48" s="994"/>
      <c r="T48" s="102"/>
      <c r="U48" s="103"/>
      <c r="V48" s="995"/>
      <c r="W48" s="995"/>
      <c r="X48" s="995"/>
      <c r="Y48" s="995"/>
      <c r="Z48" s="995"/>
      <c r="AA48" s="996"/>
      <c r="AB48" s="996"/>
      <c r="AC48" s="996"/>
      <c r="AD48" s="996"/>
      <c r="AE48" s="996"/>
      <c r="AF48" s="993"/>
      <c r="AG48" s="993"/>
    </row>
    <row r="49" spans="1:33" ht="12.75">
      <c r="A49" s="991"/>
      <c r="B49" s="991"/>
      <c r="C49" s="991"/>
      <c r="D49" s="991"/>
      <c r="E49" s="991"/>
      <c r="F49" s="991"/>
      <c r="G49" s="991"/>
      <c r="H49" s="991"/>
      <c r="I49" s="991"/>
      <c r="J49" s="991"/>
      <c r="K49" s="991"/>
      <c r="L49" s="991"/>
      <c r="M49" s="991"/>
      <c r="N49" s="991"/>
      <c r="O49" s="991"/>
      <c r="P49" s="991"/>
      <c r="Q49" s="991"/>
      <c r="R49" s="991"/>
      <c r="S49" s="991"/>
      <c r="T49" s="102"/>
      <c r="U49" s="103"/>
      <c r="V49" s="992"/>
      <c r="W49" s="992"/>
      <c r="X49" s="992"/>
      <c r="Y49" s="992"/>
      <c r="Z49" s="992"/>
      <c r="AA49" s="993"/>
      <c r="AB49" s="993"/>
      <c r="AC49" s="993"/>
      <c r="AD49" s="993"/>
      <c r="AE49" s="993"/>
      <c r="AF49" s="993"/>
      <c r="AG49" s="993"/>
    </row>
    <row r="50" spans="1:33" ht="12.75">
      <c r="A50" s="991"/>
      <c r="B50" s="991"/>
      <c r="C50" s="991"/>
      <c r="D50" s="991"/>
      <c r="E50" s="991"/>
      <c r="F50" s="991"/>
      <c r="G50" s="991"/>
      <c r="H50" s="991"/>
      <c r="I50" s="991"/>
      <c r="J50" s="991"/>
      <c r="K50" s="991"/>
      <c r="L50" s="991"/>
      <c r="M50" s="991"/>
      <c r="N50" s="991"/>
      <c r="O50" s="991"/>
      <c r="P50" s="991"/>
      <c r="Q50" s="991"/>
      <c r="R50" s="991"/>
      <c r="S50" s="991"/>
      <c r="T50" s="102"/>
      <c r="U50" s="103"/>
      <c r="V50" s="993"/>
      <c r="W50" s="993"/>
      <c r="X50" s="993"/>
      <c r="Y50" s="993"/>
      <c r="Z50" s="993"/>
      <c r="AA50" s="993"/>
      <c r="AB50" s="993"/>
      <c r="AC50" s="993"/>
      <c r="AD50" s="993"/>
      <c r="AE50" s="993"/>
      <c r="AF50" s="993"/>
      <c r="AG50" s="993"/>
    </row>
    <row r="51" spans="1:33" ht="12.75">
      <c r="A51" s="991"/>
      <c r="B51" s="991"/>
      <c r="C51" s="991"/>
      <c r="D51" s="991"/>
      <c r="E51" s="991"/>
      <c r="F51" s="991"/>
      <c r="G51" s="991"/>
      <c r="H51" s="991"/>
      <c r="I51" s="991"/>
      <c r="J51" s="991"/>
      <c r="K51" s="991"/>
      <c r="L51" s="991"/>
      <c r="M51" s="991"/>
      <c r="N51" s="991"/>
      <c r="O51" s="991"/>
      <c r="P51" s="991"/>
      <c r="Q51" s="991"/>
      <c r="R51" s="991"/>
      <c r="S51" s="991"/>
      <c r="T51" s="102"/>
      <c r="U51" s="103"/>
      <c r="V51" s="992"/>
      <c r="W51" s="992"/>
      <c r="X51" s="992"/>
      <c r="Y51" s="992"/>
      <c r="Z51" s="992"/>
      <c r="AA51" s="993"/>
      <c r="AB51" s="993"/>
      <c r="AC51" s="993"/>
      <c r="AD51" s="993"/>
      <c r="AE51" s="993"/>
      <c r="AF51" s="993"/>
      <c r="AG51" s="993"/>
    </row>
    <row r="52" spans="1:33" ht="12.75">
      <c r="A52" s="991"/>
      <c r="B52" s="991"/>
      <c r="C52" s="991"/>
      <c r="D52" s="991"/>
      <c r="E52" s="991"/>
      <c r="F52" s="991"/>
      <c r="G52" s="991"/>
      <c r="H52" s="991"/>
      <c r="I52" s="991"/>
      <c r="J52" s="991"/>
      <c r="K52" s="991"/>
      <c r="L52" s="991"/>
      <c r="M52" s="991"/>
      <c r="N52" s="991"/>
      <c r="O52" s="991"/>
      <c r="P52" s="991"/>
      <c r="Q52" s="991"/>
      <c r="R52" s="991"/>
      <c r="S52" s="991"/>
      <c r="T52" s="102"/>
      <c r="U52" s="103"/>
      <c r="V52" s="992"/>
      <c r="W52" s="992"/>
      <c r="X52" s="992"/>
      <c r="Y52" s="992"/>
      <c r="Z52" s="992"/>
      <c r="AA52" s="993"/>
      <c r="AB52" s="993"/>
      <c r="AC52" s="993"/>
      <c r="AD52" s="993"/>
      <c r="AE52" s="993"/>
      <c r="AF52" s="993"/>
      <c r="AG52" s="993"/>
    </row>
    <row r="53" spans="1:33" ht="12.75">
      <c r="A53" s="994"/>
      <c r="B53" s="994"/>
      <c r="C53" s="994"/>
      <c r="D53" s="994"/>
      <c r="E53" s="994"/>
      <c r="F53" s="994"/>
      <c r="G53" s="994"/>
      <c r="H53" s="994"/>
      <c r="I53" s="994"/>
      <c r="J53" s="994"/>
      <c r="K53" s="994"/>
      <c r="L53" s="994"/>
      <c r="M53" s="994"/>
      <c r="N53" s="994"/>
      <c r="O53" s="994"/>
      <c r="P53" s="994"/>
      <c r="Q53" s="994"/>
      <c r="R53" s="994"/>
      <c r="S53" s="994"/>
      <c r="T53" s="102"/>
      <c r="U53" s="103"/>
      <c r="V53" s="995"/>
      <c r="W53" s="995"/>
      <c r="X53" s="995"/>
      <c r="Y53" s="995"/>
      <c r="Z53" s="995"/>
      <c r="AA53" s="996"/>
      <c r="AB53" s="996"/>
      <c r="AC53" s="996"/>
      <c r="AD53" s="996"/>
      <c r="AE53" s="996"/>
      <c r="AF53" s="993"/>
      <c r="AG53" s="993"/>
    </row>
    <row r="54" spans="1:33" ht="12.75">
      <c r="A54" s="1000"/>
      <c r="B54" s="1000"/>
      <c r="C54" s="1000"/>
      <c r="D54" s="1000"/>
      <c r="E54" s="1000"/>
      <c r="F54" s="1000"/>
      <c r="G54" s="1000"/>
      <c r="H54" s="1000"/>
      <c r="I54" s="1000"/>
      <c r="J54" s="1000"/>
      <c r="K54" s="1000"/>
      <c r="L54" s="1000"/>
      <c r="M54" s="1000"/>
      <c r="N54" s="1000"/>
      <c r="O54" s="1000"/>
      <c r="P54" s="1000"/>
      <c r="Q54" s="1000"/>
      <c r="R54" s="1000"/>
      <c r="S54" s="1000"/>
      <c r="T54" s="102"/>
      <c r="U54" s="103"/>
      <c r="V54" s="998"/>
      <c r="W54" s="998"/>
      <c r="X54" s="998"/>
      <c r="Y54" s="998"/>
      <c r="Z54" s="998"/>
      <c r="AA54" s="993"/>
      <c r="AB54" s="993"/>
      <c r="AC54" s="993"/>
      <c r="AD54" s="993"/>
      <c r="AE54" s="993"/>
      <c r="AF54" s="993"/>
      <c r="AG54" s="993"/>
    </row>
    <row r="55" spans="1:33" ht="12.75">
      <c r="A55" s="997"/>
      <c r="B55" s="997"/>
      <c r="C55" s="997"/>
      <c r="D55" s="997"/>
      <c r="E55" s="997"/>
      <c r="F55" s="997"/>
      <c r="G55" s="997"/>
      <c r="H55" s="997"/>
      <c r="I55" s="997"/>
      <c r="J55" s="997"/>
      <c r="K55" s="997"/>
      <c r="L55" s="997"/>
      <c r="M55" s="997"/>
      <c r="N55" s="997"/>
      <c r="O55" s="997"/>
      <c r="P55" s="997"/>
      <c r="Q55" s="997"/>
      <c r="R55" s="997"/>
      <c r="S55" s="997"/>
      <c r="T55" s="102"/>
      <c r="U55" s="103"/>
      <c r="V55" s="998"/>
      <c r="W55" s="998"/>
      <c r="X55" s="998"/>
      <c r="Y55" s="998"/>
      <c r="Z55" s="998"/>
      <c r="AA55" s="999"/>
      <c r="AB55" s="999"/>
      <c r="AC55" s="999"/>
      <c r="AD55" s="999"/>
      <c r="AE55" s="999"/>
      <c r="AF55" s="993"/>
      <c r="AG55" s="993"/>
    </row>
    <row r="56" spans="1:33" ht="12.75">
      <c r="A56" s="994"/>
      <c r="B56" s="994"/>
      <c r="C56" s="994"/>
      <c r="D56" s="994"/>
      <c r="E56" s="994"/>
      <c r="F56" s="994"/>
      <c r="G56" s="994"/>
      <c r="H56" s="994"/>
      <c r="I56" s="994"/>
      <c r="J56" s="994"/>
      <c r="K56" s="994"/>
      <c r="L56" s="994"/>
      <c r="M56" s="994"/>
      <c r="N56" s="994"/>
      <c r="O56" s="994"/>
      <c r="P56" s="994"/>
      <c r="Q56" s="994"/>
      <c r="R56" s="994"/>
      <c r="S56" s="994"/>
      <c r="T56" s="102"/>
      <c r="U56" s="103"/>
      <c r="V56" s="995"/>
      <c r="W56" s="995"/>
      <c r="X56" s="995"/>
      <c r="Y56" s="995"/>
      <c r="Z56" s="995"/>
      <c r="AA56" s="996"/>
      <c r="AB56" s="996"/>
      <c r="AC56" s="996"/>
      <c r="AD56" s="996"/>
      <c r="AE56" s="996"/>
      <c r="AF56" s="993"/>
      <c r="AG56" s="993"/>
    </row>
    <row r="57" spans="1:33" ht="12.75">
      <c r="A57" s="991"/>
      <c r="B57" s="991"/>
      <c r="C57" s="991"/>
      <c r="D57" s="991"/>
      <c r="E57" s="991"/>
      <c r="F57" s="991"/>
      <c r="G57" s="991"/>
      <c r="H57" s="991"/>
      <c r="I57" s="991"/>
      <c r="J57" s="991"/>
      <c r="K57" s="991"/>
      <c r="L57" s="991"/>
      <c r="M57" s="991"/>
      <c r="N57" s="991"/>
      <c r="O57" s="991"/>
      <c r="P57" s="991"/>
      <c r="Q57" s="991"/>
      <c r="R57" s="991"/>
      <c r="S57" s="991"/>
      <c r="T57" s="102"/>
      <c r="U57" s="103"/>
      <c r="V57" s="998"/>
      <c r="W57" s="998"/>
      <c r="X57" s="998"/>
      <c r="Y57" s="998"/>
      <c r="Z57" s="998"/>
      <c r="AA57" s="993"/>
      <c r="AB57" s="993"/>
      <c r="AC57" s="993"/>
      <c r="AD57" s="993"/>
      <c r="AE57" s="993"/>
      <c r="AF57" s="993"/>
      <c r="AG57" s="993"/>
    </row>
    <row r="58" spans="1:33" ht="12.75">
      <c r="A58" s="991"/>
      <c r="B58" s="991"/>
      <c r="C58" s="991"/>
      <c r="D58" s="991"/>
      <c r="E58" s="991"/>
      <c r="F58" s="991"/>
      <c r="G58" s="991"/>
      <c r="H58" s="991"/>
      <c r="I58" s="991"/>
      <c r="J58" s="991"/>
      <c r="K58" s="991"/>
      <c r="L58" s="991"/>
      <c r="M58" s="991"/>
      <c r="N58" s="991"/>
      <c r="O58" s="991"/>
      <c r="P58" s="991"/>
      <c r="Q58" s="991"/>
      <c r="R58" s="991"/>
      <c r="S58" s="991"/>
      <c r="T58" s="102"/>
      <c r="U58" s="103"/>
      <c r="V58" s="998"/>
      <c r="W58" s="998"/>
      <c r="X58" s="998"/>
      <c r="Y58" s="998"/>
      <c r="Z58" s="998"/>
      <c r="AA58" s="993"/>
      <c r="AB58" s="993"/>
      <c r="AC58" s="993"/>
      <c r="AD58" s="993"/>
      <c r="AE58" s="993"/>
      <c r="AF58" s="993"/>
      <c r="AG58" s="993"/>
    </row>
    <row r="59" spans="1:33" ht="12.75">
      <c r="A59" s="991"/>
      <c r="B59" s="991"/>
      <c r="C59" s="991"/>
      <c r="D59" s="991"/>
      <c r="E59" s="991"/>
      <c r="F59" s="991"/>
      <c r="G59" s="991"/>
      <c r="H59" s="991"/>
      <c r="I59" s="991"/>
      <c r="J59" s="991"/>
      <c r="K59" s="991"/>
      <c r="L59" s="991"/>
      <c r="M59" s="991"/>
      <c r="N59" s="991"/>
      <c r="O59" s="991"/>
      <c r="P59" s="991"/>
      <c r="Q59" s="991"/>
      <c r="R59" s="991"/>
      <c r="S59" s="991"/>
      <c r="T59" s="102"/>
      <c r="U59" s="103"/>
      <c r="V59" s="998"/>
      <c r="W59" s="998"/>
      <c r="X59" s="998"/>
      <c r="Y59" s="998"/>
      <c r="Z59" s="998"/>
      <c r="AA59" s="993"/>
      <c r="AB59" s="993"/>
      <c r="AC59" s="993"/>
      <c r="AD59" s="993"/>
      <c r="AE59" s="993"/>
      <c r="AF59" s="993"/>
      <c r="AG59" s="993"/>
    </row>
    <row r="60" spans="1:33" ht="12.75">
      <c r="A60" s="991"/>
      <c r="B60" s="991"/>
      <c r="C60" s="991"/>
      <c r="D60" s="991"/>
      <c r="E60" s="991"/>
      <c r="F60" s="991"/>
      <c r="G60" s="991"/>
      <c r="H60" s="991"/>
      <c r="I60" s="991"/>
      <c r="J60" s="991"/>
      <c r="K60" s="991"/>
      <c r="L60" s="991"/>
      <c r="M60" s="991"/>
      <c r="N60" s="991"/>
      <c r="O60" s="991"/>
      <c r="P60" s="991"/>
      <c r="Q60" s="991"/>
      <c r="R60" s="991"/>
      <c r="S60" s="991"/>
      <c r="T60" s="102"/>
      <c r="U60" s="103"/>
      <c r="V60" s="1001"/>
      <c r="W60" s="1002"/>
      <c r="X60" s="1002"/>
      <c r="Y60" s="1002"/>
      <c r="Z60" s="1002"/>
      <c r="AA60" s="1003"/>
      <c r="AB60" s="1004"/>
      <c r="AC60" s="1004"/>
      <c r="AD60" s="1004"/>
      <c r="AE60" s="1004"/>
      <c r="AF60" s="993"/>
      <c r="AG60" s="993"/>
    </row>
    <row r="61" spans="1:33" ht="12.75">
      <c r="A61" s="991"/>
      <c r="B61" s="991"/>
      <c r="C61" s="991"/>
      <c r="D61" s="991"/>
      <c r="E61" s="991"/>
      <c r="F61" s="991"/>
      <c r="G61" s="991"/>
      <c r="H61" s="991"/>
      <c r="I61" s="991"/>
      <c r="J61" s="991"/>
      <c r="K61" s="991"/>
      <c r="L61" s="991"/>
      <c r="M61" s="991"/>
      <c r="N61" s="991"/>
      <c r="O61" s="991"/>
      <c r="P61" s="991"/>
      <c r="Q61" s="991"/>
      <c r="R61" s="991"/>
      <c r="S61" s="991"/>
      <c r="T61" s="102"/>
      <c r="U61" s="103"/>
      <c r="V61" s="998"/>
      <c r="W61" s="998"/>
      <c r="X61" s="998"/>
      <c r="Y61" s="998"/>
      <c r="Z61" s="998"/>
      <c r="AA61" s="993"/>
      <c r="AB61" s="993"/>
      <c r="AC61" s="993"/>
      <c r="AD61" s="993"/>
      <c r="AE61" s="993"/>
      <c r="AF61" s="993"/>
      <c r="AG61" s="993"/>
    </row>
    <row r="62" spans="1:33" ht="12.75">
      <c r="A62" s="991"/>
      <c r="B62" s="991"/>
      <c r="C62" s="991"/>
      <c r="D62" s="991"/>
      <c r="E62" s="991"/>
      <c r="F62" s="991"/>
      <c r="G62" s="991"/>
      <c r="H62" s="991"/>
      <c r="I62" s="991"/>
      <c r="J62" s="991"/>
      <c r="K62" s="991"/>
      <c r="L62" s="991"/>
      <c r="M62" s="991"/>
      <c r="N62" s="991"/>
      <c r="O62" s="991"/>
      <c r="P62" s="991"/>
      <c r="Q62" s="991"/>
      <c r="R62" s="991"/>
      <c r="S62" s="991"/>
      <c r="T62" s="102"/>
      <c r="U62" s="103"/>
      <c r="V62" s="998"/>
      <c r="W62" s="998"/>
      <c r="X62" s="998"/>
      <c r="Y62" s="998"/>
      <c r="Z62" s="998"/>
      <c r="AA62" s="993"/>
      <c r="AB62" s="993"/>
      <c r="AC62" s="993"/>
      <c r="AD62" s="993"/>
      <c r="AE62" s="993"/>
      <c r="AF62" s="993"/>
      <c r="AG62" s="993"/>
    </row>
    <row r="63" spans="1:33" ht="12.75">
      <c r="A63" s="991"/>
      <c r="B63" s="991"/>
      <c r="C63" s="991"/>
      <c r="D63" s="991"/>
      <c r="E63" s="991"/>
      <c r="F63" s="991"/>
      <c r="G63" s="991"/>
      <c r="H63" s="991"/>
      <c r="I63" s="991"/>
      <c r="J63" s="991"/>
      <c r="K63" s="991"/>
      <c r="L63" s="991"/>
      <c r="M63" s="991"/>
      <c r="N63" s="991"/>
      <c r="O63" s="991"/>
      <c r="P63" s="991"/>
      <c r="Q63" s="991"/>
      <c r="R63" s="991"/>
      <c r="S63" s="991"/>
      <c r="T63" s="102"/>
      <c r="U63" s="103"/>
      <c r="V63" s="998"/>
      <c r="W63" s="998"/>
      <c r="X63" s="998"/>
      <c r="Y63" s="998"/>
      <c r="Z63" s="998"/>
      <c r="AA63" s="993"/>
      <c r="AB63" s="993"/>
      <c r="AC63" s="993"/>
      <c r="AD63" s="993"/>
      <c r="AE63" s="993"/>
      <c r="AF63" s="993"/>
      <c r="AG63" s="993"/>
    </row>
    <row r="64" spans="1:33" ht="12.75">
      <c r="A64" s="994"/>
      <c r="B64" s="994"/>
      <c r="C64" s="994"/>
      <c r="D64" s="994"/>
      <c r="E64" s="994"/>
      <c r="F64" s="994"/>
      <c r="G64" s="994"/>
      <c r="H64" s="994"/>
      <c r="I64" s="994"/>
      <c r="J64" s="994"/>
      <c r="K64" s="994"/>
      <c r="L64" s="994"/>
      <c r="M64" s="994"/>
      <c r="N64" s="994"/>
      <c r="O64" s="994"/>
      <c r="P64" s="994"/>
      <c r="Q64" s="994"/>
      <c r="R64" s="994"/>
      <c r="S64" s="994"/>
      <c r="T64" s="102"/>
      <c r="U64" s="103"/>
      <c r="V64" s="995"/>
      <c r="W64" s="995"/>
      <c r="X64" s="995"/>
      <c r="Y64" s="995"/>
      <c r="Z64" s="995"/>
      <c r="AA64" s="996"/>
      <c r="AB64" s="996"/>
      <c r="AC64" s="996"/>
      <c r="AD64" s="996"/>
      <c r="AE64" s="996"/>
      <c r="AF64" s="993"/>
      <c r="AG64" s="993"/>
    </row>
    <row r="65" spans="1:33" ht="12.75">
      <c r="A65" s="991"/>
      <c r="B65" s="991"/>
      <c r="C65" s="991"/>
      <c r="D65" s="991"/>
      <c r="E65" s="991"/>
      <c r="F65" s="991"/>
      <c r="G65" s="991"/>
      <c r="H65" s="991"/>
      <c r="I65" s="991"/>
      <c r="J65" s="991"/>
      <c r="K65" s="991"/>
      <c r="L65" s="991"/>
      <c r="M65" s="991"/>
      <c r="N65" s="991"/>
      <c r="O65" s="991"/>
      <c r="P65" s="991"/>
      <c r="Q65" s="991"/>
      <c r="R65" s="991"/>
      <c r="S65" s="991"/>
      <c r="T65" s="102"/>
      <c r="U65" s="103"/>
      <c r="V65" s="998"/>
      <c r="W65" s="998"/>
      <c r="X65" s="998"/>
      <c r="Y65" s="998"/>
      <c r="Z65" s="998"/>
      <c r="AA65" s="993"/>
      <c r="AB65" s="993"/>
      <c r="AC65" s="993"/>
      <c r="AD65" s="993"/>
      <c r="AE65" s="993"/>
      <c r="AF65" s="993"/>
      <c r="AG65" s="993"/>
    </row>
    <row r="66" spans="1:33" ht="12.75">
      <c r="A66" s="991"/>
      <c r="B66" s="991"/>
      <c r="C66" s="991"/>
      <c r="D66" s="991"/>
      <c r="E66" s="991"/>
      <c r="F66" s="991"/>
      <c r="G66" s="991"/>
      <c r="H66" s="991"/>
      <c r="I66" s="991"/>
      <c r="J66" s="991"/>
      <c r="K66" s="991"/>
      <c r="L66" s="991"/>
      <c r="M66" s="991"/>
      <c r="N66" s="991"/>
      <c r="O66" s="991"/>
      <c r="P66" s="991"/>
      <c r="Q66" s="991"/>
      <c r="R66" s="991"/>
      <c r="S66" s="991"/>
      <c r="T66" s="102"/>
      <c r="U66" s="103"/>
      <c r="V66" s="998"/>
      <c r="W66" s="998"/>
      <c r="X66" s="998"/>
      <c r="Y66" s="998"/>
      <c r="Z66" s="998"/>
      <c r="AA66" s="993"/>
      <c r="AB66" s="993"/>
      <c r="AC66" s="993"/>
      <c r="AD66" s="993"/>
      <c r="AE66" s="993"/>
      <c r="AF66" s="993"/>
      <c r="AG66" s="993"/>
    </row>
    <row r="67" spans="1:33" ht="12.75">
      <c r="A67" s="991"/>
      <c r="B67" s="991"/>
      <c r="C67" s="991"/>
      <c r="D67" s="991"/>
      <c r="E67" s="991"/>
      <c r="F67" s="991"/>
      <c r="G67" s="991"/>
      <c r="H67" s="991"/>
      <c r="I67" s="991"/>
      <c r="J67" s="991"/>
      <c r="K67" s="991"/>
      <c r="L67" s="991"/>
      <c r="M67" s="991"/>
      <c r="N67" s="991"/>
      <c r="O67" s="991"/>
      <c r="P67" s="991"/>
      <c r="Q67" s="991"/>
      <c r="R67" s="991"/>
      <c r="S67" s="991"/>
      <c r="T67" s="102"/>
      <c r="U67" s="103"/>
      <c r="V67" s="998"/>
      <c r="W67" s="998"/>
      <c r="X67" s="998"/>
      <c r="Y67" s="998"/>
      <c r="Z67" s="998"/>
      <c r="AA67" s="993"/>
      <c r="AB67" s="993"/>
      <c r="AC67" s="993"/>
      <c r="AD67" s="993"/>
      <c r="AE67" s="993"/>
      <c r="AF67" s="993"/>
      <c r="AG67" s="993"/>
    </row>
    <row r="68" spans="1:33" ht="12.75">
      <c r="A68" s="994"/>
      <c r="B68" s="994"/>
      <c r="C68" s="994"/>
      <c r="D68" s="994"/>
      <c r="E68" s="994"/>
      <c r="F68" s="994"/>
      <c r="G68" s="994"/>
      <c r="H68" s="994"/>
      <c r="I68" s="994"/>
      <c r="J68" s="994"/>
      <c r="K68" s="994"/>
      <c r="L68" s="994"/>
      <c r="M68" s="994"/>
      <c r="N68" s="994"/>
      <c r="O68" s="994"/>
      <c r="P68" s="994"/>
      <c r="Q68" s="994"/>
      <c r="R68" s="994"/>
      <c r="S68" s="994"/>
      <c r="T68" s="102"/>
      <c r="U68" s="103"/>
      <c r="V68" s="995"/>
      <c r="W68" s="995"/>
      <c r="X68" s="995"/>
      <c r="Y68" s="995"/>
      <c r="Z68" s="995"/>
      <c r="AA68" s="996"/>
      <c r="AB68" s="996"/>
      <c r="AC68" s="996"/>
      <c r="AD68" s="996"/>
      <c r="AE68" s="996"/>
      <c r="AF68" s="993"/>
      <c r="AG68" s="993"/>
    </row>
    <row r="69" spans="1:33" ht="12.75">
      <c r="A69" s="991"/>
      <c r="B69" s="991"/>
      <c r="C69" s="991"/>
      <c r="D69" s="991"/>
      <c r="E69" s="991"/>
      <c r="F69" s="991"/>
      <c r="G69" s="991"/>
      <c r="H69" s="991"/>
      <c r="I69" s="991"/>
      <c r="J69" s="991"/>
      <c r="K69" s="991"/>
      <c r="L69" s="991"/>
      <c r="M69" s="991"/>
      <c r="N69" s="991"/>
      <c r="O69" s="991"/>
      <c r="P69" s="991"/>
      <c r="Q69" s="991"/>
      <c r="R69" s="991"/>
      <c r="S69" s="991"/>
      <c r="T69" s="102"/>
      <c r="U69" s="103"/>
      <c r="V69" s="998"/>
      <c r="W69" s="998"/>
      <c r="X69" s="998"/>
      <c r="Y69" s="998"/>
      <c r="Z69" s="998"/>
      <c r="AA69" s="993"/>
      <c r="AB69" s="993"/>
      <c r="AC69" s="993"/>
      <c r="AD69" s="993"/>
      <c r="AE69" s="993"/>
      <c r="AF69" s="993"/>
      <c r="AG69" s="993"/>
    </row>
    <row r="70" spans="1:33" ht="12.75">
      <c r="A70" s="991"/>
      <c r="B70" s="991"/>
      <c r="C70" s="991"/>
      <c r="D70" s="991"/>
      <c r="E70" s="991"/>
      <c r="F70" s="991"/>
      <c r="G70" s="991"/>
      <c r="H70" s="991"/>
      <c r="I70" s="991"/>
      <c r="J70" s="991"/>
      <c r="K70" s="991"/>
      <c r="L70" s="991"/>
      <c r="M70" s="991"/>
      <c r="N70" s="991"/>
      <c r="O70" s="991"/>
      <c r="P70" s="991"/>
      <c r="Q70" s="991"/>
      <c r="R70" s="991"/>
      <c r="S70" s="991"/>
      <c r="T70" s="102"/>
      <c r="U70" s="103"/>
      <c r="V70" s="998"/>
      <c r="W70" s="998"/>
      <c r="X70" s="998"/>
      <c r="Y70" s="998"/>
      <c r="Z70" s="998"/>
      <c r="AA70" s="993"/>
      <c r="AB70" s="993"/>
      <c r="AC70" s="993"/>
      <c r="AD70" s="993"/>
      <c r="AE70" s="993"/>
      <c r="AF70" s="993"/>
      <c r="AG70" s="993"/>
    </row>
    <row r="71" spans="1:33" ht="12.75">
      <c r="A71" s="994"/>
      <c r="B71" s="994"/>
      <c r="C71" s="994"/>
      <c r="D71" s="994"/>
      <c r="E71" s="994"/>
      <c r="F71" s="994"/>
      <c r="G71" s="994"/>
      <c r="H71" s="994"/>
      <c r="I71" s="994"/>
      <c r="J71" s="994"/>
      <c r="K71" s="994"/>
      <c r="L71" s="994"/>
      <c r="M71" s="994"/>
      <c r="N71" s="994"/>
      <c r="O71" s="994"/>
      <c r="P71" s="994"/>
      <c r="Q71" s="994"/>
      <c r="R71" s="994"/>
      <c r="S71" s="994"/>
      <c r="T71" s="102"/>
      <c r="U71" s="103"/>
      <c r="V71" s="995"/>
      <c r="W71" s="995"/>
      <c r="X71" s="995"/>
      <c r="Y71" s="995"/>
      <c r="Z71" s="995"/>
      <c r="AA71" s="996"/>
      <c r="AB71" s="996"/>
      <c r="AC71" s="996"/>
      <c r="AD71" s="996"/>
      <c r="AE71" s="996"/>
      <c r="AF71" s="993"/>
      <c r="AG71" s="993"/>
    </row>
    <row r="72" spans="1:33" ht="12.75">
      <c r="A72" s="994"/>
      <c r="B72" s="994"/>
      <c r="C72" s="994"/>
      <c r="D72" s="994"/>
      <c r="E72" s="994"/>
      <c r="F72" s="994"/>
      <c r="G72" s="994"/>
      <c r="H72" s="994"/>
      <c r="I72" s="994"/>
      <c r="J72" s="994"/>
      <c r="K72" s="994"/>
      <c r="L72" s="994"/>
      <c r="M72" s="994"/>
      <c r="N72" s="994"/>
      <c r="O72" s="994"/>
      <c r="P72" s="994"/>
      <c r="Q72" s="994"/>
      <c r="R72" s="994"/>
      <c r="S72" s="994"/>
      <c r="T72" s="102"/>
      <c r="U72" s="103"/>
      <c r="V72" s="998"/>
      <c r="W72" s="998"/>
      <c r="X72" s="998"/>
      <c r="Y72" s="998"/>
      <c r="Z72" s="998"/>
      <c r="AA72" s="993"/>
      <c r="AB72" s="993"/>
      <c r="AC72" s="993"/>
      <c r="AD72" s="993"/>
      <c r="AE72" s="993"/>
      <c r="AF72" s="993"/>
      <c r="AG72" s="993"/>
    </row>
    <row r="73" spans="1:33" ht="12.75">
      <c r="A73" s="994"/>
      <c r="B73" s="994"/>
      <c r="C73" s="994"/>
      <c r="D73" s="994"/>
      <c r="E73" s="994"/>
      <c r="F73" s="994"/>
      <c r="G73" s="994"/>
      <c r="H73" s="994"/>
      <c r="I73" s="994"/>
      <c r="J73" s="994"/>
      <c r="K73" s="994"/>
      <c r="L73" s="994"/>
      <c r="M73" s="994"/>
      <c r="N73" s="994"/>
      <c r="O73" s="994"/>
      <c r="P73" s="994"/>
      <c r="Q73" s="994"/>
      <c r="R73" s="994"/>
      <c r="S73" s="994"/>
      <c r="T73" s="102"/>
      <c r="U73" s="103"/>
      <c r="V73" s="995"/>
      <c r="W73" s="995"/>
      <c r="X73" s="995"/>
      <c r="Y73" s="995"/>
      <c r="Z73" s="995"/>
      <c r="AA73" s="996"/>
      <c r="AB73" s="996"/>
      <c r="AC73" s="996"/>
      <c r="AD73" s="996"/>
      <c r="AE73" s="996"/>
      <c r="AF73" s="993"/>
      <c r="AG73" s="993"/>
    </row>
    <row r="74" spans="1:33" ht="12.75">
      <c r="A74" s="994"/>
      <c r="B74" s="994"/>
      <c r="C74" s="994"/>
      <c r="D74" s="994"/>
      <c r="E74" s="994"/>
      <c r="F74" s="994"/>
      <c r="G74" s="994"/>
      <c r="H74" s="994"/>
      <c r="I74" s="994"/>
      <c r="J74" s="994"/>
      <c r="K74" s="994"/>
      <c r="L74" s="994"/>
      <c r="M74" s="994"/>
      <c r="N74" s="994"/>
      <c r="O74" s="994"/>
      <c r="P74" s="994"/>
      <c r="Q74" s="994"/>
      <c r="R74" s="994"/>
      <c r="S74" s="994"/>
      <c r="T74" s="102"/>
      <c r="U74" s="103"/>
      <c r="V74" s="995"/>
      <c r="W74" s="995"/>
      <c r="X74" s="995"/>
      <c r="Y74" s="995"/>
      <c r="Z74" s="995"/>
      <c r="AA74" s="996"/>
      <c r="AB74" s="996"/>
      <c r="AC74" s="996"/>
      <c r="AD74" s="996"/>
      <c r="AE74" s="996"/>
      <c r="AF74" s="993"/>
      <c r="AG74" s="993"/>
    </row>
  </sheetData>
  <sheetProtection/>
  <mergeCells count="299">
    <mergeCell ref="AJ5:AJ6"/>
    <mergeCell ref="A4:AJ4"/>
    <mergeCell ref="A3:AJ3"/>
    <mergeCell ref="A2:AJ2"/>
    <mergeCell ref="A1:AJ1"/>
    <mergeCell ref="A73:S73"/>
    <mergeCell ref="V73:Z73"/>
    <mergeCell ref="AA73:AE73"/>
    <mergeCell ref="AF73:AG73"/>
    <mergeCell ref="AA72:AE72"/>
    <mergeCell ref="A69:S69"/>
    <mergeCell ref="V69:Z69"/>
    <mergeCell ref="AA69:AE69"/>
    <mergeCell ref="AF69:AG69"/>
    <mergeCell ref="A70:S70"/>
    <mergeCell ref="V70:Z70"/>
    <mergeCell ref="AA70:AE70"/>
    <mergeCell ref="AF70:AG70"/>
    <mergeCell ref="A67:S67"/>
    <mergeCell ref="V67:Z67"/>
    <mergeCell ref="AA67:AE67"/>
    <mergeCell ref="AF67:AG67"/>
    <mergeCell ref="A68:S68"/>
    <mergeCell ref="V68:Z68"/>
    <mergeCell ref="A74:S74"/>
    <mergeCell ref="V74:Z74"/>
    <mergeCell ref="AA74:AE74"/>
    <mergeCell ref="AF74:AG74"/>
    <mergeCell ref="A71:S71"/>
    <mergeCell ref="V71:Z71"/>
    <mergeCell ref="AA71:AE71"/>
    <mergeCell ref="AF71:AG71"/>
    <mergeCell ref="A72:S72"/>
    <mergeCell ref="V72:Z72"/>
    <mergeCell ref="AF72:AG72"/>
    <mergeCell ref="AA68:AE68"/>
    <mergeCell ref="AF68:AG68"/>
    <mergeCell ref="A65:S65"/>
    <mergeCell ref="V65:Z65"/>
    <mergeCell ref="AA65:AE65"/>
    <mergeCell ref="AF65:AG65"/>
    <mergeCell ref="A66:S66"/>
    <mergeCell ref="V66:Z66"/>
    <mergeCell ref="AA66:AE66"/>
    <mergeCell ref="AF66:AG66"/>
    <mergeCell ref="A63:S63"/>
    <mergeCell ref="V63:Z63"/>
    <mergeCell ref="AA63:AE63"/>
    <mergeCell ref="AF63:AG63"/>
    <mergeCell ref="A64:S64"/>
    <mergeCell ref="V64:Z64"/>
    <mergeCell ref="AA64:AE64"/>
    <mergeCell ref="AF64:AG64"/>
    <mergeCell ref="A61:S61"/>
    <mergeCell ref="V61:Z61"/>
    <mergeCell ref="AA61:AE61"/>
    <mergeCell ref="AF61:AG61"/>
    <mergeCell ref="A62:S62"/>
    <mergeCell ref="V62:Z62"/>
    <mergeCell ref="AA62:AE62"/>
    <mergeCell ref="AF62:AG62"/>
    <mergeCell ref="A59:S59"/>
    <mergeCell ref="V59:Z59"/>
    <mergeCell ref="AA59:AE59"/>
    <mergeCell ref="AF59:AG59"/>
    <mergeCell ref="A60:S60"/>
    <mergeCell ref="V60:Z60"/>
    <mergeCell ref="AA60:AE60"/>
    <mergeCell ref="AF60:AG60"/>
    <mergeCell ref="A57:S57"/>
    <mergeCell ref="V57:Z57"/>
    <mergeCell ref="AA57:AE57"/>
    <mergeCell ref="AF57:AG57"/>
    <mergeCell ref="A58:S58"/>
    <mergeCell ref="V58:Z58"/>
    <mergeCell ref="AA58:AE58"/>
    <mergeCell ref="AF58:AG58"/>
    <mergeCell ref="A55:S55"/>
    <mergeCell ref="V55:Z55"/>
    <mergeCell ref="AA55:AE55"/>
    <mergeCell ref="AF55:AG55"/>
    <mergeCell ref="A56:S56"/>
    <mergeCell ref="V56:Z56"/>
    <mergeCell ref="AA56:AE56"/>
    <mergeCell ref="AF56:AG56"/>
    <mergeCell ref="A53:S53"/>
    <mergeCell ref="V53:Z53"/>
    <mergeCell ref="AA53:AE53"/>
    <mergeCell ref="AF53:AG53"/>
    <mergeCell ref="A54:S54"/>
    <mergeCell ref="V54:Z54"/>
    <mergeCell ref="AA54:AE54"/>
    <mergeCell ref="AF54:AG54"/>
    <mergeCell ref="A51:S51"/>
    <mergeCell ref="V51:Z51"/>
    <mergeCell ref="AA51:AE51"/>
    <mergeCell ref="AF51:AG51"/>
    <mergeCell ref="A52:S52"/>
    <mergeCell ref="V52:Z52"/>
    <mergeCell ref="AA52:AE52"/>
    <mergeCell ref="AF52:AG52"/>
    <mergeCell ref="A49:S49"/>
    <mergeCell ref="V49:Z49"/>
    <mergeCell ref="AA49:AE49"/>
    <mergeCell ref="AF49:AG49"/>
    <mergeCell ref="A50:S50"/>
    <mergeCell ref="V50:Z50"/>
    <mergeCell ref="AA50:AE50"/>
    <mergeCell ref="AF50:AG50"/>
    <mergeCell ref="A47:S47"/>
    <mergeCell ref="V47:Z47"/>
    <mergeCell ref="AA47:AE47"/>
    <mergeCell ref="AF47:AG47"/>
    <mergeCell ref="A48:S48"/>
    <mergeCell ref="V48:Z48"/>
    <mergeCell ref="AA48:AE48"/>
    <mergeCell ref="AF48:AG48"/>
    <mergeCell ref="A45:S45"/>
    <mergeCell ref="V45:Z45"/>
    <mergeCell ref="AA45:AE45"/>
    <mergeCell ref="AF45:AG45"/>
    <mergeCell ref="A46:S46"/>
    <mergeCell ref="V46:Z46"/>
    <mergeCell ref="AA46:AE46"/>
    <mergeCell ref="AF46:AG46"/>
    <mergeCell ref="A43:S43"/>
    <mergeCell ref="V43:Z43"/>
    <mergeCell ref="AA43:AE43"/>
    <mergeCell ref="AF43:AG43"/>
    <mergeCell ref="A44:S44"/>
    <mergeCell ref="V44:Z44"/>
    <mergeCell ref="AA44:AE44"/>
    <mergeCell ref="AF44:AG44"/>
    <mergeCell ref="A41:S41"/>
    <mergeCell ref="V41:Z41"/>
    <mergeCell ref="AA41:AE41"/>
    <mergeCell ref="AF41:AG41"/>
    <mergeCell ref="A42:S42"/>
    <mergeCell ref="V42:Z42"/>
    <mergeCell ref="AA42:AE42"/>
    <mergeCell ref="AF42:AG42"/>
    <mergeCell ref="A40:S40"/>
    <mergeCell ref="V40:Z40"/>
    <mergeCell ref="AA40:AE40"/>
    <mergeCell ref="AF40:AG40"/>
    <mergeCell ref="AC29:AE29"/>
    <mergeCell ref="A32:B32"/>
    <mergeCell ref="A35:B35"/>
    <mergeCell ref="C35:U35"/>
    <mergeCell ref="AC35:AE35"/>
    <mergeCell ref="AC33:AE33"/>
    <mergeCell ref="C34:U34"/>
    <mergeCell ref="AC34:AE34"/>
    <mergeCell ref="C32:U32"/>
    <mergeCell ref="AF32:AG32"/>
    <mergeCell ref="AF38:AG38"/>
    <mergeCell ref="A37:B37"/>
    <mergeCell ref="C37:U37"/>
    <mergeCell ref="AC37:AE37"/>
    <mergeCell ref="AF37:AG37"/>
    <mergeCell ref="AC36:AE36"/>
    <mergeCell ref="A30:B30"/>
    <mergeCell ref="C30:U30"/>
    <mergeCell ref="AC30:AE30"/>
    <mergeCell ref="A29:B29"/>
    <mergeCell ref="C29:U29"/>
    <mergeCell ref="A39:S39"/>
    <mergeCell ref="V39:Z39"/>
    <mergeCell ref="AA39:AE39"/>
    <mergeCell ref="AF39:AG39"/>
    <mergeCell ref="A26:B26"/>
    <mergeCell ref="C26:U26"/>
    <mergeCell ref="AC26:AE26"/>
    <mergeCell ref="AF26:AG26"/>
    <mergeCell ref="AF27:AG27"/>
    <mergeCell ref="A28:B28"/>
    <mergeCell ref="C28:U28"/>
    <mergeCell ref="V28:X28"/>
    <mergeCell ref="AC28:AE28"/>
    <mergeCell ref="AF28:AG28"/>
    <mergeCell ref="A27:B27"/>
    <mergeCell ref="C27:U27"/>
    <mergeCell ref="V27:X27"/>
    <mergeCell ref="AC27:AE27"/>
    <mergeCell ref="A23:B23"/>
    <mergeCell ref="C23:U23"/>
    <mergeCell ref="AC23:AE23"/>
    <mergeCell ref="A20:B20"/>
    <mergeCell ref="C20:U20"/>
    <mergeCell ref="AC20:AE20"/>
    <mergeCell ref="A25:B25"/>
    <mergeCell ref="C25:U25"/>
    <mergeCell ref="V25:X25"/>
    <mergeCell ref="AC25:AE25"/>
    <mergeCell ref="A24:B24"/>
    <mergeCell ref="C24:U24"/>
    <mergeCell ref="V24:X24"/>
    <mergeCell ref="AC24:AE24"/>
    <mergeCell ref="A22:B22"/>
    <mergeCell ref="C22:U22"/>
    <mergeCell ref="V22:X22"/>
    <mergeCell ref="AC22:AE22"/>
    <mergeCell ref="A19:B19"/>
    <mergeCell ref="C19:U19"/>
    <mergeCell ref="V19:X19"/>
    <mergeCell ref="AC19:AE19"/>
    <mergeCell ref="AF19:AG19"/>
    <mergeCell ref="A21:B21"/>
    <mergeCell ref="C21:U21"/>
    <mergeCell ref="V21:X21"/>
    <mergeCell ref="AC21:AE21"/>
    <mergeCell ref="A18:B18"/>
    <mergeCell ref="C18:U18"/>
    <mergeCell ref="V18:X18"/>
    <mergeCell ref="AC18:AE18"/>
    <mergeCell ref="A14:B14"/>
    <mergeCell ref="C14:U14"/>
    <mergeCell ref="V14:X14"/>
    <mergeCell ref="AC14:AE14"/>
    <mergeCell ref="AF16:AG16"/>
    <mergeCell ref="A17:B17"/>
    <mergeCell ref="C17:U17"/>
    <mergeCell ref="AC17:AE17"/>
    <mergeCell ref="AF17:AG17"/>
    <mergeCell ref="A16:B16"/>
    <mergeCell ref="A13:B13"/>
    <mergeCell ref="C13:U13"/>
    <mergeCell ref="AC13:AE13"/>
    <mergeCell ref="AF13:AG13"/>
    <mergeCell ref="AF14:AG14"/>
    <mergeCell ref="A15:B15"/>
    <mergeCell ref="C15:U15"/>
    <mergeCell ref="V15:X15"/>
    <mergeCell ref="AC15:AE15"/>
    <mergeCell ref="AF15:AG15"/>
    <mergeCell ref="A10:B10"/>
    <mergeCell ref="C10:U10"/>
    <mergeCell ref="AC10:AE10"/>
    <mergeCell ref="AF10:AG10"/>
    <mergeCell ref="C9:U9"/>
    <mergeCell ref="V9:X9"/>
    <mergeCell ref="C31:U31"/>
    <mergeCell ref="AC31:AE31"/>
    <mergeCell ref="AF31:AG31"/>
    <mergeCell ref="AF30:AG30"/>
    <mergeCell ref="AC9:AE9"/>
    <mergeCell ref="AF9:AG9"/>
    <mergeCell ref="AF11:AG11"/>
    <mergeCell ref="C16:U16"/>
    <mergeCell ref="V16:X16"/>
    <mergeCell ref="AC16:AE16"/>
    <mergeCell ref="A12:B12"/>
    <mergeCell ref="C12:U12"/>
    <mergeCell ref="V12:X12"/>
    <mergeCell ref="AC12:AE12"/>
    <mergeCell ref="AF12:AG12"/>
    <mergeCell ref="A11:B11"/>
    <mergeCell ref="C11:U11"/>
    <mergeCell ref="V11:X11"/>
    <mergeCell ref="AC8:AE8"/>
    <mergeCell ref="AF8:AG8"/>
    <mergeCell ref="AF7:AG7"/>
    <mergeCell ref="AC32:AE32"/>
    <mergeCell ref="AF18:AG18"/>
    <mergeCell ref="AF23:AG23"/>
    <mergeCell ref="AF24:AG24"/>
    <mergeCell ref="V29:X29"/>
    <mergeCell ref="V7:X7"/>
    <mergeCell ref="AC7:AE7"/>
    <mergeCell ref="AC11:AE11"/>
    <mergeCell ref="AF20:AG20"/>
    <mergeCell ref="AF21:AG21"/>
    <mergeCell ref="AF25:AG25"/>
    <mergeCell ref="AF29:AG29"/>
    <mergeCell ref="AF22:AG22"/>
    <mergeCell ref="AH5:AH6"/>
    <mergeCell ref="AI5:AI6"/>
    <mergeCell ref="A38:B38"/>
    <mergeCell ref="C38:U38"/>
    <mergeCell ref="A36:B36"/>
    <mergeCell ref="C36:U36"/>
    <mergeCell ref="AF36:AG36"/>
    <mergeCell ref="A34:B34"/>
    <mergeCell ref="AF34:AG34"/>
    <mergeCell ref="AF35:AG35"/>
    <mergeCell ref="AC38:AE38"/>
    <mergeCell ref="AF33:AG33"/>
    <mergeCell ref="A5:A6"/>
    <mergeCell ref="A33:B33"/>
    <mergeCell ref="C33:U33"/>
    <mergeCell ref="A7:B7"/>
    <mergeCell ref="A9:B9"/>
    <mergeCell ref="C5:T6"/>
    <mergeCell ref="A8:B8"/>
    <mergeCell ref="C8:U8"/>
    <mergeCell ref="C7:U7"/>
    <mergeCell ref="A31:B31"/>
    <mergeCell ref="AA5:AA6"/>
    <mergeCell ref="V8:X8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86"/>
  <sheetViews>
    <sheetView view="pageBreakPreview" zoomScaleSheetLayoutView="100" zoomScalePageLayoutView="0" workbookViewId="0" topLeftCell="A1">
      <selection activeCell="AA73" sqref="AA1:AF65536"/>
    </sheetView>
  </sheetViews>
  <sheetFormatPr defaultColWidth="9.00390625" defaultRowHeight="12.75"/>
  <cols>
    <col min="1" max="1" width="3.625" style="450" customWidth="1"/>
    <col min="2" max="2" width="3.875" style="450" customWidth="1"/>
    <col min="3" max="3" width="3.125" style="450" customWidth="1"/>
    <col min="4" max="6" width="3.25390625" style="450" customWidth="1"/>
    <col min="7" max="7" width="3.875" style="450" customWidth="1"/>
    <col min="8" max="11" width="3.25390625" style="450" customWidth="1"/>
    <col min="12" max="12" width="3.875" style="450" customWidth="1"/>
    <col min="13" max="13" width="3.375" style="450" customWidth="1"/>
    <col min="14" max="14" width="3.25390625" style="450" customWidth="1"/>
    <col min="15" max="15" width="3.875" style="450" customWidth="1"/>
    <col min="16" max="19" width="3.25390625" style="450" customWidth="1"/>
    <col min="20" max="20" width="2.375" style="450" customWidth="1"/>
    <col min="21" max="21" width="3.25390625" style="450" customWidth="1"/>
    <col min="22" max="24" width="3.25390625" style="451" customWidth="1"/>
    <col min="25" max="25" width="1.37890625" style="451" customWidth="1"/>
    <col min="26" max="26" width="2.75390625" style="451" hidden="1" customWidth="1"/>
    <col min="27" max="27" width="0.2421875" style="450" customWidth="1"/>
    <col min="28" max="29" width="9.125" style="450" hidden="1" customWidth="1"/>
    <col min="30" max="30" width="0.12890625" style="450" customWidth="1"/>
    <col min="31" max="31" width="13.125" style="0" customWidth="1"/>
    <col min="32" max="32" width="0.12890625" style="450" hidden="1" customWidth="1"/>
    <col min="33" max="35" width="9.125" style="450" hidden="1" customWidth="1"/>
    <col min="36" max="36" width="9.125" style="450" customWidth="1"/>
    <col min="37" max="37" width="1.25" style="450" customWidth="1"/>
    <col min="38" max="40" width="9.125" style="450" hidden="1" customWidth="1"/>
    <col min="41" max="41" width="9.125" style="450" customWidth="1"/>
    <col min="42" max="16384" width="9.125" style="450" customWidth="1"/>
  </cols>
  <sheetData>
    <row r="1" spans="1:41" ht="18" customHeight="1">
      <c r="A1" s="1006" t="s">
        <v>660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6"/>
      <c r="AE1" s="1006"/>
      <c r="AF1" s="1006"/>
      <c r="AG1" s="1006"/>
      <c r="AH1" s="1006"/>
      <c r="AI1" s="1006"/>
      <c r="AJ1" s="1006"/>
      <c r="AK1" s="1006"/>
      <c r="AL1" s="1006"/>
      <c r="AM1" s="1006"/>
      <c r="AN1" s="1006"/>
      <c r="AO1" s="1006"/>
    </row>
    <row r="2" spans="1:41" ht="21" customHeight="1">
      <c r="A2" s="1006" t="s">
        <v>487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6"/>
      <c r="AF2" s="1006"/>
      <c r="AG2" s="1006"/>
      <c r="AH2" s="1006"/>
      <c r="AI2" s="1006"/>
      <c r="AJ2" s="1006"/>
      <c r="AK2" s="1006"/>
      <c r="AL2" s="1006"/>
      <c r="AM2" s="1006"/>
      <c r="AN2" s="1006"/>
      <c r="AO2" s="1006"/>
    </row>
    <row r="3" spans="1:41" ht="17.25" customHeight="1">
      <c r="A3" s="1029" t="s">
        <v>625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G3" s="1029"/>
      <c r="AH3" s="1029"/>
      <c r="AI3" s="1029"/>
      <c r="AJ3" s="1029"/>
      <c r="AK3" s="1029"/>
      <c r="AL3" s="1029"/>
      <c r="AM3" s="1029"/>
      <c r="AN3" s="1029"/>
      <c r="AO3" s="1029"/>
    </row>
    <row r="4" spans="1:41" ht="12.75" customHeight="1">
      <c r="A4" s="1030" t="s">
        <v>1232</v>
      </c>
      <c r="B4" s="1030"/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1030"/>
      <c r="AL4" s="1030"/>
      <c r="AM4" s="1030"/>
      <c r="AN4" s="1030"/>
      <c r="AO4" s="1030"/>
    </row>
    <row r="5" spans="1:41" ht="38.25" customHeight="1">
      <c r="A5" s="1015" t="s">
        <v>128</v>
      </c>
      <c r="B5" s="1015"/>
      <c r="C5" s="1015"/>
      <c r="D5" s="1015"/>
      <c r="E5" s="1015"/>
      <c r="F5" s="1015"/>
      <c r="G5" s="1015"/>
      <c r="H5" s="1015"/>
      <c r="I5" s="1015"/>
      <c r="J5" s="1015"/>
      <c r="K5" s="1015"/>
      <c r="L5" s="1015"/>
      <c r="M5" s="1015"/>
      <c r="N5" s="1015"/>
      <c r="O5" s="1015"/>
      <c r="P5" s="1015"/>
      <c r="Q5" s="1015"/>
      <c r="R5" s="1015"/>
      <c r="S5" s="1015"/>
      <c r="T5" s="1016" t="s">
        <v>140</v>
      </c>
      <c r="U5" s="1017"/>
      <c r="V5" s="1012" t="s">
        <v>148</v>
      </c>
      <c r="W5" s="1012"/>
      <c r="X5" s="1012"/>
      <c r="Y5" s="1012"/>
      <c r="Z5" s="1012"/>
      <c r="AA5" s="1012"/>
      <c r="AB5" s="1012"/>
      <c r="AC5" s="1012"/>
      <c r="AD5" s="1012"/>
      <c r="AE5" s="1012" t="s">
        <v>489</v>
      </c>
      <c r="AF5" s="1012"/>
      <c r="AG5" s="1012"/>
      <c r="AH5" s="1012"/>
      <c r="AI5" s="1012"/>
      <c r="AJ5" s="1012" t="s">
        <v>147</v>
      </c>
      <c r="AK5" s="1012"/>
      <c r="AL5" s="1012"/>
      <c r="AM5" s="1012"/>
      <c r="AN5" s="1012"/>
      <c r="AO5" s="468" t="s">
        <v>532</v>
      </c>
    </row>
    <row r="6" spans="1:41" ht="12.75">
      <c r="A6" s="1015"/>
      <c r="B6" s="1015"/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5"/>
      <c r="S6" s="1015"/>
      <c r="T6" s="1018"/>
      <c r="U6" s="1019"/>
      <c r="V6" s="1013"/>
      <c r="W6" s="1013"/>
      <c r="X6" s="1013"/>
      <c r="Y6" s="1013"/>
      <c r="Z6" s="1013"/>
      <c r="AA6" s="1013"/>
      <c r="AB6" s="1013"/>
      <c r="AC6" s="1013"/>
      <c r="AD6" s="1013"/>
      <c r="AE6" s="1013"/>
      <c r="AF6" s="1013"/>
      <c r="AG6" s="1013"/>
      <c r="AH6" s="1013"/>
      <c r="AI6" s="1013"/>
      <c r="AJ6" s="1013"/>
      <c r="AK6" s="1013"/>
      <c r="AL6" s="1013"/>
      <c r="AM6" s="1013"/>
      <c r="AN6" s="1013"/>
      <c r="AO6" s="467"/>
    </row>
    <row r="7" spans="1:41" ht="12.75" customHeight="1">
      <c r="A7" s="1014" t="s">
        <v>624</v>
      </c>
      <c r="B7" s="1014"/>
      <c r="C7" s="1014"/>
      <c r="D7" s="1014"/>
      <c r="E7" s="1014"/>
      <c r="F7" s="1014"/>
      <c r="G7" s="1014"/>
      <c r="H7" s="1014"/>
      <c r="I7" s="1014"/>
      <c r="J7" s="1014"/>
      <c r="K7" s="1014"/>
      <c r="L7" s="1014"/>
      <c r="M7" s="1014"/>
      <c r="N7" s="1014"/>
      <c r="O7" s="1014"/>
      <c r="P7" s="1014"/>
      <c r="Q7" s="1014"/>
      <c r="R7" s="1014"/>
      <c r="S7" s="1014"/>
      <c r="T7" s="457" t="s">
        <v>143</v>
      </c>
      <c r="U7" s="456"/>
      <c r="V7" s="1007">
        <v>10000</v>
      </c>
      <c r="W7" s="1007"/>
      <c r="X7" s="1007"/>
      <c r="Y7" s="1007"/>
      <c r="Z7" s="1007"/>
      <c r="AA7" s="1007"/>
      <c r="AB7" s="1007"/>
      <c r="AC7" s="1007"/>
      <c r="AD7" s="1007"/>
      <c r="AE7" s="1007">
        <v>32000</v>
      </c>
      <c r="AF7" s="1007"/>
      <c r="AG7" s="1007"/>
      <c r="AH7" s="1007"/>
      <c r="AI7" s="1007"/>
      <c r="AJ7" s="1028">
        <v>31824</v>
      </c>
      <c r="AK7" s="1028"/>
      <c r="AL7" s="1028"/>
      <c r="AM7" s="1028"/>
      <c r="AN7" s="1028"/>
      <c r="AO7" s="455">
        <f>(AJ7/AE7)</f>
        <v>0.9945</v>
      </c>
    </row>
    <row r="8" spans="1:41" ht="12.75" customHeight="1">
      <c r="A8" s="1014" t="s">
        <v>623</v>
      </c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  <c r="P8" s="1014"/>
      <c r="Q8" s="1014"/>
      <c r="R8" s="1014"/>
      <c r="S8" s="1014"/>
      <c r="T8" s="457" t="s">
        <v>180</v>
      </c>
      <c r="U8" s="456"/>
      <c r="V8" s="1007">
        <v>0</v>
      </c>
      <c r="W8" s="1007"/>
      <c r="X8" s="1007"/>
      <c r="Y8" s="1007"/>
      <c r="Z8" s="1007"/>
      <c r="AA8" s="1007"/>
      <c r="AB8" s="1007"/>
      <c r="AC8" s="1007"/>
      <c r="AD8" s="1007"/>
      <c r="AE8" s="1007">
        <v>0</v>
      </c>
      <c r="AF8" s="1007"/>
      <c r="AG8" s="1007"/>
      <c r="AH8" s="1007"/>
      <c r="AI8" s="1007"/>
      <c r="AJ8" s="1028">
        <v>0</v>
      </c>
      <c r="AK8" s="1028"/>
      <c r="AL8" s="1028"/>
      <c r="AM8" s="1028"/>
      <c r="AN8" s="1028"/>
      <c r="AO8" s="728">
        <v>0</v>
      </c>
    </row>
    <row r="9" spans="1:41" ht="12.75" customHeight="1">
      <c r="A9" s="1014" t="s">
        <v>622</v>
      </c>
      <c r="B9" s="1014"/>
      <c r="C9" s="1014"/>
      <c r="D9" s="1014"/>
      <c r="E9" s="1014"/>
      <c r="F9" s="1014"/>
      <c r="G9" s="1014"/>
      <c r="H9" s="1014"/>
      <c r="I9" s="1014"/>
      <c r="J9" s="1014"/>
      <c r="K9" s="1014"/>
      <c r="L9" s="1014"/>
      <c r="M9" s="1014"/>
      <c r="N9" s="1014"/>
      <c r="O9" s="1014"/>
      <c r="P9" s="1014"/>
      <c r="Q9" s="1014"/>
      <c r="R9" s="1014"/>
      <c r="S9" s="1014"/>
      <c r="T9" s="457" t="s">
        <v>181</v>
      </c>
      <c r="U9" s="456"/>
      <c r="V9" s="1007">
        <v>0</v>
      </c>
      <c r="W9" s="1007"/>
      <c r="X9" s="1007"/>
      <c r="Y9" s="1007"/>
      <c r="Z9" s="1007"/>
      <c r="AA9" s="1007"/>
      <c r="AB9" s="1007"/>
      <c r="AC9" s="1007"/>
      <c r="AD9" s="1007"/>
      <c r="AE9" s="1007">
        <v>0</v>
      </c>
      <c r="AF9" s="1007"/>
      <c r="AG9" s="1007"/>
      <c r="AH9" s="1007"/>
      <c r="AI9" s="1007"/>
      <c r="AJ9" s="1028">
        <v>0</v>
      </c>
      <c r="AK9" s="1028"/>
      <c r="AL9" s="1028"/>
      <c r="AM9" s="1028"/>
      <c r="AN9" s="1028"/>
      <c r="AO9" s="728">
        <v>0</v>
      </c>
    </row>
    <row r="10" spans="1:41" ht="12.75" customHeight="1">
      <c r="A10" s="1014" t="s">
        <v>621</v>
      </c>
      <c r="B10" s="1014"/>
      <c r="C10" s="1014"/>
      <c r="D10" s="1014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457" t="s">
        <v>182</v>
      </c>
      <c r="U10" s="456"/>
      <c r="V10" s="1007">
        <v>30000</v>
      </c>
      <c r="W10" s="1007"/>
      <c r="X10" s="1007"/>
      <c r="Y10" s="1007"/>
      <c r="Z10" s="1007"/>
      <c r="AA10" s="1007"/>
      <c r="AB10" s="1007"/>
      <c r="AC10" s="1007"/>
      <c r="AD10" s="1007"/>
      <c r="AE10" s="1007">
        <v>90000</v>
      </c>
      <c r="AF10" s="1007"/>
      <c r="AG10" s="1007"/>
      <c r="AH10" s="1007"/>
      <c r="AI10" s="1007"/>
      <c r="AJ10" s="1028">
        <v>89730</v>
      </c>
      <c r="AK10" s="1028"/>
      <c r="AL10" s="1028"/>
      <c r="AM10" s="1028"/>
      <c r="AN10" s="1028"/>
      <c r="AO10" s="455">
        <f>(AJ10/AE10)</f>
        <v>0.997</v>
      </c>
    </row>
    <row r="11" spans="1:41" ht="12.75" customHeight="1">
      <c r="A11" s="1014" t="s">
        <v>620</v>
      </c>
      <c r="B11" s="1014"/>
      <c r="C11" s="1014"/>
      <c r="D11" s="1014"/>
      <c r="E11" s="1014"/>
      <c r="F11" s="1014"/>
      <c r="G11" s="1014"/>
      <c r="H11" s="1014"/>
      <c r="I11" s="1014"/>
      <c r="J11" s="1014"/>
      <c r="K11" s="1014"/>
      <c r="L11" s="1014"/>
      <c r="M11" s="1014"/>
      <c r="N11" s="1014"/>
      <c r="O11" s="1014"/>
      <c r="P11" s="1014"/>
      <c r="Q11" s="1014"/>
      <c r="R11" s="1014"/>
      <c r="S11" s="1014"/>
      <c r="T11" s="457" t="s">
        <v>183</v>
      </c>
      <c r="U11" s="456"/>
      <c r="V11" s="1007">
        <v>30000</v>
      </c>
      <c r="W11" s="1007"/>
      <c r="X11" s="1007"/>
      <c r="Y11" s="1007"/>
      <c r="Z11" s="1007"/>
      <c r="AA11" s="1007"/>
      <c r="AB11" s="1007"/>
      <c r="AC11" s="1007"/>
      <c r="AD11" s="1007"/>
      <c r="AE11" s="1007">
        <v>8000</v>
      </c>
      <c r="AF11" s="1007"/>
      <c r="AG11" s="1007"/>
      <c r="AH11" s="1007"/>
      <c r="AI11" s="1007"/>
      <c r="AJ11" s="1028">
        <v>7714</v>
      </c>
      <c r="AK11" s="1028"/>
      <c r="AL11" s="1028"/>
      <c r="AM11" s="1028"/>
      <c r="AN11" s="1028"/>
      <c r="AO11" s="455">
        <f>(AJ11/AE11)</f>
        <v>0.96425</v>
      </c>
    </row>
    <row r="12" spans="1:41" ht="12.75" customHeight="1">
      <c r="A12" s="1014" t="s">
        <v>619</v>
      </c>
      <c r="B12" s="1014"/>
      <c r="C12" s="1014"/>
      <c r="D12" s="1014"/>
      <c r="E12" s="1014"/>
      <c r="F12" s="1014"/>
      <c r="G12" s="1014"/>
      <c r="H12" s="1014"/>
      <c r="I12" s="1014"/>
      <c r="J12" s="1014"/>
      <c r="K12" s="1014"/>
      <c r="L12" s="1014"/>
      <c r="M12" s="1014"/>
      <c r="N12" s="1014"/>
      <c r="O12" s="1014"/>
      <c r="P12" s="1014"/>
      <c r="Q12" s="1014"/>
      <c r="R12" s="1014"/>
      <c r="S12" s="1014"/>
      <c r="T12" s="457" t="s">
        <v>184</v>
      </c>
      <c r="U12" s="456"/>
      <c r="V12" s="1007">
        <v>30000</v>
      </c>
      <c r="W12" s="1007"/>
      <c r="X12" s="1007"/>
      <c r="Y12" s="1007"/>
      <c r="Z12" s="1007"/>
      <c r="AA12" s="1007"/>
      <c r="AB12" s="1007"/>
      <c r="AC12" s="1007"/>
      <c r="AD12" s="1007"/>
      <c r="AE12" s="1007">
        <v>30000</v>
      </c>
      <c r="AF12" s="1007"/>
      <c r="AG12" s="1007"/>
      <c r="AH12" s="1007"/>
      <c r="AI12" s="1007"/>
      <c r="AJ12" s="1028">
        <v>25292</v>
      </c>
      <c r="AK12" s="1028"/>
      <c r="AL12" s="1028"/>
      <c r="AM12" s="1028"/>
      <c r="AN12" s="1028"/>
      <c r="AO12" s="455">
        <f>(AJ12/AE12)</f>
        <v>0.8430666666666666</v>
      </c>
    </row>
    <row r="13" spans="1:41" ht="12.75" customHeight="1">
      <c r="A13" s="1014" t="s">
        <v>618</v>
      </c>
      <c r="B13" s="1014"/>
      <c r="C13" s="1014"/>
      <c r="D13" s="1014"/>
      <c r="E13" s="1014"/>
      <c r="F13" s="1014"/>
      <c r="G13" s="1014"/>
      <c r="H13" s="1014"/>
      <c r="I13" s="1014"/>
      <c r="J13" s="1014"/>
      <c r="K13" s="1014"/>
      <c r="L13" s="1014"/>
      <c r="M13" s="1014"/>
      <c r="N13" s="1014"/>
      <c r="O13" s="1014"/>
      <c r="P13" s="1014"/>
      <c r="Q13" s="1014"/>
      <c r="R13" s="1014"/>
      <c r="S13" s="1014"/>
      <c r="T13" s="457" t="s">
        <v>185</v>
      </c>
      <c r="U13" s="456"/>
      <c r="V13" s="1007">
        <v>0</v>
      </c>
      <c r="W13" s="1007"/>
      <c r="X13" s="1007"/>
      <c r="Y13" s="1007"/>
      <c r="Z13" s="1007"/>
      <c r="AA13" s="1007"/>
      <c r="AB13" s="1007"/>
      <c r="AC13" s="1007"/>
      <c r="AD13" s="1007"/>
      <c r="AE13" s="1007">
        <v>0</v>
      </c>
      <c r="AF13" s="1007"/>
      <c r="AG13" s="1007"/>
      <c r="AH13" s="1007"/>
      <c r="AI13" s="1007"/>
      <c r="AJ13" s="1028">
        <v>0</v>
      </c>
      <c r="AK13" s="1028"/>
      <c r="AL13" s="1028"/>
      <c r="AM13" s="1028"/>
      <c r="AN13" s="1028"/>
      <c r="AO13" s="728">
        <v>0</v>
      </c>
    </row>
    <row r="14" spans="1:41" ht="12.75" customHeight="1">
      <c r="A14" s="1014" t="s">
        <v>617</v>
      </c>
      <c r="B14" s="1014"/>
      <c r="C14" s="1014"/>
      <c r="D14" s="1014"/>
      <c r="E14" s="1014"/>
      <c r="F14" s="1014"/>
      <c r="G14" s="1014"/>
      <c r="H14" s="1014"/>
      <c r="I14" s="1014"/>
      <c r="J14" s="1014"/>
      <c r="K14" s="1014"/>
      <c r="L14" s="1014"/>
      <c r="M14" s="1014"/>
      <c r="N14" s="1014"/>
      <c r="O14" s="1014"/>
      <c r="P14" s="1014"/>
      <c r="Q14" s="1014"/>
      <c r="R14" s="1014"/>
      <c r="S14" s="1014"/>
      <c r="T14" s="457" t="s">
        <v>186</v>
      </c>
      <c r="U14" s="456"/>
      <c r="V14" s="1007">
        <v>0</v>
      </c>
      <c r="W14" s="1007"/>
      <c r="X14" s="1007"/>
      <c r="Y14" s="1007"/>
      <c r="Z14" s="1007"/>
      <c r="AA14" s="1007"/>
      <c r="AB14" s="1007"/>
      <c r="AC14" s="1007"/>
      <c r="AD14" s="1007"/>
      <c r="AE14" s="1007">
        <v>0</v>
      </c>
      <c r="AF14" s="1007"/>
      <c r="AG14" s="1007"/>
      <c r="AH14" s="1007"/>
      <c r="AI14" s="1007"/>
      <c r="AJ14" s="1028">
        <v>0</v>
      </c>
      <c r="AK14" s="1028"/>
      <c r="AL14" s="1028"/>
      <c r="AM14" s="1028"/>
      <c r="AN14" s="1028"/>
      <c r="AO14" s="728">
        <v>0</v>
      </c>
    </row>
    <row r="15" spans="1:41" ht="12.75" customHeight="1">
      <c r="A15" s="1014" t="s">
        <v>616</v>
      </c>
      <c r="B15" s="1014"/>
      <c r="C15" s="1014"/>
      <c r="D15" s="1014"/>
      <c r="E15" s="1014"/>
      <c r="F15" s="1014"/>
      <c r="G15" s="1014"/>
      <c r="H15" s="1014"/>
      <c r="I15" s="1014"/>
      <c r="J15" s="1014"/>
      <c r="K15" s="1014"/>
      <c r="L15" s="1014"/>
      <c r="M15" s="1014"/>
      <c r="N15" s="1014"/>
      <c r="O15" s="1014"/>
      <c r="P15" s="1014"/>
      <c r="Q15" s="1014"/>
      <c r="R15" s="1014"/>
      <c r="S15" s="1014"/>
      <c r="T15" s="457" t="s">
        <v>187</v>
      </c>
      <c r="U15" s="456"/>
      <c r="V15" s="1007">
        <v>5000</v>
      </c>
      <c r="W15" s="1007"/>
      <c r="X15" s="1007"/>
      <c r="Y15" s="1007"/>
      <c r="Z15" s="1007"/>
      <c r="AA15" s="1007"/>
      <c r="AB15" s="1007"/>
      <c r="AC15" s="1007"/>
      <c r="AD15" s="1007"/>
      <c r="AE15" s="1007">
        <v>0</v>
      </c>
      <c r="AF15" s="1007"/>
      <c r="AG15" s="1007"/>
      <c r="AH15" s="1007"/>
      <c r="AI15" s="1007"/>
      <c r="AJ15" s="1028">
        <v>0</v>
      </c>
      <c r="AK15" s="1028"/>
      <c r="AL15" s="1028"/>
      <c r="AM15" s="1028"/>
      <c r="AN15" s="1028"/>
      <c r="AO15" s="728">
        <v>0</v>
      </c>
    </row>
    <row r="16" spans="1:41" ht="12.75" customHeight="1">
      <c r="A16" s="1014" t="s">
        <v>199</v>
      </c>
      <c r="B16" s="1014"/>
      <c r="C16" s="1014"/>
      <c r="D16" s="1014"/>
      <c r="E16" s="1014"/>
      <c r="F16" s="1014"/>
      <c r="G16" s="1014"/>
      <c r="H16" s="1014"/>
      <c r="I16" s="1014"/>
      <c r="J16" s="1014"/>
      <c r="K16" s="1014"/>
      <c r="L16" s="1014"/>
      <c r="M16" s="1014"/>
      <c r="N16" s="1014"/>
      <c r="O16" s="1014"/>
      <c r="P16" s="1014"/>
      <c r="Q16" s="1014"/>
      <c r="R16" s="1014"/>
      <c r="S16" s="1014"/>
      <c r="T16" s="457" t="s">
        <v>188</v>
      </c>
      <c r="U16" s="456"/>
      <c r="V16" s="1007">
        <v>50000</v>
      </c>
      <c r="W16" s="1007"/>
      <c r="X16" s="1007"/>
      <c r="Y16" s="1007"/>
      <c r="Z16" s="1007"/>
      <c r="AA16" s="1007"/>
      <c r="AB16" s="1007"/>
      <c r="AC16" s="1007"/>
      <c r="AD16" s="1007"/>
      <c r="AE16" s="1007">
        <v>40000</v>
      </c>
      <c r="AF16" s="1007"/>
      <c r="AG16" s="1007"/>
      <c r="AH16" s="1007"/>
      <c r="AI16" s="1007"/>
      <c r="AJ16" s="1028">
        <v>39354</v>
      </c>
      <c r="AK16" s="1028"/>
      <c r="AL16" s="1028"/>
      <c r="AM16" s="1028"/>
      <c r="AN16" s="1028"/>
      <c r="AO16" s="455">
        <f>(AJ16/AE16)</f>
        <v>0.98385</v>
      </c>
    </row>
    <row r="17" spans="1:41" s="463" customFormat="1" ht="12.75" customHeight="1">
      <c r="A17" s="1014" t="s">
        <v>615</v>
      </c>
      <c r="B17" s="1014"/>
      <c r="C17" s="1014"/>
      <c r="D17" s="1014"/>
      <c r="E17" s="1014"/>
      <c r="F17" s="1014"/>
      <c r="G17" s="1014"/>
      <c r="H17" s="1014"/>
      <c r="I17" s="1014"/>
      <c r="J17" s="1014"/>
      <c r="K17" s="1014"/>
      <c r="L17" s="1014"/>
      <c r="M17" s="1014"/>
      <c r="N17" s="1014"/>
      <c r="O17" s="1014"/>
      <c r="P17" s="1014"/>
      <c r="Q17" s="1014"/>
      <c r="R17" s="1014"/>
      <c r="S17" s="1014"/>
      <c r="T17" s="457" t="s">
        <v>189</v>
      </c>
      <c r="U17" s="456"/>
      <c r="V17" s="1007">
        <v>0</v>
      </c>
      <c r="W17" s="1007"/>
      <c r="X17" s="1007"/>
      <c r="Y17" s="1007"/>
      <c r="Z17" s="1007"/>
      <c r="AA17" s="1007"/>
      <c r="AB17" s="1007"/>
      <c r="AC17" s="1007"/>
      <c r="AD17" s="1007"/>
      <c r="AE17" s="1007">
        <v>0</v>
      </c>
      <c r="AF17" s="1007"/>
      <c r="AG17" s="1007"/>
      <c r="AH17" s="1007"/>
      <c r="AI17" s="1007"/>
      <c r="AJ17" s="1028">
        <v>0</v>
      </c>
      <c r="AK17" s="1028"/>
      <c r="AL17" s="1028"/>
      <c r="AM17" s="1028"/>
      <c r="AN17" s="1028"/>
      <c r="AO17" s="728">
        <v>0</v>
      </c>
    </row>
    <row r="18" spans="1:41" ht="12.75" customHeight="1">
      <c r="A18" s="1014" t="s">
        <v>614</v>
      </c>
      <c r="B18" s="1014"/>
      <c r="C18" s="1014"/>
      <c r="D18" s="1014"/>
      <c r="E18" s="1014"/>
      <c r="F18" s="1014"/>
      <c r="G18" s="1014"/>
      <c r="H18" s="1014"/>
      <c r="I18" s="1014"/>
      <c r="J18" s="1014"/>
      <c r="K18" s="1014"/>
      <c r="L18" s="1014"/>
      <c r="M18" s="1014"/>
      <c r="N18" s="1014"/>
      <c r="O18" s="1014"/>
      <c r="P18" s="1014"/>
      <c r="Q18" s="1014"/>
      <c r="R18" s="1014"/>
      <c r="S18" s="1014"/>
      <c r="T18" s="457" t="s">
        <v>191</v>
      </c>
      <c r="U18" s="456"/>
      <c r="V18" s="1007">
        <v>100000</v>
      </c>
      <c r="W18" s="1007"/>
      <c r="X18" s="1007"/>
      <c r="Y18" s="1007"/>
      <c r="Z18" s="1007"/>
      <c r="AA18" s="1007"/>
      <c r="AB18" s="1007"/>
      <c r="AC18" s="1007"/>
      <c r="AD18" s="1007"/>
      <c r="AE18" s="1007">
        <v>60000</v>
      </c>
      <c r="AF18" s="1007"/>
      <c r="AG18" s="1007"/>
      <c r="AH18" s="1007"/>
      <c r="AI18" s="1007"/>
      <c r="AJ18" s="1028">
        <v>58859</v>
      </c>
      <c r="AK18" s="1028"/>
      <c r="AL18" s="1028"/>
      <c r="AM18" s="1028"/>
      <c r="AN18" s="1028"/>
      <c r="AO18" s="455">
        <f>(AJ18/AE18)</f>
        <v>0.9809833333333333</v>
      </c>
    </row>
    <row r="19" spans="1:41" ht="12.75" customHeight="1">
      <c r="A19" s="1014" t="s">
        <v>613</v>
      </c>
      <c r="B19" s="1014"/>
      <c r="C19" s="1014"/>
      <c r="D19" s="1014"/>
      <c r="E19" s="1014"/>
      <c r="F19" s="1014"/>
      <c r="G19" s="1014"/>
      <c r="H19" s="1014"/>
      <c r="I19" s="1014"/>
      <c r="J19" s="1014"/>
      <c r="K19" s="1014"/>
      <c r="L19" s="1014"/>
      <c r="M19" s="1014"/>
      <c r="N19" s="1014"/>
      <c r="O19" s="1014"/>
      <c r="P19" s="1014"/>
      <c r="Q19" s="1014"/>
      <c r="R19" s="1014"/>
      <c r="S19" s="1014"/>
      <c r="T19" s="457" t="s">
        <v>192</v>
      </c>
      <c r="U19" s="456"/>
      <c r="V19" s="1007">
        <v>100000</v>
      </c>
      <c r="W19" s="1007"/>
      <c r="X19" s="1007"/>
      <c r="Y19" s="1007"/>
      <c r="Z19" s="1007"/>
      <c r="AA19" s="1007"/>
      <c r="AB19" s="1007"/>
      <c r="AC19" s="1007"/>
      <c r="AD19" s="1007"/>
      <c r="AE19" s="1007">
        <v>200000</v>
      </c>
      <c r="AF19" s="1007"/>
      <c r="AG19" s="1007"/>
      <c r="AH19" s="1007"/>
      <c r="AI19" s="1007"/>
      <c r="AJ19" s="1028">
        <v>198327</v>
      </c>
      <c r="AK19" s="1028"/>
      <c r="AL19" s="1028"/>
      <c r="AM19" s="1028"/>
      <c r="AN19" s="1028"/>
      <c r="AO19" s="455">
        <f>(AJ19/AE19)</f>
        <v>0.991635</v>
      </c>
    </row>
    <row r="20" spans="1:41" ht="12.75" customHeight="1">
      <c r="A20" s="1020" t="s">
        <v>612</v>
      </c>
      <c r="B20" s="1020"/>
      <c r="C20" s="1020"/>
      <c r="D20" s="1020"/>
      <c r="E20" s="1020"/>
      <c r="F20" s="1020"/>
      <c r="G20" s="1020"/>
      <c r="H20" s="1020"/>
      <c r="I20" s="1020"/>
      <c r="J20" s="1020"/>
      <c r="K20" s="1020"/>
      <c r="L20" s="1020"/>
      <c r="M20" s="1020"/>
      <c r="N20" s="1020"/>
      <c r="O20" s="1020"/>
      <c r="P20" s="1020"/>
      <c r="Q20" s="1020"/>
      <c r="R20" s="1020"/>
      <c r="S20" s="1020"/>
      <c r="T20" s="457" t="s">
        <v>193</v>
      </c>
      <c r="U20" s="456"/>
      <c r="V20" s="1009">
        <f>SUM(V7:Z19)</f>
        <v>355000</v>
      </c>
      <c r="W20" s="1009"/>
      <c r="X20" s="1009"/>
      <c r="Y20" s="1009"/>
      <c r="Z20" s="1009"/>
      <c r="AA20" s="1009"/>
      <c r="AB20" s="1009"/>
      <c r="AC20" s="1009"/>
      <c r="AD20" s="1009"/>
      <c r="AE20" s="1009">
        <f>SUM(AE7:AI19)</f>
        <v>460000</v>
      </c>
      <c r="AF20" s="1009"/>
      <c r="AG20" s="1009"/>
      <c r="AH20" s="1009"/>
      <c r="AI20" s="1009"/>
      <c r="AJ20" s="1009">
        <f>SUM(AJ7:AN19)</f>
        <v>451100</v>
      </c>
      <c r="AK20" s="1009"/>
      <c r="AL20" s="1009"/>
      <c r="AM20" s="1009"/>
      <c r="AN20" s="1009"/>
      <c r="AO20" s="455">
        <f>(AJ20/AE20)</f>
        <v>0.9806521739130435</v>
      </c>
    </row>
    <row r="21" spans="1:41" ht="12.75" customHeight="1">
      <c r="A21" s="1014" t="s">
        <v>611</v>
      </c>
      <c r="B21" s="1014"/>
      <c r="C21" s="1014"/>
      <c r="D21" s="1014"/>
      <c r="E21" s="1014"/>
      <c r="F21" s="1014"/>
      <c r="G21" s="1014"/>
      <c r="H21" s="1014"/>
      <c r="I21" s="1014"/>
      <c r="J21" s="1014"/>
      <c r="K21" s="1014"/>
      <c r="L21" s="1014"/>
      <c r="M21" s="1014"/>
      <c r="N21" s="1014"/>
      <c r="O21" s="1014"/>
      <c r="P21" s="1014"/>
      <c r="Q21" s="1014"/>
      <c r="R21" s="1014"/>
      <c r="S21" s="1014"/>
      <c r="T21" s="457" t="s">
        <v>194</v>
      </c>
      <c r="U21" s="456"/>
      <c r="V21" s="1007">
        <v>0</v>
      </c>
      <c r="W21" s="1007"/>
      <c r="X21" s="1007"/>
      <c r="Y21" s="1007"/>
      <c r="Z21" s="1007"/>
      <c r="AA21" s="1007"/>
      <c r="AB21" s="1007"/>
      <c r="AC21" s="1007"/>
      <c r="AD21" s="1007"/>
      <c r="AE21" s="1007">
        <v>0</v>
      </c>
      <c r="AF21" s="1007"/>
      <c r="AG21" s="1007"/>
      <c r="AH21" s="1007"/>
      <c r="AI21" s="1007"/>
      <c r="AJ21" s="1007">
        <v>0</v>
      </c>
      <c r="AK21" s="1007"/>
      <c r="AL21" s="1007"/>
      <c r="AM21" s="1007"/>
      <c r="AN21" s="1007"/>
      <c r="AO21" s="728">
        <v>0</v>
      </c>
    </row>
    <row r="22" spans="1:41" ht="12.75" customHeight="1">
      <c r="A22" s="1014" t="s">
        <v>610</v>
      </c>
      <c r="B22" s="1014"/>
      <c r="C22" s="1014"/>
      <c r="D22" s="1014"/>
      <c r="E22" s="1014"/>
      <c r="F22" s="1014"/>
      <c r="G22" s="1014"/>
      <c r="H22" s="1014"/>
      <c r="I22" s="1014"/>
      <c r="J22" s="1014"/>
      <c r="K22" s="1014"/>
      <c r="L22" s="1014"/>
      <c r="M22" s="1014"/>
      <c r="N22" s="1014"/>
      <c r="O22" s="1014"/>
      <c r="P22" s="1014"/>
      <c r="Q22" s="1014"/>
      <c r="R22" s="1014"/>
      <c r="S22" s="1014"/>
      <c r="T22" s="457" t="s">
        <v>195</v>
      </c>
      <c r="U22" s="456"/>
      <c r="V22" s="1007">
        <v>0</v>
      </c>
      <c r="W22" s="1007"/>
      <c r="X22" s="1007"/>
      <c r="Y22" s="1007"/>
      <c r="Z22" s="1007"/>
      <c r="AA22" s="1007"/>
      <c r="AB22" s="1007"/>
      <c r="AC22" s="1007"/>
      <c r="AD22" s="1007"/>
      <c r="AE22" s="1007">
        <v>0</v>
      </c>
      <c r="AF22" s="1007"/>
      <c r="AG22" s="1007"/>
      <c r="AH22" s="1007"/>
      <c r="AI22" s="1007"/>
      <c r="AJ22" s="1007">
        <v>0</v>
      </c>
      <c r="AK22" s="1007"/>
      <c r="AL22" s="1007"/>
      <c r="AM22" s="1007"/>
      <c r="AN22" s="1007"/>
      <c r="AO22" s="728">
        <v>0</v>
      </c>
    </row>
    <row r="23" spans="1:41" ht="12.75" customHeight="1">
      <c r="A23" s="1014" t="s">
        <v>201</v>
      </c>
      <c r="B23" s="1014"/>
      <c r="C23" s="1014"/>
      <c r="D23" s="1014"/>
      <c r="E23" s="1014"/>
      <c r="F23" s="1014"/>
      <c r="G23" s="1014"/>
      <c r="H23" s="1014"/>
      <c r="I23" s="1014"/>
      <c r="J23" s="1014"/>
      <c r="K23" s="1014"/>
      <c r="L23" s="1014"/>
      <c r="M23" s="1014"/>
      <c r="N23" s="1014"/>
      <c r="O23" s="1014"/>
      <c r="P23" s="1014"/>
      <c r="Q23" s="1014"/>
      <c r="R23" s="1014"/>
      <c r="S23" s="1014"/>
      <c r="T23" s="457" t="s">
        <v>200</v>
      </c>
      <c r="U23" s="456"/>
      <c r="V23" s="1007">
        <v>0</v>
      </c>
      <c r="W23" s="1007"/>
      <c r="X23" s="1007"/>
      <c r="Y23" s="1007"/>
      <c r="Z23" s="1007"/>
      <c r="AA23" s="1007"/>
      <c r="AB23" s="1007"/>
      <c r="AC23" s="1007"/>
      <c r="AD23" s="1007"/>
      <c r="AE23" s="1007">
        <v>7000</v>
      </c>
      <c r="AF23" s="1007"/>
      <c r="AG23" s="1007"/>
      <c r="AH23" s="1007"/>
      <c r="AI23" s="1007"/>
      <c r="AJ23" s="1007">
        <v>6389</v>
      </c>
      <c r="AK23" s="1007"/>
      <c r="AL23" s="1007"/>
      <c r="AM23" s="1007"/>
      <c r="AN23" s="1007"/>
      <c r="AO23" s="455">
        <f>(AJ23/AE23)</f>
        <v>0.9127142857142857</v>
      </c>
    </row>
    <row r="24" spans="1:41" ht="12.75" customHeight="1">
      <c r="A24" s="1020" t="s">
        <v>609</v>
      </c>
      <c r="B24" s="1020"/>
      <c r="C24" s="1020"/>
      <c r="D24" s="1020"/>
      <c r="E24" s="1020"/>
      <c r="F24" s="1020"/>
      <c r="G24" s="1020"/>
      <c r="H24" s="1020"/>
      <c r="I24" s="1020"/>
      <c r="J24" s="1020"/>
      <c r="K24" s="1020"/>
      <c r="L24" s="1020"/>
      <c r="M24" s="1020"/>
      <c r="N24" s="1020"/>
      <c r="O24" s="1020"/>
      <c r="P24" s="1020"/>
      <c r="Q24" s="1020"/>
      <c r="R24" s="1020"/>
      <c r="S24" s="1020"/>
      <c r="T24" s="457" t="s">
        <v>202</v>
      </c>
      <c r="U24" s="456"/>
      <c r="V24" s="1009">
        <f>SUM(V21:Z23)</f>
        <v>0</v>
      </c>
      <c r="W24" s="1009"/>
      <c r="X24" s="1009"/>
      <c r="Y24" s="1009"/>
      <c r="Z24" s="1009"/>
      <c r="AA24" s="1009"/>
      <c r="AB24" s="1009"/>
      <c r="AC24" s="1009"/>
      <c r="AD24" s="1009"/>
      <c r="AE24" s="1009">
        <f>SUM(AE21:AI23)</f>
        <v>7000</v>
      </c>
      <c r="AF24" s="1009"/>
      <c r="AG24" s="1009"/>
      <c r="AH24" s="1009"/>
      <c r="AI24" s="1009"/>
      <c r="AJ24" s="1009">
        <f>SUM(AJ21:AN23)</f>
        <v>6389</v>
      </c>
      <c r="AK24" s="1009"/>
      <c r="AL24" s="1009"/>
      <c r="AM24" s="1009"/>
      <c r="AN24" s="1009"/>
      <c r="AO24" s="455">
        <f>(AJ24/AE24)</f>
        <v>0.9127142857142857</v>
      </c>
    </row>
    <row r="25" spans="1:41" ht="12.75" customHeight="1">
      <c r="A25" s="1014" t="s">
        <v>204</v>
      </c>
      <c r="B25" s="1014"/>
      <c r="C25" s="1014"/>
      <c r="D25" s="1014"/>
      <c r="E25" s="1014"/>
      <c r="F25" s="1014"/>
      <c r="G25" s="1014"/>
      <c r="H25" s="1014"/>
      <c r="I25" s="1014"/>
      <c r="J25" s="1014"/>
      <c r="K25" s="1014"/>
      <c r="L25" s="1014"/>
      <c r="M25" s="1014"/>
      <c r="N25" s="1014"/>
      <c r="O25" s="1014"/>
      <c r="P25" s="1014"/>
      <c r="Q25" s="1014"/>
      <c r="R25" s="1014"/>
      <c r="S25" s="1014"/>
      <c r="T25" s="457" t="s">
        <v>203</v>
      </c>
      <c r="U25" s="456"/>
      <c r="V25" s="1007">
        <v>0</v>
      </c>
      <c r="W25" s="1007"/>
      <c r="X25" s="1007"/>
      <c r="Y25" s="1007"/>
      <c r="Z25" s="1007"/>
      <c r="AA25" s="1007"/>
      <c r="AB25" s="1007"/>
      <c r="AC25" s="1007"/>
      <c r="AD25" s="1007"/>
      <c r="AE25" s="1007">
        <v>0</v>
      </c>
      <c r="AF25" s="1007"/>
      <c r="AG25" s="1007"/>
      <c r="AH25" s="1007"/>
      <c r="AI25" s="1007"/>
      <c r="AJ25" s="1007">
        <v>0</v>
      </c>
      <c r="AK25" s="1007"/>
      <c r="AL25" s="1007"/>
      <c r="AM25" s="1007"/>
      <c r="AN25" s="1007"/>
      <c r="AO25" s="728">
        <v>0</v>
      </c>
    </row>
    <row r="26" spans="1:41" ht="12.75" customHeight="1">
      <c r="A26" s="1014" t="s">
        <v>608</v>
      </c>
      <c r="B26" s="1014"/>
      <c r="C26" s="1014"/>
      <c r="D26" s="1014"/>
      <c r="E26" s="1014"/>
      <c r="F26" s="1014"/>
      <c r="G26" s="1014"/>
      <c r="H26" s="1014"/>
      <c r="I26" s="1014"/>
      <c r="J26" s="1014"/>
      <c r="K26" s="1014"/>
      <c r="L26" s="1014"/>
      <c r="M26" s="1014"/>
      <c r="N26" s="1014"/>
      <c r="O26" s="1014"/>
      <c r="P26" s="1014"/>
      <c r="Q26" s="1014"/>
      <c r="R26" s="1014"/>
      <c r="S26" s="1014"/>
      <c r="T26" s="457" t="s">
        <v>205</v>
      </c>
      <c r="U26" s="456"/>
      <c r="V26" s="1007">
        <v>0</v>
      </c>
      <c r="W26" s="1007"/>
      <c r="X26" s="1007"/>
      <c r="Y26" s="1007"/>
      <c r="Z26" s="1007"/>
      <c r="AA26" s="1007"/>
      <c r="AB26" s="1007"/>
      <c r="AC26" s="1007"/>
      <c r="AD26" s="1007"/>
      <c r="AE26" s="1007">
        <v>0</v>
      </c>
      <c r="AF26" s="1007"/>
      <c r="AG26" s="1007"/>
      <c r="AH26" s="1007"/>
      <c r="AI26" s="1007"/>
      <c r="AJ26" s="1007">
        <v>0</v>
      </c>
      <c r="AK26" s="1007"/>
      <c r="AL26" s="1007"/>
      <c r="AM26" s="1007"/>
      <c r="AN26" s="1007"/>
      <c r="AO26" s="728">
        <v>0</v>
      </c>
    </row>
    <row r="27" spans="1:41" ht="12.75" customHeight="1">
      <c r="A27" s="1021" t="s">
        <v>607</v>
      </c>
      <c r="B27" s="1021"/>
      <c r="C27" s="1021"/>
      <c r="D27" s="1021"/>
      <c r="E27" s="1021"/>
      <c r="F27" s="1021"/>
      <c r="G27" s="1021"/>
      <c r="H27" s="1021"/>
      <c r="I27" s="1021"/>
      <c r="J27" s="1021"/>
      <c r="K27" s="1021"/>
      <c r="L27" s="1021"/>
      <c r="M27" s="1021"/>
      <c r="N27" s="1021"/>
      <c r="O27" s="1021"/>
      <c r="P27" s="1021"/>
      <c r="Q27" s="1021"/>
      <c r="R27" s="1021"/>
      <c r="S27" s="1021"/>
      <c r="T27" s="457" t="s">
        <v>606</v>
      </c>
      <c r="U27" s="456"/>
      <c r="V27" s="1007">
        <v>0</v>
      </c>
      <c r="W27" s="1007"/>
      <c r="X27" s="1007"/>
      <c r="Y27" s="1007"/>
      <c r="Z27" s="1007"/>
      <c r="AA27" s="1007"/>
      <c r="AB27" s="1007"/>
      <c r="AC27" s="1007"/>
      <c r="AD27" s="1007"/>
      <c r="AE27" s="1007">
        <v>0</v>
      </c>
      <c r="AF27" s="1007"/>
      <c r="AG27" s="1007"/>
      <c r="AH27" s="1007"/>
      <c r="AI27" s="1007"/>
      <c r="AJ27" s="1007">
        <v>0</v>
      </c>
      <c r="AK27" s="1007"/>
      <c r="AL27" s="1007"/>
      <c r="AM27" s="1007"/>
      <c r="AN27" s="1007"/>
      <c r="AO27" s="728">
        <v>0</v>
      </c>
    </row>
    <row r="28" spans="1:41" ht="12.75" customHeight="1">
      <c r="A28" s="1014" t="s">
        <v>605</v>
      </c>
      <c r="B28" s="1014"/>
      <c r="C28" s="1014"/>
      <c r="D28" s="1014"/>
      <c r="E28" s="1014"/>
      <c r="F28" s="1014"/>
      <c r="G28" s="1014"/>
      <c r="H28" s="1014"/>
      <c r="I28" s="1014"/>
      <c r="J28" s="1014"/>
      <c r="K28" s="1014"/>
      <c r="L28" s="1014"/>
      <c r="M28" s="1014"/>
      <c r="N28" s="1014"/>
      <c r="O28" s="1014"/>
      <c r="P28" s="1014"/>
      <c r="Q28" s="1014"/>
      <c r="R28" s="1014"/>
      <c r="S28" s="1014"/>
      <c r="T28" s="1024" t="s">
        <v>604</v>
      </c>
      <c r="U28" s="1025"/>
      <c r="V28" s="1007">
        <v>0</v>
      </c>
      <c r="W28" s="1007"/>
      <c r="X28" s="1007"/>
      <c r="Y28" s="1007"/>
      <c r="Z28" s="1007"/>
      <c r="AA28" s="1007"/>
      <c r="AB28" s="1007"/>
      <c r="AC28" s="1007"/>
      <c r="AD28" s="1007"/>
      <c r="AE28" s="1007">
        <v>0</v>
      </c>
      <c r="AF28" s="1007"/>
      <c r="AG28" s="1007"/>
      <c r="AH28" s="1007"/>
      <c r="AI28" s="1007"/>
      <c r="AJ28" s="1007">
        <v>0</v>
      </c>
      <c r="AK28" s="1007"/>
      <c r="AL28" s="1007"/>
      <c r="AM28" s="1007"/>
      <c r="AN28" s="1007"/>
      <c r="AO28" s="728">
        <v>0</v>
      </c>
    </row>
    <row r="29" spans="1:41" ht="12.75" customHeight="1">
      <c r="A29" s="1014" t="s">
        <v>603</v>
      </c>
      <c r="B29" s="1014"/>
      <c r="C29" s="1014"/>
      <c r="D29" s="1014"/>
      <c r="E29" s="1014"/>
      <c r="F29" s="1014"/>
      <c r="G29" s="1014"/>
      <c r="H29" s="1014"/>
      <c r="I29" s="1014"/>
      <c r="J29" s="1014"/>
      <c r="K29" s="1014"/>
      <c r="L29" s="1014"/>
      <c r="M29" s="1014"/>
      <c r="N29" s="1014"/>
      <c r="O29" s="1014"/>
      <c r="P29" s="1014"/>
      <c r="Q29" s="1014"/>
      <c r="R29" s="1014"/>
      <c r="S29" s="1014"/>
      <c r="T29" s="1026"/>
      <c r="U29" s="1027"/>
      <c r="V29" s="1007"/>
      <c r="W29" s="1007"/>
      <c r="X29" s="1007"/>
      <c r="Y29" s="1007"/>
      <c r="Z29" s="1007"/>
      <c r="AA29" s="1007"/>
      <c r="AB29" s="1007"/>
      <c r="AC29" s="1007"/>
      <c r="AD29" s="1007"/>
      <c r="AE29" s="1007"/>
      <c r="AF29" s="1007"/>
      <c r="AG29" s="1007"/>
      <c r="AH29" s="1007"/>
      <c r="AI29" s="1007"/>
      <c r="AJ29" s="1007"/>
      <c r="AK29" s="1007"/>
      <c r="AL29" s="1007"/>
      <c r="AM29" s="1007"/>
      <c r="AN29" s="1007"/>
      <c r="AO29" s="728">
        <v>0</v>
      </c>
    </row>
    <row r="30" spans="1:41" ht="12.75" customHeight="1">
      <c r="A30" s="1014" t="s">
        <v>602</v>
      </c>
      <c r="B30" s="1014"/>
      <c r="C30" s="1014"/>
      <c r="D30" s="1014"/>
      <c r="E30" s="1014"/>
      <c r="F30" s="1014"/>
      <c r="G30" s="1014"/>
      <c r="H30" s="1014"/>
      <c r="I30" s="1014"/>
      <c r="J30" s="1014"/>
      <c r="K30" s="1014"/>
      <c r="L30" s="1014"/>
      <c r="M30" s="1014"/>
      <c r="N30" s="1014"/>
      <c r="O30" s="1014"/>
      <c r="P30" s="1014"/>
      <c r="Q30" s="1014"/>
      <c r="R30" s="1014"/>
      <c r="S30" s="1014"/>
      <c r="T30" s="457" t="s">
        <v>601</v>
      </c>
      <c r="U30" s="456"/>
      <c r="V30" s="1007">
        <v>0</v>
      </c>
      <c r="W30" s="1007"/>
      <c r="X30" s="1007"/>
      <c r="Y30" s="1007"/>
      <c r="Z30" s="1007"/>
      <c r="AA30" s="1007"/>
      <c r="AB30" s="1007"/>
      <c r="AC30" s="1007"/>
      <c r="AD30" s="1007"/>
      <c r="AE30" s="1007">
        <v>0</v>
      </c>
      <c r="AF30" s="1007"/>
      <c r="AG30" s="1007"/>
      <c r="AH30" s="1007"/>
      <c r="AI30" s="1007"/>
      <c r="AJ30" s="1007">
        <v>0</v>
      </c>
      <c r="AK30" s="1007"/>
      <c r="AL30" s="1007"/>
      <c r="AM30" s="1007"/>
      <c r="AN30" s="1007"/>
      <c r="AO30" s="728">
        <v>0</v>
      </c>
    </row>
    <row r="31" spans="1:41" ht="12.75" customHeight="1">
      <c r="A31" s="1014" t="s">
        <v>600</v>
      </c>
      <c r="B31" s="1014"/>
      <c r="C31" s="1014"/>
      <c r="D31" s="1014"/>
      <c r="E31" s="1014"/>
      <c r="F31" s="1014"/>
      <c r="G31" s="1014"/>
      <c r="H31" s="1014"/>
      <c r="I31" s="1014"/>
      <c r="J31" s="1014"/>
      <c r="K31" s="1014"/>
      <c r="L31" s="1014"/>
      <c r="M31" s="1014"/>
      <c r="N31" s="1014"/>
      <c r="O31" s="1014"/>
      <c r="P31" s="1014"/>
      <c r="Q31" s="1014"/>
      <c r="R31" s="1014"/>
      <c r="S31" s="1014"/>
      <c r="T31" s="457" t="s">
        <v>599</v>
      </c>
      <c r="U31" s="456"/>
      <c r="V31" s="1007">
        <v>1000000</v>
      </c>
      <c r="W31" s="1007"/>
      <c r="X31" s="1007"/>
      <c r="Y31" s="1007"/>
      <c r="Z31" s="1007"/>
      <c r="AA31" s="1007"/>
      <c r="AB31" s="1007"/>
      <c r="AC31" s="1007"/>
      <c r="AD31" s="1007"/>
      <c r="AE31" s="1007">
        <v>1000000</v>
      </c>
      <c r="AF31" s="1007"/>
      <c r="AG31" s="1007"/>
      <c r="AH31" s="1007"/>
      <c r="AI31" s="1007"/>
      <c r="AJ31" s="1007">
        <v>300728</v>
      </c>
      <c r="AK31" s="1007"/>
      <c r="AL31" s="1007"/>
      <c r="AM31" s="1007"/>
      <c r="AN31" s="1007"/>
      <c r="AO31" s="455">
        <f>(AJ31/AE31)</f>
        <v>0.300728</v>
      </c>
    </row>
    <row r="32" spans="1:41" ht="12.75" customHeight="1">
      <c r="A32" s="1014" t="s">
        <v>598</v>
      </c>
      <c r="B32" s="1014"/>
      <c r="C32" s="1014"/>
      <c r="D32" s="1014"/>
      <c r="E32" s="1014"/>
      <c r="F32" s="1014"/>
      <c r="G32" s="1014"/>
      <c r="H32" s="1014"/>
      <c r="I32" s="1014"/>
      <c r="J32" s="1014"/>
      <c r="K32" s="1014"/>
      <c r="L32" s="1014"/>
      <c r="M32" s="1014"/>
      <c r="N32" s="1014"/>
      <c r="O32" s="1014"/>
      <c r="P32" s="1014"/>
      <c r="Q32" s="1014"/>
      <c r="R32" s="1014"/>
      <c r="S32" s="1014"/>
      <c r="T32" s="457" t="s">
        <v>597</v>
      </c>
      <c r="U32" s="456"/>
      <c r="V32" s="1007">
        <v>140000</v>
      </c>
      <c r="W32" s="1007"/>
      <c r="X32" s="1007"/>
      <c r="Y32" s="1007"/>
      <c r="Z32" s="1007"/>
      <c r="AA32" s="1007"/>
      <c r="AB32" s="1007"/>
      <c r="AC32" s="1007"/>
      <c r="AD32" s="1007"/>
      <c r="AE32" s="1007">
        <v>115240</v>
      </c>
      <c r="AF32" s="1007"/>
      <c r="AG32" s="1007"/>
      <c r="AH32" s="1007"/>
      <c r="AI32" s="1007"/>
      <c r="AJ32" s="1007">
        <v>97654</v>
      </c>
      <c r="AK32" s="1007"/>
      <c r="AL32" s="1007"/>
      <c r="AM32" s="1007"/>
      <c r="AN32" s="1007"/>
      <c r="AO32" s="455">
        <f>(AJ32/AE32)</f>
        <v>0.8473967372440125</v>
      </c>
    </row>
    <row r="33" spans="1:41" ht="12.75" customHeight="1">
      <c r="A33" s="1014" t="s">
        <v>596</v>
      </c>
      <c r="B33" s="1014"/>
      <c r="C33" s="1014"/>
      <c r="D33" s="1014"/>
      <c r="E33" s="1014"/>
      <c r="F33" s="1014"/>
      <c r="G33" s="1014"/>
      <c r="H33" s="1014"/>
      <c r="I33" s="1014"/>
      <c r="J33" s="1014"/>
      <c r="K33" s="1014"/>
      <c r="L33" s="1014"/>
      <c r="M33" s="1014"/>
      <c r="N33" s="1014"/>
      <c r="O33" s="1014"/>
      <c r="P33" s="1014"/>
      <c r="Q33" s="1014"/>
      <c r="R33" s="1014"/>
      <c r="S33" s="1014"/>
      <c r="T33" s="457" t="s">
        <v>595</v>
      </c>
      <c r="U33" s="456"/>
      <c r="V33" s="1007">
        <v>0</v>
      </c>
      <c r="W33" s="1007"/>
      <c r="X33" s="1007"/>
      <c r="Y33" s="1007"/>
      <c r="Z33" s="1007"/>
      <c r="AA33" s="1007"/>
      <c r="AB33" s="1007"/>
      <c r="AC33" s="1007"/>
      <c r="AD33" s="1007"/>
      <c r="AE33" s="1007">
        <v>0</v>
      </c>
      <c r="AF33" s="1007"/>
      <c r="AG33" s="1007"/>
      <c r="AH33" s="1007"/>
      <c r="AI33" s="1007"/>
      <c r="AJ33" s="1007">
        <v>0</v>
      </c>
      <c r="AK33" s="1007"/>
      <c r="AL33" s="1007"/>
      <c r="AM33" s="1007"/>
      <c r="AN33" s="1007"/>
      <c r="AO33" s="728">
        <v>0</v>
      </c>
    </row>
    <row r="34" spans="1:41" ht="12.75" customHeight="1">
      <c r="A34" s="1014" t="s">
        <v>594</v>
      </c>
      <c r="B34" s="1014"/>
      <c r="C34" s="1014"/>
      <c r="D34" s="1014"/>
      <c r="E34" s="1014"/>
      <c r="F34" s="1014"/>
      <c r="G34" s="1014"/>
      <c r="H34" s="1014"/>
      <c r="I34" s="1014"/>
      <c r="J34" s="1014"/>
      <c r="K34" s="1014"/>
      <c r="L34" s="1014"/>
      <c r="M34" s="1014"/>
      <c r="N34" s="1014"/>
      <c r="O34" s="1014"/>
      <c r="P34" s="1014"/>
      <c r="Q34" s="1014"/>
      <c r="R34" s="1014"/>
      <c r="S34" s="1014"/>
      <c r="T34" s="457" t="s">
        <v>593</v>
      </c>
      <c r="U34" s="456"/>
      <c r="V34" s="1007">
        <v>40000</v>
      </c>
      <c r="W34" s="1007"/>
      <c r="X34" s="1007"/>
      <c r="Y34" s="1007"/>
      <c r="Z34" s="1007"/>
      <c r="AA34" s="1007"/>
      <c r="AB34" s="1007"/>
      <c r="AC34" s="1007"/>
      <c r="AD34" s="1007"/>
      <c r="AE34" s="1007">
        <v>40000</v>
      </c>
      <c r="AF34" s="1007"/>
      <c r="AG34" s="1007"/>
      <c r="AH34" s="1007"/>
      <c r="AI34" s="1007"/>
      <c r="AJ34" s="1007">
        <v>35474</v>
      </c>
      <c r="AK34" s="1007"/>
      <c r="AL34" s="1007"/>
      <c r="AM34" s="1007"/>
      <c r="AN34" s="1007"/>
      <c r="AO34" s="455">
        <f>(AJ34/AE34)</f>
        <v>0.88685</v>
      </c>
    </row>
    <row r="35" spans="1:41" ht="12.75" customHeight="1">
      <c r="A35" s="1014" t="s">
        <v>592</v>
      </c>
      <c r="B35" s="1014"/>
      <c r="C35" s="1014"/>
      <c r="D35" s="1014"/>
      <c r="E35" s="1014"/>
      <c r="F35" s="1014"/>
      <c r="G35" s="1014"/>
      <c r="H35" s="1014"/>
      <c r="I35" s="1014"/>
      <c r="J35" s="1014"/>
      <c r="K35" s="1014"/>
      <c r="L35" s="1014"/>
      <c r="M35" s="1014"/>
      <c r="N35" s="1014"/>
      <c r="O35" s="1014"/>
      <c r="P35" s="1014"/>
      <c r="Q35" s="1014"/>
      <c r="R35" s="1014"/>
      <c r="S35" s="1014"/>
      <c r="T35" s="457" t="s">
        <v>591</v>
      </c>
      <c r="U35" s="456"/>
      <c r="V35" s="1007">
        <v>50000</v>
      </c>
      <c r="W35" s="1007"/>
      <c r="X35" s="1007"/>
      <c r="Y35" s="1007"/>
      <c r="Z35" s="1007"/>
      <c r="AA35" s="1007"/>
      <c r="AB35" s="1007"/>
      <c r="AC35" s="1007"/>
      <c r="AD35" s="1007"/>
      <c r="AE35" s="1007">
        <v>0</v>
      </c>
      <c r="AF35" s="1007"/>
      <c r="AG35" s="1007"/>
      <c r="AH35" s="1007"/>
      <c r="AI35" s="1007"/>
      <c r="AJ35" s="1007">
        <v>0</v>
      </c>
      <c r="AK35" s="1007"/>
      <c r="AL35" s="1007"/>
      <c r="AM35" s="1007"/>
      <c r="AN35" s="1007"/>
      <c r="AO35" s="728">
        <v>0</v>
      </c>
    </row>
    <row r="36" spans="1:41" ht="12.75" customHeight="1">
      <c r="A36" s="1014" t="s">
        <v>590</v>
      </c>
      <c r="B36" s="1014"/>
      <c r="C36" s="1014"/>
      <c r="D36" s="1014"/>
      <c r="E36" s="1014"/>
      <c r="F36" s="1014"/>
      <c r="G36" s="1014"/>
      <c r="H36" s="1014"/>
      <c r="I36" s="1014"/>
      <c r="J36" s="1014"/>
      <c r="K36" s="1014"/>
      <c r="L36" s="1014"/>
      <c r="M36" s="1014"/>
      <c r="N36" s="1014"/>
      <c r="O36" s="1014"/>
      <c r="P36" s="1014"/>
      <c r="Q36" s="1014"/>
      <c r="R36" s="1014"/>
      <c r="S36" s="1014"/>
      <c r="T36" s="457" t="s">
        <v>206</v>
      </c>
      <c r="U36" s="456"/>
      <c r="V36" s="1007">
        <v>150000</v>
      </c>
      <c r="W36" s="1007"/>
      <c r="X36" s="1007"/>
      <c r="Y36" s="1007"/>
      <c r="Z36" s="1007"/>
      <c r="AA36" s="1007"/>
      <c r="AB36" s="1007"/>
      <c r="AC36" s="1007"/>
      <c r="AD36" s="1007"/>
      <c r="AE36" s="1007">
        <v>712760</v>
      </c>
      <c r="AF36" s="1007"/>
      <c r="AG36" s="1007"/>
      <c r="AH36" s="1007"/>
      <c r="AI36" s="1007"/>
      <c r="AJ36" s="1007">
        <v>183119</v>
      </c>
      <c r="AK36" s="1007"/>
      <c r="AL36" s="1007"/>
      <c r="AM36" s="1007"/>
      <c r="AN36" s="1007"/>
      <c r="AO36" s="455">
        <f>(AJ36/AE36)</f>
        <v>0.2569153712329536</v>
      </c>
    </row>
    <row r="37" spans="1:41" ht="12.75" customHeight="1">
      <c r="A37" s="1014" t="s">
        <v>589</v>
      </c>
      <c r="B37" s="1014"/>
      <c r="C37" s="1014"/>
      <c r="D37" s="1014"/>
      <c r="E37" s="1014"/>
      <c r="F37" s="1014"/>
      <c r="G37" s="1014"/>
      <c r="H37" s="1014"/>
      <c r="I37" s="1014"/>
      <c r="J37" s="1014"/>
      <c r="K37" s="1014"/>
      <c r="L37" s="1014"/>
      <c r="M37" s="1014"/>
      <c r="N37" s="1014"/>
      <c r="O37" s="1014"/>
      <c r="P37" s="1014"/>
      <c r="Q37" s="1014"/>
      <c r="R37" s="1014"/>
      <c r="S37" s="1014"/>
      <c r="T37" s="457" t="s">
        <v>207</v>
      </c>
      <c r="U37" s="456"/>
      <c r="V37" s="1007">
        <v>0</v>
      </c>
      <c r="W37" s="1007"/>
      <c r="X37" s="1007"/>
      <c r="Y37" s="1007"/>
      <c r="Z37" s="1007"/>
      <c r="AA37" s="1007"/>
      <c r="AB37" s="1007"/>
      <c r="AC37" s="1007"/>
      <c r="AD37" s="1007"/>
      <c r="AE37" s="1007">
        <v>0</v>
      </c>
      <c r="AF37" s="1007"/>
      <c r="AG37" s="1007"/>
      <c r="AH37" s="1007"/>
      <c r="AI37" s="1007"/>
      <c r="AJ37" s="1007">
        <v>0</v>
      </c>
      <c r="AK37" s="1007"/>
      <c r="AL37" s="1007"/>
      <c r="AM37" s="1007"/>
      <c r="AN37" s="1007"/>
      <c r="AO37" s="728">
        <v>0</v>
      </c>
    </row>
    <row r="38" spans="1:41" ht="12.75" customHeight="1">
      <c r="A38" s="1014" t="s">
        <v>588</v>
      </c>
      <c r="B38" s="1014"/>
      <c r="C38" s="1014"/>
      <c r="D38" s="1014"/>
      <c r="E38" s="1014"/>
      <c r="F38" s="1014"/>
      <c r="G38" s="1014"/>
      <c r="H38" s="1014"/>
      <c r="I38" s="1014"/>
      <c r="J38" s="1014"/>
      <c r="K38" s="1014"/>
      <c r="L38" s="1014"/>
      <c r="M38" s="1014"/>
      <c r="N38" s="1014"/>
      <c r="O38" s="1014"/>
      <c r="P38" s="1014"/>
      <c r="Q38" s="1014"/>
      <c r="R38" s="1014"/>
      <c r="S38" s="1014"/>
      <c r="T38" s="457" t="s">
        <v>208</v>
      </c>
      <c r="U38" s="456"/>
      <c r="V38" s="1007">
        <v>0</v>
      </c>
      <c r="W38" s="1007"/>
      <c r="X38" s="1007"/>
      <c r="Y38" s="1007"/>
      <c r="Z38" s="1007"/>
      <c r="AA38" s="1007"/>
      <c r="AB38" s="1007"/>
      <c r="AC38" s="1007"/>
      <c r="AD38" s="1007"/>
      <c r="AE38" s="1007">
        <v>0</v>
      </c>
      <c r="AF38" s="1007"/>
      <c r="AG38" s="1007"/>
      <c r="AH38" s="1007"/>
      <c r="AI38" s="1007"/>
      <c r="AJ38" s="1007">
        <v>0</v>
      </c>
      <c r="AK38" s="1007"/>
      <c r="AL38" s="1007"/>
      <c r="AM38" s="1007"/>
      <c r="AN38" s="1007"/>
      <c r="AO38" s="728">
        <v>0</v>
      </c>
    </row>
    <row r="39" spans="1:41" ht="12.75" customHeight="1">
      <c r="A39" s="1014" t="s">
        <v>587</v>
      </c>
      <c r="B39" s="1014"/>
      <c r="C39" s="1014"/>
      <c r="D39" s="1014"/>
      <c r="E39" s="1014"/>
      <c r="F39" s="1014"/>
      <c r="G39" s="1014"/>
      <c r="H39" s="1014"/>
      <c r="I39" s="1014"/>
      <c r="J39" s="1014"/>
      <c r="K39" s="1014"/>
      <c r="L39" s="1014"/>
      <c r="M39" s="1014"/>
      <c r="N39" s="1014"/>
      <c r="O39" s="1014"/>
      <c r="P39" s="1014"/>
      <c r="Q39" s="1014"/>
      <c r="R39" s="1014"/>
      <c r="S39" s="1014"/>
      <c r="T39" s="457" t="s">
        <v>209</v>
      </c>
      <c r="U39" s="456"/>
      <c r="V39" s="1007">
        <v>0</v>
      </c>
      <c r="W39" s="1007"/>
      <c r="X39" s="1007"/>
      <c r="Y39" s="1007"/>
      <c r="Z39" s="1007"/>
      <c r="AA39" s="1007"/>
      <c r="AB39" s="1007"/>
      <c r="AC39" s="1007"/>
      <c r="AD39" s="1007"/>
      <c r="AE39" s="1007">
        <v>0</v>
      </c>
      <c r="AF39" s="1007"/>
      <c r="AG39" s="1007"/>
      <c r="AH39" s="1007"/>
      <c r="AI39" s="1007"/>
      <c r="AJ39" s="1007">
        <v>0</v>
      </c>
      <c r="AK39" s="1007"/>
      <c r="AL39" s="1007"/>
      <c r="AM39" s="1007"/>
      <c r="AN39" s="1007"/>
      <c r="AO39" s="728">
        <v>0</v>
      </c>
    </row>
    <row r="40" spans="1:41" ht="12.75" customHeight="1">
      <c r="A40" s="1020" t="s">
        <v>586</v>
      </c>
      <c r="B40" s="1020"/>
      <c r="C40" s="1020"/>
      <c r="D40" s="1020"/>
      <c r="E40" s="1020"/>
      <c r="F40" s="1020"/>
      <c r="G40" s="1020"/>
      <c r="H40" s="1020"/>
      <c r="I40" s="1020"/>
      <c r="J40" s="1020"/>
      <c r="K40" s="1020"/>
      <c r="L40" s="1020"/>
      <c r="M40" s="1020"/>
      <c r="N40" s="1020"/>
      <c r="O40" s="1020"/>
      <c r="P40" s="1020"/>
      <c r="Q40" s="1020"/>
      <c r="R40" s="1020"/>
      <c r="S40" s="1020"/>
      <c r="T40" s="457" t="s">
        <v>210</v>
      </c>
      <c r="U40" s="456"/>
      <c r="V40" s="1008">
        <f>SUM(V25:Z39)</f>
        <v>1380000</v>
      </c>
      <c r="W40" s="1008"/>
      <c r="X40" s="1008"/>
      <c r="Y40" s="1008"/>
      <c r="Z40" s="1008"/>
      <c r="AA40" s="1008"/>
      <c r="AB40" s="1008"/>
      <c r="AC40" s="1008"/>
      <c r="AD40" s="1008"/>
      <c r="AE40" s="1008">
        <f>SUM(AE25:AI39)</f>
        <v>1868000</v>
      </c>
      <c r="AF40" s="1008"/>
      <c r="AG40" s="1008"/>
      <c r="AH40" s="1008"/>
      <c r="AI40" s="1008"/>
      <c r="AJ40" s="1008">
        <f>SUM(AJ25:AN39)</f>
        <v>616975</v>
      </c>
      <c r="AK40" s="1008"/>
      <c r="AL40" s="1008"/>
      <c r="AM40" s="1008"/>
      <c r="AN40" s="1008"/>
      <c r="AO40" s="455">
        <f>(AJ40/AE40)</f>
        <v>0.33028640256959313</v>
      </c>
    </row>
    <row r="41" spans="1:41" ht="12.75" customHeight="1">
      <c r="A41" s="1020" t="s">
        <v>585</v>
      </c>
      <c r="B41" s="1020"/>
      <c r="C41" s="1020"/>
      <c r="D41" s="1020"/>
      <c r="E41" s="1020"/>
      <c r="F41" s="1020"/>
      <c r="G41" s="1020"/>
      <c r="H41" s="1020"/>
      <c r="I41" s="1020"/>
      <c r="J41" s="1020"/>
      <c r="K41" s="1020"/>
      <c r="L41" s="1020"/>
      <c r="M41" s="1020"/>
      <c r="N41" s="1020"/>
      <c r="O41" s="1020"/>
      <c r="P41" s="1020"/>
      <c r="Q41" s="1020"/>
      <c r="R41" s="1020"/>
      <c r="S41" s="1020"/>
      <c r="T41" s="457" t="s">
        <v>211</v>
      </c>
      <c r="U41" s="456"/>
      <c r="V41" s="1008">
        <v>0</v>
      </c>
      <c r="W41" s="1008"/>
      <c r="X41" s="1008"/>
      <c r="Y41" s="1008"/>
      <c r="Z41" s="1008"/>
      <c r="AA41" s="1008"/>
      <c r="AB41" s="1008"/>
      <c r="AC41" s="1008"/>
      <c r="AD41" s="1008"/>
      <c r="AE41" s="1008">
        <v>0</v>
      </c>
      <c r="AF41" s="1008"/>
      <c r="AG41" s="1008"/>
      <c r="AH41" s="1008"/>
      <c r="AI41" s="1008"/>
      <c r="AJ41" s="1008">
        <v>0</v>
      </c>
      <c r="AK41" s="1008"/>
      <c r="AL41" s="1008"/>
      <c r="AM41" s="1008"/>
      <c r="AN41" s="1008"/>
      <c r="AO41" s="728">
        <v>0</v>
      </c>
    </row>
    <row r="42" spans="1:41" s="463" customFormat="1" ht="12.75" customHeight="1">
      <c r="A42" s="1014" t="s">
        <v>584</v>
      </c>
      <c r="B42" s="1014"/>
      <c r="C42" s="1014"/>
      <c r="D42" s="1014"/>
      <c r="E42" s="1014"/>
      <c r="F42" s="1014"/>
      <c r="G42" s="1014"/>
      <c r="H42" s="1014"/>
      <c r="I42" s="1014"/>
      <c r="J42" s="1014"/>
      <c r="K42" s="1014"/>
      <c r="L42" s="1014"/>
      <c r="M42" s="1014"/>
      <c r="N42" s="1014"/>
      <c r="O42" s="1014"/>
      <c r="P42" s="1014"/>
      <c r="Q42" s="1014"/>
      <c r="R42" s="1014"/>
      <c r="S42" s="1014"/>
      <c r="T42" s="457" t="s">
        <v>212</v>
      </c>
      <c r="U42" s="466"/>
      <c r="V42" s="1007">
        <v>400000</v>
      </c>
      <c r="W42" s="1007"/>
      <c r="X42" s="1007"/>
      <c r="Y42" s="1007"/>
      <c r="Z42" s="1007"/>
      <c r="AA42" s="1007"/>
      <c r="AB42" s="1007"/>
      <c r="AC42" s="1007"/>
      <c r="AD42" s="1007"/>
      <c r="AE42" s="1007">
        <v>400000</v>
      </c>
      <c r="AF42" s="1007"/>
      <c r="AG42" s="1007"/>
      <c r="AH42" s="1007"/>
      <c r="AI42" s="1007"/>
      <c r="AJ42" s="1007">
        <v>239781</v>
      </c>
      <c r="AK42" s="1007"/>
      <c r="AL42" s="1007"/>
      <c r="AM42" s="1007"/>
      <c r="AN42" s="1007"/>
      <c r="AO42" s="455">
        <f>(AJ42/AE42)</f>
        <v>0.5994525</v>
      </c>
    </row>
    <row r="43" spans="1:41" s="463" customFormat="1" ht="12.75" customHeight="1">
      <c r="A43" s="1014" t="s">
        <v>583</v>
      </c>
      <c r="B43" s="1014"/>
      <c r="C43" s="1014"/>
      <c r="D43" s="1014"/>
      <c r="E43" s="1014"/>
      <c r="F43" s="1014"/>
      <c r="G43" s="1014"/>
      <c r="H43" s="1014"/>
      <c r="I43" s="1014"/>
      <c r="J43" s="1014"/>
      <c r="K43" s="1014"/>
      <c r="L43" s="1014"/>
      <c r="M43" s="1014"/>
      <c r="N43" s="1014"/>
      <c r="O43" s="1014"/>
      <c r="P43" s="1014"/>
      <c r="Q43" s="1014"/>
      <c r="R43" s="1014"/>
      <c r="S43" s="1014"/>
      <c r="T43" s="457" t="s">
        <v>213</v>
      </c>
      <c r="U43" s="465"/>
      <c r="V43" s="1007">
        <v>0</v>
      </c>
      <c r="W43" s="1007"/>
      <c r="X43" s="1007"/>
      <c r="Y43" s="1007"/>
      <c r="Z43" s="1007"/>
      <c r="AA43" s="1007"/>
      <c r="AB43" s="1007"/>
      <c r="AC43" s="1007"/>
      <c r="AD43" s="1007"/>
      <c r="AE43" s="1007">
        <v>0</v>
      </c>
      <c r="AF43" s="1007"/>
      <c r="AG43" s="1007"/>
      <c r="AH43" s="1007"/>
      <c r="AI43" s="1007"/>
      <c r="AJ43" s="1007">
        <v>0</v>
      </c>
      <c r="AK43" s="1007"/>
      <c r="AL43" s="1007"/>
      <c r="AM43" s="1007"/>
      <c r="AN43" s="1007"/>
      <c r="AO43" s="728">
        <v>0</v>
      </c>
    </row>
    <row r="44" spans="1:41" s="463" customFormat="1" ht="12.75" customHeight="1">
      <c r="A44" s="1014" t="s">
        <v>582</v>
      </c>
      <c r="B44" s="1014"/>
      <c r="C44" s="1014"/>
      <c r="D44" s="1014"/>
      <c r="E44" s="1014"/>
      <c r="F44" s="1014"/>
      <c r="G44" s="1014"/>
      <c r="H44" s="1014"/>
      <c r="I44" s="1014"/>
      <c r="J44" s="1014"/>
      <c r="K44" s="1014"/>
      <c r="L44" s="1014"/>
      <c r="M44" s="1014"/>
      <c r="N44" s="1014"/>
      <c r="O44" s="1014"/>
      <c r="P44" s="1014"/>
      <c r="Q44" s="1014"/>
      <c r="R44" s="1014"/>
      <c r="S44" s="1014"/>
      <c r="T44" s="458" t="s">
        <v>214</v>
      </c>
      <c r="U44" s="464"/>
      <c r="V44" s="1007">
        <v>0</v>
      </c>
      <c r="W44" s="1007"/>
      <c r="X44" s="1007"/>
      <c r="Y44" s="1007"/>
      <c r="Z44" s="1007"/>
      <c r="AA44" s="1007"/>
      <c r="AB44" s="1007"/>
      <c r="AC44" s="1007"/>
      <c r="AD44" s="1007"/>
      <c r="AE44" s="1007">
        <v>0</v>
      </c>
      <c r="AF44" s="1007"/>
      <c r="AG44" s="1007"/>
      <c r="AH44" s="1007"/>
      <c r="AI44" s="1007"/>
      <c r="AJ44" s="1007">
        <v>0</v>
      </c>
      <c r="AK44" s="1007"/>
      <c r="AL44" s="1007"/>
      <c r="AM44" s="1007"/>
      <c r="AN44" s="1007"/>
      <c r="AO44" s="728">
        <v>0</v>
      </c>
    </row>
    <row r="45" spans="1:41" ht="12.75" customHeight="1">
      <c r="A45" s="1020" t="s">
        <v>581</v>
      </c>
      <c r="B45" s="1020"/>
      <c r="C45" s="1020"/>
      <c r="D45" s="1020"/>
      <c r="E45" s="1020"/>
      <c r="F45" s="1020"/>
      <c r="G45" s="1020"/>
      <c r="H45" s="1020"/>
      <c r="I45" s="1020"/>
      <c r="J45" s="1020"/>
      <c r="K45" s="1020"/>
      <c r="L45" s="1020"/>
      <c r="M45" s="1020"/>
      <c r="N45" s="1020"/>
      <c r="O45" s="1020"/>
      <c r="P45" s="1020"/>
      <c r="Q45" s="1020"/>
      <c r="R45" s="1020"/>
      <c r="S45" s="1020"/>
      <c r="T45" s="457" t="s">
        <v>215</v>
      </c>
      <c r="U45" s="456"/>
      <c r="V45" s="1008">
        <f>SUM(V42:Z44)</f>
        <v>400000</v>
      </c>
      <c r="W45" s="1008"/>
      <c r="X45" s="1008"/>
      <c r="Y45" s="1008"/>
      <c r="Z45" s="1008"/>
      <c r="AA45" s="1008"/>
      <c r="AB45" s="1008"/>
      <c r="AC45" s="1008"/>
      <c r="AD45" s="1008"/>
      <c r="AE45" s="1008">
        <f>SUM(AE42:AI44)</f>
        <v>400000</v>
      </c>
      <c r="AF45" s="1008"/>
      <c r="AG45" s="1008"/>
      <c r="AH45" s="1008"/>
      <c r="AI45" s="1008"/>
      <c r="AJ45" s="1008">
        <f>SUM(AJ42:AN44)</f>
        <v>239781</v>
      </c>
      <c r="AK45" s="1008"/>
      <c r="AL45" s="1008"/>
      <c r="AM45" s="1008"/>
      <c r="AN45" s="1008"/>
      <c r="AO45" s="455">
        <f>(AJ45/AE45)</f>
        <v>0.5994525</v>
      </c>
    </row>
    <row r="46" spans="1:41" ht="12.75" customHeight="1">
      <c r="A46" s="1014" t="s">
        <v>580</v>
      </c>
      <c r="B46" s="1014"/>
      <c r="C46" s="1014"/>
      <c r="D46" s="1014"/>
      <c r="E46" s="1014"/>
      <c r="F46" s="1014"/>
      <c r="G46" s="1014"/>
      <c r="H46" s="1014"/>
      <c r="I46" s="1014"/>
      <c r="J46" s="1014"/>
      <c r="K46" s="1014"/>
      <c r="L46" s="1014"/>
      <c r="M46" s="1014"/>
      <c r="N46" s="1014"/>
      <c r="O46" s="1014"/>
      <c r="P46" s="1014"/>
      <c r="Q46" s="1014"/>
      <c r="R46" s="1014"/>
      <c r="S46" s="1014"/>
      <c r="T46" s="458" t="s">
        <v>216</v>
      </c>
      <c r="U46" s="456"/>
      <c r="V46" s="1007">
        <v>10000</v>
      </c>
      <c r="W46" s="1007"/>
      <c r="X46" s="1007"/>
      <c r="Y46" s="1007"/>
      <c r="Z46" s="1007"/>
      <c r="AA46" s="1007"/>
      <c r="AB46" s="1007"/>
      <c r="AC46" s="1007"/>
      <c r="AD46" s="1007"/>
      <c r="AE46" s="1007">
        <v>10000</v>
      </c>
      <c r="AF46" s="1007"/>
      <c r="AG46" s="1007"/>
      <c r="AH46" s="1007"/>
      <c r="AI46" s="1007"/>
      <c r="AJ46" s="1007">
        <v>2420</v>
      </c>
      <c r="AK46" s="1007"/>
      <c r="AL46" s="1007"/>
      <c r="AM46" s="1007"/>
      <c r="AN46" s="1007"/>
      <c r="AO46" s="455">
        <f>(AJ46/AE46)</f>
        <v>0.242</v>
      </c>
    </row>
    <row r="47" spans="1:41" ht="12.75" customHeight="1">
      <c r="A47" s="1014" t="s">
        <v>579</v>
      </c>
      <c r="B47" s="1014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457" t="s">
        <v>217</v>
      </c>
      <c r="U47" s="456"/>
      <c r="V47" s="1007">
        <v>0</v>
      </c>
      <c r="W47" s="1007"/>
      <c r="X47" s="1007"/>
      <c r="Y47" s="1007"/>
      <c r="Z47" s="1007"/>
      <c r="AA47" s="1007"/>
      <c r="AB47" s="1007"/>
      <c r="AC47" s="1007"/>
      <c r="AD47" s="1007"/>
      <c r="AE47" s="1007">
        <v>0</v>
      </c>
      <c r="AF47" s="1007"/>
      <c r="AG47" s="1007"/>
      <c r="AH47" s="1007"/>
      <c r="AI47" s="1007"/>
      <c r="AJ47" s="1007">
        <v>0</v>
      </c>
      <c r="AK47" s="1007"/>
      <c r="AL47" s="1007"/>
      <c r="AM47" s="1007"/>
      <c r="AN47" s="1007"/>
      <c r="AO47" s="728">
        <v>0</v>
      </c>
    </row>
    <row r="48" spans="1:41" ht="12.75" customHeight="1">
      <c r="A48" s="1014" t="s">
        <v>578</v>
      </c>
      <c r="B48" s="1014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458" t="s">
        <v>218</v>
      </c>
      <c r="U48" s="456"/>
      <c r="V48" s="1007">
        <v>0</v>
      </c>
      <c r="W48" s="1007"/>
      <c r="X48" s="1007"/>
      <c r="Y48" s="1007"/>
      <c r="Z48" s="1007"/>
      <c r="AA48" s="1007"/>
      <c r="AB48" s="1007"/>
      <c r="AC48" s="1007"/>
      <c r="AD48" s="1007"/>
      <c r="AE48" s="1007">
        <v>0</v>
      </c>
      <c r="AF48" s="1007"/>
      <c r="AG48" s="1007"/>
      <c r="AH48" s="1007"/>
      <c r="AI48" s="1007"/>
      <c r="AJ48" s="1007">
        <v>0</v>
      </c>
      <c r="AK48" s="1007"/>
      <c r="AL48" s="1007"/>
      <c r="AM48" s="1007"/>
      <c r="AN48" s="1007"/>
      <c r="AO48" s="728">
        <v>0</v>
      </c>
    </row>
    <row r="49" spans="1:41" ht="12.75" customHeight="1">
      <c r="A49" s="1014" t="s">
        <v>577</v>
      </c>
      <c r="B49" s="1014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457" t="s">
        <v>219</v>
      </c>
      <c r="U49" s="456"/>
      <c r="V49" s="1007">
        <v>0</v>
      </c>
      <c r="W49" s="1007"/>
      <c r="X49" s="1007"/>
      <c r="Y49" s="1007"/>
      <c r="Z49" s="1007"/>
      <c r="AA49" s="1007"/>
      <c r="AB49" s="1007"/>
      <c r="AC49" s="1007"/>
      <c r="AD49" s="1007"/>
      <c r="AE49" s="1007">
        <v>0</v>
      </c>
      <c r="AF49" s="1007"/>
      <c r="AG49" s="1007"/>
      <c r="AH49" s="1007"/>
      <c r="AI49" s="1007"/>
      <c r="AJ49" s="1007">
        <v>0</v>
      </c>
      <c r="AK49" s="1007"/>
      <c r="AL49" s="1007"/>
      <c r="AM49" s="1007"/>
      <c r="AN49" s="1007"/>
      <c r="AO49" s="728">
        <v>0</v>
      </c>
    </row>
    <row r="50" spans="1:41" ht="12.75" customHeight="1">
      <c r="A50" s="1020" t="s">
        <v>576</v>
      </c>
      <c r="B50" s="1020"/>
      <c r="C50" s="1020"/>
      <c r="D50" s="1020"/>
      <c r="E50" s="1020"/>
      <c r="F50" s="1020"/>
      <c r="G50" s="1020"/>
      <c r="H50" s="1020"/>
      <c r="I50" s="1020"/>
      <c r="J50" s="1020"/>
      <c r="K50" s="1020"/>
      <c r="L50" s="1020"/>
      <c r="M50" s="1020"/>
      <c r="N50" s="1020"/>
      <c r="O50" s="1020"/>
      <c r="P50" s="1020"/>
      <c r="Q50" s="1020"/>
      <c r="R50" s="1020"/>
      <c r="S50" s="1020"/>
      <c r="T50" s="458" t="s">
        <v>220</v>
      </c>
      <c r="U50" s="456"/>
      <c r="V50" s="1008">
        <f>SUM(V46:Z49)</f>
        <v>10000</v>
      </c>
      <c r="W50" s="1008"/>
      <c r="X50" s="1008"/>
      <c r="Y50" s="1008"/>
      <c r="Z50" s="1008"/>
      <c r="AA50" s="1008"/>
      <c r="AB50" s="1008"/>
      <c r="AC50" s="1008"/>
      <c r="AD50" s="1008"/>
      <c r="AE50" s="1008">
        <f>SUM(AE46:AI49)</f>
        <v>10000</v>
      </c>
      <c r="AF50" s="1008"/>
      <c r="AG50" s="1008"/>
      <c r="AH50" s="1008"/>
      <c r="AI50" s="1008"/>
      <c r="AJ50" s="1008">
        <f>SUM(AJ46:AN49)</f>
        <v>2420</v>
      </c>
      <c r="AK50" s="1008"/>
      <c r="AL50" s="1008"/>
      <c r="AM50" s="1008"/>
      <c r="AN50" s="1008"/>
      <c r="AO50" s="455">
        <f>(AJ50/AE50)</f>
        <v>0.242</v>
      </c>
    </row>
    <row r="51" spans="1:41" ht="12.75" customHeight="1">
      <c r="A51" s="1021" t="s">
        <v>575</v>
      </c>
      <c r="B51" s="1021"/>
      <c r="C51" s="1021"/>
      <c r="D51" s="1021"/>
      <c r="E51" s="1021"/>
      <c r="F51" s="1021"/>
      <c r="G51" s="1021"/>
      <c r="H51" s="1021"/>
      <c r="I51" s="1021"/>
      <c r="J51" s="1021"/>
      <c r="K51" s="1021"/>
      <c r="L51" s="1021"/>
      <c r="M51" s="1021"/>
      <c r="N51" s="1021"/>
      <c r="O51" s="1021"/>
      <c r="P51" s="1021"/>
      <c r="Q51" s="1021"/>
      <c r="R51" s="1021"/>
      <c r="S51" s="1021"/>
      <c r="T51" s="457" t="s">
        <v>221</v>
      </c>
      <c r="U51" s="456"/>
      <c r="V51" s="1007">
        <v>0</v>
      </c>
      <c r="W51" s="1007"/>
      <c r="X51" s="1007"/>
      <c r="Y51" s="1007"/>
      <c r="Z51" s="1007"/>
      <c r="AA51" s="1007"/>
      <c r="AB51" s="1007"/>
      <c r="AC51" s="1007"/>
      <c r="AD51" s="1007"/>
      <c r="AE51" s="1007">
        <v>0</v>
      </c>
      <c r="AF51" s="1007"/>
      <c r="AG51" s="1007"/>
      <c r="AH51" s="1007"/>
      <c r="AI51" s="1007"/>
      <c r="AJ51" s="1007">
        <v>0</v>
      </c>
      <c r="AK51" s="1007"/>
      <c r="AL51" s="1007"/>
      <c r="AM51" s="1007"/>
      <c r="AN51" s="1007"/>
      <c r="AO51" s="728">
        <v>0</v>
      </c>
    </row>
    <row r="52" spans="1:41" s="460" customFormat="1" ht="12.75" customHeight="1">
      <c r="A52" s="1023" t="s">
        <v>222</v>
      </c>
      <c r="B52" s="1023"/>
      <c r="C52" s="1023"/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462" t="s">
        <v>574</v>
      </c>
      <c r="U52" s="461"/>
      <c r="V52" s="1011">
        <v>0</v>
      </c>
      <c r="W52" s="1011"/>
      <c r="X52" s="1011"/>
      <c r="Y52" s="1011"/>
      <c r="Z52" s="1011"/>
      <c r="AA52" s="1011"/>
      <c r="AB52" s="1011"/>
      <c r="AC52" s="1011"/>
      <c r="AD52" s="1011"/>
      <c r="AE52" s="1011">
        <v>0</v>
      </c>
      <c r="AF52" s="1011"/>
      <c r="AG52" s="1011"/>
      <c r="AH52" s="1011"/>
      <c r="AI52" s="1011"/>
      <c r="AJ52" s="1011">
        <v>0</v>
      </c>
      <c r="AK52" s="1011"/>
      <c r="AL52" s="1011"/>
      <c r="AM52" s="1011"/>
      <c r="AN52" s="1011"/>
      <c r="AO52" s="728">
        <v>0</v>
      </c>
    </row>
    <row r="53" spans="1:41" ht="12.75" customHeight="1">
      <c r="A53" s="1020" t="s">
        <v>573</v>
      </c>
      <c r="B53" s="1020"/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457" t="s">
        <v>572</v>
      </c>
      <c r="U53" s="456"/>
      <c r="V53" s="1009">
        <f>SUM(V20+V24+V40+V41+V45+V50+V51+V52)</f>
        <v>2145000</v>
      </c>
      <c r="W53" s="1009"/>
      <c r="X53" s="1009"/>
      <c r="Y53" s="1009"/>
      <c r="Z53" s="1009"/>
      <c r="AA53" s="1009"/>
      <c r="AB53" s="1009"/>
      <c r="AC53" s="1009"/>
      <c r="AD53" s="1009"/>
      <c r="AE53" s="1009">
        <f>SUM(AE20+AE24+AE40+AE41+AE45+AE50+AE51+AE52)</f>
        <v>2745000</v>
      </c>
      <c r="AF53" s="1009"/>
      <c r="AG53" s="1009"/>
      <c r="AH53" s="1009"/>
      <c r="AI53" s="1009"/>
      <c r="AJ53" s="1009">
        <f>SUM(AJ20+AJ24+AJ40+AJ41+AJ45+AJ50+AJ51+AJ52)</f>
        <v>1316665</v>
      </c>
      <c r="AK53" s="1009"/>
      <c r="AL53" s="1009"/>
      <c r="AM53" s="1009"/>
      <c r="AN53" s="1009"/>
      <c r="AO53" s="455">
        <f>(AJ53/AE53)</f>
        <v>0.47965938069216757</v>
      </c>
    </row>
    <row r="54" spans="1:41" ht="12.75" customHeight="1">
      <c r="A54" s="1014" t="s">
        <v>571</v>
      </c>
      <c r="B54" s="1014"/>
      <c r="C54" s="1014"/>
      <c r="D54" s="1014"/>
      <c r="E54" s="1014"/>
      <c r="F54" s="1014"/>
      <c r="G54" s="1014"/>
      <c r="H54" s="1014"/>
      <c r="I54" s="1014"/>
      <c r="J54" s="1014"/>
      <c r="K54" s="1014"/>
      <c r="L54" s="1014"/>
      <c r="M54" s="1014"/>
      <c r="N54" s="1014"/>
      <c r="O54" s="1014"/>
      <c r="P54" s="1014"/>
      <c r="Q54" s="1014"/>
      <c r="R54" s="1014"/>
      <c r="S54" s="1014"/>
      <c r="T54" s="458" t="s">
        <v>570</v>
      </c>
      <c r="U54" s="456"/>
      <c r="V54" s="1007">
        <v>0</v>
      </c>
      <c r="W54" s="1007"/>
      <c r="X54" s="1007"/>
      <c r="Y54" s="1007"/>
      <c r="Z54" s="1007"/>
      <c r="AA54" s="1007"/>
      <c r="AB54" s="1007"/>
      <c r="AC54" s="1007"/>
      <c r="AD54" s="1007"/>
      <c r="AE54" s="1007">
        <v>0</v>
      </c>
      <c r="AF54" s="1007"/>
      <c r="AG54" s="1007"/>
      <c r="AH54" s="1007"/>
      <c r="AI54" s="1007"/>
      <c r="AJ54" s="1007">
        <v>0</v>
      </c>
      <c r="AK54" s="1007"/>
      <c r="AL54" s="1007"/>
      <c r="AM54" s="1007"/>
      <c r="AN54" s="1007"/>
      <c r="AO54" s="728">
        <v>0</v>
      </c>
    </row>
    <row r="55" spans="1:41" ht="12.75" customHeight="1">
      <c r="A55" s="1014" t="s">
        <v>569</v>
      </c>
      <c r="B55" s="1014"/>
      <c r="C55" s="1014"/>
      <c r="D55" s="1014"/>
      <c r="E55" s="1014"/>
      <c r="F55" s="1014"/>
      <c r="G55" s="1014"/>
      <c r="H55" s="1014"/>
      <c r="I55" s="1014"/>
      <c r="J55" s="1014"/>
      <c r="K55" s="1014"/>
      <c r="L55" s="1014"/>
      <c r="M55" s="1014"/>
      <c r="N55" s="1014"/>
      <c r="O55" s="1014"/>
      <c r="P55" s="1014"/>
      <c r="Q55" s="1014"/>
      <c r="R55" s="1014"/>
      <c r="S55" s="1014"/>
      <c r="T55" s="457" t="s">
        <v>568</v>
      </c>
      <c r="U55" s="456"/>
      <c r="V55" s="1007">
        <v>0</v>
      </c>
      <c r="W55" s="1007"/>
      <c r="X55" s="1007"/>
      <c r="Y55" s="1007"/>
      <c r="Z55" s="1007"/>
      <c r="AA55" s="1007"/>
      <c r="AB55" s="1007"/>
      <c r="AC55" s="1007"/>
      <c r="AD55" s="1007"/>
      <c r="AE55" s="1007">
        <v>0</v>
      </c>
      <c r="AF55" s="1007"/>
      <c r="AG55" s="1007"/>
      <c r="AH55" s="1007"/>
      <c r="AI55" s="1007"/>
      <c r="AJ55" s="1007">
        <v>0</v>
      </c>
      <c r="AK55" s="1007"/>
      <c r="AL55" s="1007"/>
      <c r="AM55" s="1007"/>
      <c r="AN55" s="1007"/>
      <c r="AO55" s="728">
        <v>0</v>
      </c>
    </row>
    <row r="56" spans="1:41" ht="12.75" customHeight="1">
      <c r="A56" s="1014" t="s">
        <v>567</v>
      </c>
      <c r="B56" s="1014"/>
      <c r="C56" s="1014"/>
      <c r="D56" s="1014"/>
      <c r="E56" s="1014"/>
      <c r="F56" s="1014"/>
      <c r="G56" s="1014"/>
      <c r="H56" s="1014"/>
      <c r="I56" s="1014"/>
      <c r="J56" s="1014"/>
      <c r="K56" s="1014"/>
      <c r="L56" s="1014"/>
      <c r="M56" s="1014"/>
      <c r="N56" s="1014"/>
      <c r="O56" s="1014"/>
      <c r="P56" s="1014"/>
      <c r="Q56" s="1014"/>
      <c r="R56" s="1014"/>
      <c r="S56" s="1014"/>
      <c r="T56" s="458" t="s">
        <v>566</v>
      </c>
      <c r="U56" s="456"/>
      <c r="V56" s="1007">
        <v>0</v>
      </c>
      <c r="W56" s="1007"/>
      <c r="X56" s="1007"/>
      <c r="Y56" s="1007"/>
      <c r="Z56" s="1007"/>
      <c r="AA56" s="1007"/>
      <c r="AB56" s="1007"/>
      <c r="AC56" s="1007"/>
      <c r="AD56" s="1007"/>
      <c r="AE56" s="1007">
        <v>0</v>
      </c>
      <c r="AF56" s="1007"/>
      <c r="AG56" s="1007"/>
      <c r="AH56" s="1007"/>
      <c r="AI56" s="1007"/>
      <c r="AJ56" s="1007">
        <v>0</v>
      </c>
      <c r="AK56" s="1007"/>
      <c r="AL56" s="1007"/>
      <c r="AM56" s="1007"/>
      <c r="AN56" s="1007"/>
      <c r="AO56" s="728">
        <v>0</v>
      </c>
    </row>
    <row r="57" spans="1:41" ht="12.75" customHeight="1">
      <c r="A57" s="1014" t="s">
        <v>565</v>
      </c>
      <c r="B57" s="1014"/>
      <c r="C57" s="1014"/>
      <c r="D57" s="1014"/>
      <c r="E57" s="1014"/>
      <c r="F57" s="1014"/>
      <c r="G57" s="1014"/>
      <c r="H57" s="1014"/>
      <c r="I57" s="1014"/>
      <c r="J57" s="1014"/>
      <c r="K57" s="1014"/>
      <c r="L57" s="1014"/>
      <c r="M57" s="1014"/>
      <c r="N57" s="1014"/>
      <c r="O57" s="1014"/>
      <c r="P57" s="1014"/>
      <c r="Q57" s="1014"/>
      <c r="R57" s="1014"/>
      <c r="S57" s="1014"/>
      <c r="T57" s="457" t="s">
        <v>564</v>
      </c>
      <c r="U57" s="456"/>
      <c r="V57" s="1022">
        <v>0</v>
      </c>
      <c r="W57" s="1010"/>
      <c r="X57" s="1010"/>
      <c r="Y57" s="1010"/>
      <c r="Z57" s="1010"/>
      <c r="AA57" s="1010"/>
      <c r="AB57" s="1010"/>
      <c r="AC57" s="1010"/>
      <c r="AD57" s="1010"/>
      <c r="AE57" s="1022">
        <v>0</v>
      </c>
      <c r="AF57" s="1010"/>
      <c r="AG57" s="1010"/>
      <c r="AH57" s="1010"/>
      <c r="AI57" s="1010"/>
      <c r="AJ57" s="1022">
        <v>0</v>
      </c>
      <c r="AK57" s="1010"/>
      <c r="AL57" s="1010"/>
      <c r="AM57" s="1010"/>
      <c r="AN57" s="1010"/>
      <c r="AO57" s="728">
        <v>0</v>
      </c>
    </row>
    <row r="58" spans="1:41" ht="12.75" customHeight="1">
      <c r="A58" s="1014" t="s">
        <v>563</v>
      </c>
      <c r="B58" s="1014"/>
      <c r="C58" s="1014"/>
      <c r="D58" s="1014"/>
      <c r="E58" s="1014"/>
      <c r="F58" s="1014"/>
      <c r="G58" s="1014"/>
      <c r="H58" s="1014"/>
      <c r="I58" s="1014"/>
      <c r="J58" s="1014"/>
      <c r="K58" s="1014"/>
      <c r="L58" s="1014"/>
      <c r="M58" s="1014"/>
      <c r="N58" s="1014"/>
      <c r="O58" s="1014"/>
      <c r="P58" s="1014"/>
      <c r="Q58" s="1014"/>
      <c r="R58" s="1014"/>
      <c r="S58" s="1014"/>
      <c r="T58" s="458" t="s">
        <v>562</v>
      </c>
      <c r="U58" s="456"/>
      <c r="V58" s="1007">
        <v>0</v>
      </c>
      <c r="W58" s="1007"/>
      <c r="X58" s="1007"/>
      <c r="Y58" s="1007"/>
      <c r="Z58" s="1007"/>
      <c r="AA58" s="1007"/>
      <c r="AB58" s="1007"/>
      <c r="AC58" s="1007"/>
      <c r="AD58" s="1007"/>
      <c r="AE58" s="1007">
        <v>0</v>
      </c>
      <c r="AF58" s="1007"/>
      <c r="AG58" s="1007"/>
      <c r="AH58" s="1007"/>
      <c r="AI58" s="1007"/>
      <c r="AJ58" s="1007">
        <v>0</v>
      </c>
      <c r="AK58" s="1007"/>
      <c r="AL58" s="1007"/>
      <c r="AM58" s="1007"/>
      <c r="AN58" s="1007"/>
      <c r="AO58" s="728">
        <v>0</v>
      </c>
    </row>
    <row r="59" spans="1:41" ht="12.75" customHeight="1">
      <c r="A59" s="1014" t="s">
        <v>561</v>
      </c>
      <c r="B59" s="1014"/>
      <c r="C59" s="1014"/>
      <c r="D59" s="1014"/>
      <c r="E59" s="1014"/>
      <c r="F59" s="1014"/>
      <c r="G59" s="1014"/>
      <c r="H59" s="1014"/>
      <c r="I59" s="1014"/>
      <c r="J59" s="1014"/>
      <c r="K59" s="1014"/>
      <c r="L59" s="1014"/>
      <c r="M59" s="1014"/>
      <c r="N59" s="1014"/>
      <c r="O59" s="1014"/>
      <c r="P59" s="1014"/>
      <c r="Q59" s="1014"/>
      <c r="R59" s="1014"/>
      <c r="S59" s="1014"/>
      <c r="T59" s="457" t="s">
        <v>560</v>
      </c>
      <c r="U59" s="456"/>
      <c r="V59" s="1007">
        <v>0</v>
      </c>
      <c r="W59" s="1007"/>
      <c r="X59" s="1007"/>
      <c r="Y59" s="1007"/>
      <c r="Z59" s="1007"/>
      <c r="AA59" s="1007"/>
      <c r="AB59" s="1007"/>
      <c r="AC59" s="1007"/>
      <c r="AD59" s="1007"/>
      <c r="AE59" s="1007">
        <v>0</v>
      </c>
      <c r="AF59" s="1007"/>
      <c r="AG59" s="1007"/>
      <c r="AH59" s="1007"/>
      <c r="AI59" s="1007"/>
      <c r="AJ59" s="1007">
        <v>0</v>
      </c>
      <c r="AK59" s="1007"/>
      <c r="AL59" s="1007"/>
      <c r="AM59" s="1007"/>
      <c r="AN59" s="1007"/>
      <c r="AO59" s="728">
        <v>0</v>
      </c>
    </row>
    <row r="60" spans="1:41" ht="12.75" customHeight="1">
      <c r="A60" s="1014" t="s">
        <v>559</v>
      </c>
      <c r="B60" s="1014"/>
      <c r="C60" s="1014"/>
      <c r="D60" s="1014"/>
      <c r="E60" s="1014"/>
      <c r="F60" s="1014"/>
      <c r="G60" s="1014"/>
      <c r="H60" s="1014"/>
      <c r="I60" s="1014"/>
      <c r="J60" s="1014"/>
      <c r="K60" s="1014"/>
      <c r="L60" s="1014"/>
      <c r="M60" s="1014"/>
      <c r="N60" s="1014"/>
      <c r="O60" s="1014"/>
      <c r="P60" s="1014"/>
      <c r="Q60" s="1014"/>
      <c r="R60" s="1014"/>
      <c r="S60" s="1014"/>
      <c r="T60" s="458" t="s">
        <v>558</v>
      </c>
      <c r="U60" s="456"/>
      <c r="V60" s="1007">
        <v>0</v>
      </c>
      <c r="W60" s="1007"/>
      <c r="X60" s="1007"/>
      <c r="Y60" s="1007"/>
      <c r="Z60" s="1007"/>
      <c r="AA60" s="1007"/>
      <c r="AB60" s="1007"/>
      <c r="AC60" s="1007"/>
      <c r="AD60" s="1007"/>
      <c r="AE60" s="1007">
        <v>0</v>
      </c>
      <c r="AF60" s="1007"/>
      <c r="AG60" s="1007"/>
      <c r="AH60" s="1007"/>
      <c r="AI60" s="1007"/>
      <c r="AJ60" s="1007">
        <v>0</v>
      </c>
      <c r="AK60" s="1007"/>
      <c r="AL60" s="1007"/>
      <c r="AM60" s="1007"/>
      <c r="AN60" s="1007"/>
      <c r="AO60" s="728">
        <v>0</v>
      </c>
    </row>
    <row r="61" spans="1:41" ht="12.75" customHeight="1">
      <c r="A61" s="1020" t="s">
        <v>557</v>
      </c>
      <c r="B61" s="1020"/>
      <c r="C61" s="1020"/>
      <c r="D61" s="1020"/>
      <c r="E61" s="1020"/>
      <c r="F61" s="1020"/>
      <c r="G61" s="1020"/>
      <c r="H61" s="1020"/>
      <c r="I61" s="1020"/>
      <c r="J61" s="1020"/>
      <c r="K61" s="1020"/>
      <c r="L61" s="1020"/>
      <c r="M61" s="1020"/>
      <c r="N61" s="1020"/>
      <c r="O61" s="1020"/>
      <c r="P61" s="1020"/>
      <c r="Q61" s="1020"/>
      <c r="R61" s="1020"/>
      <c r="S61" s="1020"/>
      <c r="T61" s="457" t="s">
        <v>556</v>
      </c>
      <c r="U61" s="456"/>
      <c r="V61" s="1009">
        <f>SUM(V54:Z60)</f>
        <v>0</v>
      </c>
      <c r="W61" s="1009"/>
      <c r="X61" s="1009"/>
      <c r="Y61" s="1009"/>
      <c r="Z61" s="1009"/>
      <c r="AA61" s="1009"/>
      <c r="AB61" s="1009"/>
      <c r="AC61" s="1009"/>
      <c r="AD61" s="1009"/>
      <c r="AE61" s="1009">
        <f>SUM(AE54:AI60)</f>
        <v>0</v>
      </c>
      <c r="AF61" s="1009"/>
      <c r="AG61" s="1009"/>
      <c r="AH61" s="1009"/>
      <c r="AI61" s="1009"/>
      <c r="AJ61" s="1009">
        <f>SUM(AJ54:AN60)</f>
        <v>0</v>
      </c>
      <c r="AK61" s="1009"/>
      <c r="AL61" s="1009"/>
      <c r="AM61" s="1009"/>
      <c r="AN61" s="1009"/>
      <c r="AO61" s="728">
        <v>0</v>
      </c>
    </row>
    <row r="62" spans="1:41" ht="12.75" customHeight="1">
      <c r="A62" s="1014" t="s">
        <v>555</v>
      </c>
      <c r="B62" s="1014"/>
      <c r="C62" s="1014"/>
      <c r="D62" s="1014"/>
      <c r="E62" s="1014"/>
      <c r="F62" s="1014"/>
      <c r="G62" s="1014"/>
      <c r="H62" s="1014"/>
      <c r="I62" s="1014"/>
      <c r="J62" s="1014"/>
      <c r="K62" s="1014"/>
      <c r="L62" s="1014"/>
      <c r="M62" s="1014"/>
      <c r="N62" s="1014"/>
      <c r="O62" s="1014"/>
      <c r="P62" s="1014"/>
      <c r="Q62" s="1014"/>
      <c r="R62" s="1014"/>
      <c r="S62" s="1014"/>
      <c r="T62" s="457" t="s">
        <v>554</v>
      </c>
      <c r="U62" s="456"/>
      <c r="V62" s="1007">
        <v>0</v>
      </c>
      <c r="W62" s="1007"/>
      <c r="X62" s="1007"/>
      <c r="Y62" s="1007"/>
      <c r="Z62" s="1007"/>
      <c r="AA62" s="1007"/>
      <c r="AB62" s="1007"/>
      <c r="AC62" s="1007"/>
      <c r="AD62" s="1007"/>
      <c r="AE62" s="1007">
        <v>0</v>
      </c>
      <c r="AF62" s="1007"/>
      <c r="AG62" s="1007"/>
      <c r="AH62" s="1007"/>
      <c r="AI62" s="1007"/>
      <c r="AJ62" s="1007">
        <v>0</v>
      </c>
      <c r="AK62" s="1007"/>
      <c r="AL62" s="1007"/>
      <c r="AM62" s="1007"/>
      <c r="AN62" s="1007"/>
      <c r="AO62" s="728">
        <v>0</v>
      </c>
    </row>
    <row r="63" spans="1:41" ht="12.75" customHeight="1">
      <c r="A63" s="1014" t="s">
        <v>553</v>
      </c>
      <c r="B63" s="1014"/>
      <c r="C63" s="1014"/>
      <c r="D63" s="1014"/>
      <c r="E63" s="1014"/>
      <c r="F63" s="1014"/>
      <c r="G63" s="1014"/>
      <c r="H63" s="1014"/>
      <c r="I63" s="1014"/>
      <c r="J63" s="1014"/>
      <c r="K63" s="1014"/>
      <c r="L63" s="1014"/>
      <c r="M63" s="1014"/>
      <c r="N63" s="1014"/>
      <c r="O63" s="1014"/>
      <c r="P63" s="1014"/>
      <c r="Q63" s="1014"/>
      <c r="R63" s="1014"/>
      <c r="S63" s="1014"/>
      <c r="T63" s="458" t="s">
        <v>552</v>
      </c>
      <c r="U63" s="456"/>
      <c r="V63" s="1007">
        <v>0</v>
      </c>
      <c r="W63" s="1007"/>
      <c r="X63" s="1007"/>
      <c r="Y63" s="1007"/>
      <c r="Z63" s="1007"/>
      <c r="AA63" s="1007"/>
      <c r="AB63" s="1007"/>
      <c r="AC63" s="1007"/>
      <c r="AD63" s="1007"/>
      <c r="AE63" s="1007">
        <v>0</v>
      </c>
      <c r="AF63" s="1007"/>
      <c r="AG63" s="1007"/>
      <c r="AH63" s="1007"/>
      <c r="AI63" s="1007"/>
      <c r="AJ63" s="1007">
        <v>0</v>
      </c>
      <c r="AK63" s="1007"/>
      <c r="AL63" s="1007"/>
      <c r="AM63" s="1007"/>
      <c r="AN63" s="1007"/>
      <c r="AO63" s="728">
        <v>0</v>
      </c>
    </row>
    <row r="64" spans="1:41" ht="12.75" customHeight="1">
      <c r="A64" s="1014" t="s">
        <v>551</v>
      </c>
      <c r="B64" s="1014"/>
      <c r="C64" s="1014"/>
      <c r="D64" s="1014"/>
      <c r="E64" s="1014"/>
      <c r="F64" s="1014"/>
      <c r="G64" s="1014"/>
      <c r="H64" s="1014"/>
      <c r="I64" s="1014"/>
      <c r="J64" s="1014"/>
      <c r="K64" s="1014"/>
      <c r="L64" s="1014"/>
      <c r="M64" s="1014"/>
      <c r="N64" s="1014"/>
      <c r="O64" s="1014"/>
      <c r="P64" s="1014"/>
      <c r="Q64" s="1014"/>
      <c r="R64" s="1014"/>
      <c r="S64" s="1014"/>
      <c r="T64" s="457" t="s">
        <v>550</v>
      </c>
      <c r="U64" s="456"/>
      <c r="V64" s="1007">
        <v>0</v>
      </c>
      <c r="W64" s="1007"/>
      <c r="X64" s="1007"/>
      <c r="Y64" s="1007"/>
      <c r="Z64" s="1007"/>
      <c r="AA64" s="1007"/>
      <c r="AB64" s="1007"/>
      <c r="AC64" s="1007"/>
      <c r="AD64" s="1007"/>
      <c r="AE64" s="1007">
        <v>0</v>
      </c>
      <c r="AF64" s="1007"/>
      <c r="AG64" s="1007"/>
      <c r="AH64" s="1007"/>
      <c r="AI64" s="1007"/>
      <c r="AJ64" s="1007">
        <v>0</v>
      </c>
      <c r="AK64" s="1007"/>
      <c r="AL64" s="1007"/>
      <c r="AM64" s="1007"/>
      <c r="AN64" s="1007"/>
      <c r="AO64" s="728">
        <v>0</v>
      </c>
    </row>
    <row r="65" spans="1:41" ht="12.75" customHeight="1">
      <c r="A65" s="1020" t="s">
        <v>549</v>
      </c>
      <c r="B65" s="1020"/>
      <c r="C65" s="1020"/>
      <c r="D65" s="1020"/>
      <c r="E65" s="1020"/>
      <c r="F65" s="1020"/>
      <c r="G65" s="1020"/>
      <c r="H65" s="1020"/>
      <c r="I65" s="1020"/>
      <c r="J65" s="1020"/>
      <c r="K65" s="1020"/>
      <c r="L65" s="1020"/>
      <c r="M65" s="1020"/>
      <c r="N65" s="1020"/>
      <c r="O65" s="1020"/>
      <c r="P65" s="1020"/>
      <c r="Q65" s="1020"/>
      <c r="R65" s="1020"/>
      <c r="S65" s="1020"/>
      <c r="T65" s="458" t="s">
        <v>548</v>
      </c>
      <c r="U65" s="456"/>
      <c r="V65" s="1009">
        <f>SUM(V62:Z64)</f>
        <v>0</v>
      </c>
      <c r="W65" s="1009"/>
      <c r="X65" s="1009"/>
      <c r="Y65" s="1009"/>
      <c r="Z65" s="1009"/>
      <c r="AA65" s="1009"/>
      <c r="AB65" s="1009"/>
      <c r="AC65" s="1009"/>
      <c r="AD65" s="1009"/>
      <c r="AE65" s="1009">
        <f>SUM(AE62:AI64)</f>
        <v>0</v>
      </c>
      <c r="AF65" s="1009"/>
      <c r="AG65" s="1009"/>
      <c r="AH65" s="1009"/>
      <c r="AI65" s="1009"/>
      <c r="AJ65" s="1009">
        <f>SUM(AJ62:AN64)</f>
        <v>0</v>
      </c>
      <c r="AK65" s="1009"/>
      <c r="AL65" s="1009"/>
      <c r="AM65" s="1009"/>
      <c r="AN65" s="1009"/>
      <c r="AO65" s="728">
        <v>0</v>
      </c>
    </row>
    <row r="66" spans="1:41" ht="12.75" customHeight="1">
      <c r="A66" s="1014" t="s">
        <v>547</v>
      </c>
      <c r="B66" s="1014"/>
      <c r="C66" s="1014"/>
      <c r="D66" s="1014"/>
      <c r="E66" s="1014"/>
      <c r="F66" s="1014"/>
      <c r="G66" s="1014"/>
      <c r="H66" s="1014"/>
      <c r="I66" s="1014"/>
      <c r="J66" s="1014"/>
      <c r="K66" s="1014"/>
      <c r="L66" s="1014"/>
      <c r="M66" s="1014"/>
      <c r="N66" s="1014"/>
      <c r="O66" s="1014"/>
      <c r="P66" s="1014"/>
      <c r="Q66" s="1014"/>
      <c r="R66" s="1014"/>
      <c r="S66" s="1014"/>
      <c r="T66" s="457" t="s">
        <v>546</v>
      </c>
      <c r="U66" s="456"/>
      <c r="V66" s="1007">
        <v>0</v>
      </c>
      <c r="W66" s="1007"/>
      <c r="X66" s="1007"/>
      <c r="Y66" s="1007"/>
      <c r="Z66" s="1007"/>
      <c r="AA66" s="1007"/>
      <c r="AB66" s="1007"/>
      <c r="AC66" s="1007"/>
      <c r="AD66" s="1007"/>
      <c r="AE66" s="1007">
        <v>10</v>
      </c>
      <c r="AF66" s="1007"/>
      <c r="AG66" s="1007"/>
      <c r="AH66" s="1007"/>
      <c r="AI66" s="1007"/>
      <c r="AJ66" s="1007">
        <v>1</v>
      </c>
      <c r="AK66" s="1007"/>
      <c r="AL66" s="1007"/>
      <c r="AM66" s="1007"/>
      <c r="AN66" s="1007"/>
      <c r="AO66" s="455">
        <f>(AJ66/AE66)</f>
        <v>0.1</v>
      </c>
    </row>
    <row r="67" spans="1:41" ht="12.75" customHeight="1">
      <c r="A67" s="1014" t="s">
        <v>545</v>
      </c>
      <c r="B67" s="1014"/>
      <c r="C67" s="1014"/>
      <c r="D67" s="1014"/>
      <c r="E67" s="1014"/>
      <c r="F67" s="1014"/>
      <c r="G67" s="1014"/>
      <c r="H67" s="1014"/>
      <c r="I67" s="1014"/>
      <c r="J67" s="1014"/>
      <c r="K67" s="1014"/>
      <c r="L67" s="1014"/>
      <c r="M67" s="1014"/>
      <c r="N67" s="1014"/>
      <c r="O67" s="1014"/>
      <c r="P67" s="1014"/>
      <c r="Q67" s="1014"/>
      <c r="R67" s="1014"/>
      <c r="S67" s="1014"/>
      <c r="T67" s="458" t="s">
        <v>544</v>
      </c>
      <c r="U67" s="456"/>
      <c r="V67" s="1007">
        <v>0</v>
      </c>
      <c r="W67" s="1007"/>
      <c r="X67" s="1007"/>
      <c r="Y67" s="1007"/>
      <c r="Z67" s="1007"/>
      <c r="AA67" s="1007"/>
      <c r="AB67" s="1007"/>
      <c r="AC67" s="1007"/>
      <c r="AD67" s="1007"/>
      <c r="AE67" s="1007">
        <v>0</v>
      </c>
      <c r="AF67" s="1007"/>
      <c r="AG67" s="1007"/>
      <c r="AH67" s="1007"/>
      <c r="AI67" s="1007"/>
      <c r="AJ67" s="1007">
        <v>0</v>
      </c>
      <c r="AK67" s="1007"/>
      <c r="AL67" s="1007"/>
      <c r="AM67" s="1007"/>
      <c r="AN67" s="1007"/>
      <c r="AO67" s="728">
        <v>0</v>
      </c>
    </row>
    <row r="68" spans="1:41" ht="12.75" customHeight="1">
      <c r="A68" s="1020" t="s">
        <v>543</v>
      </c>
      <c r="B68" s="1020"/>
      <c r="C68" s="1020"/>
      <c r="D68" s="1020"/>
      <c r="E68" s="1020"/>
      <c r="F68" s="1020"/>
      <c r="G68" s="1020"/>
      <c r="H68" s="1020"/>
      <c r="I68" s="1020"/>
      <c r="J68" s="1020"/>
      <c r="K68" s="1020"/>
      <c r="L68" s="1020"/>
      <c r="M68" s="1020"/>
      <c r="N68" s="1020"/>
      <c r="O68" s="1020"/>
      <c r="P68" s="1020"/>
      <c r="Q68" s="1020"/>
      <c r="R68" s="1020"/>
      <c r="S68" s="1020"/>
      <c r="T68" s="457" t="s">
        <v>542</v>
      </c>
      <c r="U68" s="456"/>
      <c r="V68" s="1009">
        <f>SUM(V66:Z67)</f>
        <v>0</v>
      </c>
      <c r="W68" s="1009"/>
      <c r="X68" s="1009"/>
      <c r="Y68" s="1009"/>
      <c r="Z68" s="1009"/>
      <c r="AA68" s="1009"/>
      <c r="AB68" s="1009"/>
      <c r="AC68" s="1009"/>
      <c r="AD68" s="1009"/>
      <c r="AE68" s="1009">
        <f>SUM(AE66:AI67)</f>
        <v>10</v>
      </c>
      <c r="AF68" s="1009"/>
      <c r="AG68" s="1009"/>
      <c r="AH68" s="1009"/>
      <c r="AI68" s="1009"/>
      <c r="AJ68" s="1009">
        <f>SUM(AJ66:AN67)</f>
        <v>1</v>
      </c>
      <c r="AK68" s="1009"/>
      <c r="AL68" s="1009"/>
      <c r="AM68" s="1009"/>
      <c r="AN68" s="1009"/>
      <c r="AO68" s="455">
        <f>(AJ68/AE68)</f>
        <v>0.1</v>
      </c>
    </row>
    <row r="69" spans="1:41" ht="12.75" customHeight="1">
      <c r="A69" s="1020" t="s">
        <v>541</v>
      </c>
      <c r="B69" s="1020"/>
      <c r="C69" s="1020"/>
      <c r="D69" s="1020"/>
      <c r="E69" s="1020"/>
      <c r="F69" s="1020"/>
      <c r="G69" s="1020"/>
      <c r="H69" s="1020"/>
      <c r="I69" s="1020"/>
      <c r="J69" s="1020"/>
      <c r="K69" s="1020"/>
      <c r="L69" s="1020"/>
      <c r="M69" s="1020"/>
      <c r="N69" s="1020"/>
      <c r="O69" s="1020"/>
      <c r="P69" s="1020"/>
      <c r="Q69" s="1020"/>
      <c r="R69" s="1020"/>
      <c r="S69" s="1020"/>
      <c r="T69" s="458" t="s">
        <v>540</v>
      </c>
      <c r="U69" s="456"/>
      <c r="V69" s="1007">
        <v>0</v>
      </c>
      <c r="W69" s="1007"/>
      <c r="X69" s="1007"/>
      <c r="Y69" s="1007"/>
      <c r="Z69" s="1007"/>
      <c r="AA69" s="1007"/>
      <c r="AB69" s="1007"/>
      <c r="AC69" s="1007"/>
      <c r="AD69" s="1007"/>
      <c r="AE69" s="1007">
        <v>0</v>
      </c>
      <c r="AF69" s="1007"/>
      <c r="AG69" s="1007"/>
      <c r="AH69" s="1007"/>
      <c r="AI69" s="1007"/>
      <c r="AJ69" s="1007">
        <v>0</v>
      </c>
      <c r="AK69" s="1007"/>
      <c r="AL69" s="1007"/>
      <c r="AM69" s="1007"/>
      <c r="AN69" s="1007"/>
      <c r="AO69" s="728">
        <v>0</v>
      </c>
    </row>
    <row r="70" spans="1:41" ht="12.75" customHeight="1">
      <c r="A70" s="1020" t="s">
        <v>539</v>
      </c>
      <c r="B70" s="1020"/>
      <c r="C70" s="1020"/>
      <c r="D70" s="1020"/>
      <c r="E70" s="1020"/>
      <c r="F70" s="1020"/>
      <c r="G70" s="1020"/>
      <c r="H70" s="1020"/>
      <c r="I70" s="1020"/>
      <c r="J70" s="1020"/>
      <c r="K70" s="1020"/>
      <c r="L70" s="1020"/>
      <c r="M70" s="1020"/>
      <c r="N70" s="1020"/>
      <c r="O70" s="1020"/>
      <c r="P70" s="1020"/>
      <c r="Q70" s="1020"/>
      <c r="R70" s="1020"/>
      <c r="S70" s="1020"/>
      <c r="T70" s="457" t="s">
        <v>538</v>
      </c>
      <c r="U70" s="459"/>
      <c r="V70" s="1007">
        <v>0</v>
      </c>
      <c r="W70" s="1007"/>
      <c r="X70" s="1007"/>
      <c r="Y70" s="1007"/>
      <c r="Z70" s="1007"/>
      <c r="AA70" s="1007"/>
      <c r="AB70" s="1007"/>
      <c r="AC70" s="1007"/>
      <c r="AD70" s="1007"/>
      <c r="AE70" s="1007">
        <v>0</v>
      </c>
      <c r="AF70" s="1007"/>
      <c r="AG70" s="1007"/>
      <c r="AH70" s="1007"/>
      <c r="AI70" s="1007"/>
      <c r="AJ70" s="1007">
        <v>0</v>
      </c>
      <c r="AK70" s="1007"/>
      <c r="AL70" s="1007"/>
      <c r="AM70" s="1007"/>
      <c r="AN70" s="1007"/>
      <c r="AO70" s="728">
        <v>0</v>
      </c>
    </row>
    <row r="71" spans="1:41" ht="12.75" customHeight="1">
      <c r="A71" s="1020" t="s">
        <v>537</v>
      </c>
      <c r="B71" s="1020"/>
      <c r="C71" s="1020"/>
      <c r="D71" s="1020"/>
      <c r="E71" s="1020"/>
      <c r="F71" s="1020"/>
      <c r="G71" s="1020"/>
      <c r="H71" s="1020"/>
      <c r="I71" s="1020"/>
      <c r="J71" s="1020"/>
      <c r="K71" s="1020"/>
      <c r="L71" s="1020"/>
      <c r="M71" s="1020"/>
      <c r="N71" s="1020"/>
      <c r="O71" s="1020"/>
      <c r="P71" s="1020"/>
      <c r="Q71" s="1020"/>
      <c r="R71" s="1020"/>
      <c r="S71" s="1020"/>
      <c r="T71" s="458" t="s">
        <v>536</v>
      </c>
      <c r="U71" s="456"/>
      <c r="V71" s="1009">
        <f>SUM(V61+V65+V68+V70)</f>
        <v>0</v>
      </c>
      <c r="W71" s="1009"/>
      <c r="X71" s="1009"/>
      <c r="Y71" s="1009"/>
      <c r="Z71" s="1009"/>
      <c r="AA71" s="1009"/>
      <c r="AB71" s="1009"/>
      <c r="AC71" s="1009"/>
      <c r="AD71" s="1009"/>
      <c r="AE71" s="1009">
        <f>SUM(AE61+AE65+AE68+AE70)</f>
        <v>10</v>
      </c>
      <c r="AF71" s="1009"/>
      <c r="AG71" s="1009"/>
      <c r="AH71" s="1009"/>
      <c r="AI71" s="1009"/>
      <c r="AJ71" s="1009">
        <f>SUM(AJ61+AJ65+AJ68+AJ70)</f>
        <v>1</v>
      </c>
      <c r="AK71" s="1009"/>
      <c r="AL71" s="1009"/>
      <c r="AM71" s="1009"/>
      <c r="AN71" s="1009"/>
      <c r="AO71" s="455">
        <f>(AJ71/AE71)</f>
        <v>0.1</v>
      </c>
    </row>
    <row r="72" spans="1:41" ht="12.75" customHeight="1">
      <c r="A72" s="1020" t="s">
        <v>535</v>
      </c>
      <c r="B72" s="1020"/>
      <c r="C72" s="1020"/>
      <c r="D72" s="1020"/>
      <c r="E72" s="1020"/>
      <c r="F72" s="1020"/>
      <c r="G72" s="1020"/>
      <c r="H72" s="1020"/>
      <c r="I72" s="1020"/>
      <c r="J72" s="1020"/>
      <c r="K72" s="1020"/>
      <c r="L72" s="1020"/>
      <c r="M72" s="1020"/>
      <c r="N72" s="1020"/>
      <c r="O72" s="1020"/>
      <c r="P72" s="1020"/>
      <c r="Q72" s="1020"/>
      <c r="R72" s="1020"/>
      <c r="S72" s="1020"/>
      <c r="T72" s="457" t="s">
        <v>534</v>
      </c>
      <c r="U72" s="456"/>
      <c r="V72" s="1009">
        <f>SUM(V71+V53)</f>
        <v>2145000</v>
      </c>
      <c r="W72" s="1009"/>
      <c r="X72" s="1009"/>
      <c r="Y72" s="1009"/>
      <c r="Z72" s="1009"/>
      <c r="AA72" s="1009"/>
      <c r="AB72" s="1009"/>
      <c r="AC72" s="1009"/>
      <c r="AD72" s="1009"/>
      <c r="AE72" s="1009">
        <f>SUM(AE71+AE53)</f>
        <v>2745010</v>
      </c>
      <c r="AF72" s="1009"/>
      <c r="AG72" s="1009"/>
      <c r="AH72" s="1009"/>
      <c r="AI72" s="1009"/>
      <c r="AJ72" s="1009">
        <f>SUM(AJ71+AJ53)</f>
        <v>1316666</v>
      </c>
      <c r="AK72" s="1009"/>
      <c r="AL72" s="1009"/>
      <c r="AM72" s="1009"/>
      <c r="AN72" s="1009"/>
      <c r="AO72" s="455">
        <f>(AJ72/AE72)</f>
        <v>0.4796579976029231</v>
      </c>
    </row>
    <row r="73" spans="1:20" ht="21.75" customHeight="1">
      <c r="A73" s="452"/>
      <c r="B73" s="452"/>
      <c r="C73" s="452"/>
      <c r="D73" s="452"/>
      <c r="T73" s="454"/>
    </row>
    <row r="74" spans="1:4" ht="21.75" customHeight="1">
      <c r="A74" s="453"/>
      <c r="B74" s="452"/>
      <c r="C74" s="452"/>
      <c r="D74" s="452"/>
    </row>
    <row r="75" spans="1:4" ht="21" customHeight="1">
      <c r="A75" s="453"/>
      <c r="B75" s="452"/>
      <c r="C75" s="452"/>
      <c r="D75" s="452"/>
    </row>
    <row r="76" spans="1:4" ht="20.25" customHeight="1">
      <c r="A76" s="452"/>
      <c r="B76" s="452"/>
      <c r="C76" s="452"/>
      <c r="D76" s="452"/>
    </row>
    <row r="77" spans="1:4" ht="12.75">
      <c r="A77" s="452"/>
      <c r="B77" s="452"/>
      <c r="C77" s="452"/>
      <c r="D77" s="452"/>
    </row>
    <row r="78" spans="1:4" ht="12.75">
      <c r="A78" s="452"/>
      <c r="B78" s="452"/>
      <c r="C78" s="452"/>
      <c r="D78" s="452"/>
    </row>
    <row r="79" spans="1:4" ht="12.75">
      <c r="A79" s="452"/>
      <c r="B79" s="452"/>
      <c r="C79" s="452"/>
      <c r="D79" s="452"/>
    </row>
    <row r="80" spans="1:4" ht="12.75">
      <c r="A80" s="452"/>
      <c r="B80" s="452"/>
      <c r="C80" s="452"/>
      <c r="D80" s="452"/>
    </row>
    <row r="81" spans="1:4" ht="12.75">
      <c r="A81" s="452"/>
      <c r="B81" s="452"/>
      <c r="C81" s="452"/>
      <c r="D81" s="452"/>
    </row>
    <row r="86" ht="12.75">
      <c r="T86" s="102"/>
    </row>
  </sheetData>
  <sheetProtection selectLockedCells="1" selectUnlockedCells="1"/>
  <mergeCells count="341">
    <mergeCell ref="AJ39:AN39"/>
    <mergeCell ref="A1:AO1"/>
    <mergeCell ref="A2:AO2"/>
    <mergeCell ref="A3:AO3"/>
    <mergeCell ref="A4:AO4"/>
    <mergeCell ref="AJ31:AN31"/>
    <mergeCell ref="AJ32:AN32"/>
    <mergeCell ref="AJ33:AN33"/>
    <mergeCell ref="AJ34:AN34"/>
    <mergeCell ref="AJ35:AN35"/>
    <mergeCell ref="AJ25:AN25"/>
    <mergeCell ref="AJ28:AN29"/>
    <mergeCell ref="AJ30:AN30"/>
    <mergeCell ref="AJ36:AN36"/>
    <mergeCell ref="AJ37:AN37"/>
    <mergeCell ref="AJ38:AN38"/>
    <mergeCell ref="AE34:AI34"/>
    <mergeCell ref="AE35:AI35"/>
    <mergeCell ref="AE36:AI36"/>
    <mergeCell ref="AE37:AI37"/>
    <mergeCell ref="AJ20:AN20"/>
    <mergeCell ref="AJ21:AN21"/>
    <mergeCell ref="AJ22:AN22"/>
    <mergeCell ref="AJ23:AN23"/>
    <mergeCell ref="AJ26:AN26"/>
    <mergeCell ref="AJ27:AN27"/>
    <mergeCell ref="AJ11:AN11"/>
    <mergeCell ref="AJ12:AN12"/>
    <mergeCell ref="AJ19:AN19"/>
    <mergeCell ref="AJ24:AN24"/>
    <mergeCell ref="AJ5:AN5"/>
    <mergeCell ref="AJ6:AN6"/>
    <mergeCell ref="AJ13:AN13"/>
    <mergeCell ref="AJ14:AN14"/>
    <mergeCell ref="AJ15:AN15"/>
    <mergeCell ref="AJ16:AN16"/>
    <mergeCell ref="AJ17:AN17"/>
    <mergeCell ref="AJ18:AN18"/>
    <mergeCell ref="AJ7:AN7"/>
    <mergeCell ref="AJ8:AN8"/>
    <mergeCell ref="AJ9:AN9"/>
    <mergeCell ref="AJ10:AN10"/>
    <mergeCell ref="AJ43:AN43"/>
    <mergeCell ref="AJ44:AN44"/>
    <mergeCell ref="AJ45:AN45"/>
    <mergeCell ref="AJ70:AN70"/>
    <mergeCell ref="AJ71:AN71"/>
    <mergeCell ref="AJ72:AN72"/>
    <mergeCell ref="AJ66:AN66"/>
    <mergeCell ref="AJ67:AN67"/>
    <mergeCell ref="AJ68:AN68"/>
    <mergeCell ref="AJ54:AN54"/>
    <mergeCell ref="AJ55:AN55"/>
    <mergeCell ref="AJ56:AN56"/>
    <mergeCell ref="AJ48:AN48"/>
    <mergeCell ref="AJ49:AN49"/>
    <mergeCell ref="AJ50:AN50"/>
    <mergeCell ref="AJ51:AN51"/>
    <mergeCell ref="AJ52:AN52"/>
    <mergeCell ref="AJ53:AN53"/>
    <mergeCell ref="AE55:AI55"/>
    <mergeCell ref="AE56:AI56"/>
    <mergeCell ref="AE57:AI57"/>
    <mergeCell ref="AJ40:AN40"/>
    <mergeCell ref="AJ41:AN41"/>
    <mergeCell ref="AJ42:AN42"/>
    <mergeCell ref="AE68:AI68"/>
    <mergeCell ref="AE69:AI69"/>
    <mergeCell ref="AE66:AI66"/>
    <mergeCell ref="AE67:AI67"/>
    <mergeCell ref="AE50:AI50"/>
    <mergeCell ref="AE51:AI51"/>
    <mergeCell ref="AJ65:AN65"/>
    <mergeCell ref="AJ46:AN46"/>
    <mergeCell ref="AJ47:AN47"/>
    <mergeCell ref="AJ64:AN64"/>
    <mergeCell ref="AJ57:AN57"/>
    <mergeCell ref="AJ58:AN58"/>
    <mergeCell ref="AJ59:AN59"/>
    <mergeCell ref="AJ60:AN60"/>
    <mergeCell ref="AJ69:AN69"/>
    <mergeCell ref="AJ61:AN61"/>
    <mergeCell ref="AJ62:AN62"/>
    <mergeCell ref="AJ63:AN63"/>
    <mergeCell ref="AE40:AI40"/>
    <mergeCell ref="AE70:AI70"/>
    <mergeCell ref="AE71:AI71"/>
    <mergeCell ref="AE72:AI72"/>
    <mergeCell ref="AE59:AI59"/>
    <mergeCell ref="AE60:AI60"/>
    <mergeCell ref="AE61:AI61"/>
    <mergeCell ref="AE62:AI62"/>
    <mergeCell ref="AE63:AI63"/>
    <mergeCell ref="AE64:AI64"/>
    <mergeCell ref="AE65:AI65"/>
    <mergeCell ref="AE58:AI58"/>
    <mergeCell ref="AE41:AI41"/>
    <mergeCell ref="AE42:AI42"/>
    <mergeCell ref="AE43:AI43"/>
    <mergeCell ref="AE44:AI44"/>
    <mergeCell ref="AE45:AI45"/>
    <mergeCell ref="AE46:AI46"/>
    <mergeCell ref="AE47:AI47"/>
    <mergeCell ref="AE48:AI48"/>
    <mergeCell ref="AE49:AI49"/>
    <mergeCell ref="AE52:AI52"/>
    <mergeCell ref="AE53:AI53"/>
    <mergeCell ref="AE54:AI54"/>
    <mergeCell ref="AE11:AI11"/>
    <mergeCell ref="AE12:AI12"/>
    <mergeCell ref="AE13:AI13"/>
    <mergeCell ref="AE14:AI14"/>
    <mergeCell ref="AE15:AI15"/>
    <mergeCell ref="AE16:AI16"/>
    <mergeCell ref="AE5:AI5"/>
    <mergeCell ref="AE6:AI6"/>
    <mergeCell ref="AE7:AI7"/>
    <mergeCell ref="AE8:AI8"/>
    <mergeCell ref="AE9:AI9"/>
    <mergeCell ref="AE10:AI10"/>
    <mergeCell ref="V42:Z42"/>
    <mergeCell ref="A42:S42"/>
    <mergeCell ref="V38:Z38"/>
    <mergeCell ref="V34:Z34"/>
    <mergeCell ref="V35:Z35"/>
    <mergeCell ref="V36:Z36"/>
    <mergeCell ref="AE17:AI17"/>
    <mergeCell ref="AE18:AI18"/>
    <mergeCell ref="AE19:AI19"/>
    <mergeCell ref="AE20:AI20"/>
    <mergeCell ref="AE21:AI21"/>
    <mergeCell ref="AE30:AI30"/>
    <mergeCell ref="AE31:AI31"/>
    <mergeCell ref="AE22:AI22"/>
    <mergeCell ref="AE23:AI23"/>
    <mergeCell ref="AE24:AI24"/>
    <mergeCell ref="AE25:AI25"/>
    <mergeCell ref="AE26:AI26"/>
    <mergeCell ref="AE27:AI27"/>
    <mergeCell ref="AE28:AI29"/>
    <mergeCell ref="AE32:AI32"/>
    <mergeCell ref="AE33:AI33"/>
    <mergeCell ref="AE38:AI38"/>
    <mergeCell ref="AE39:AI39"/>
    <mergeCell ref="V44:Z44"/>
    <mergeCell ref="V43:Z43"/>
    <mergeCell ref="V45:Z45"/>
    <mergeCell ref="V47:Z47"/>
    <mergeCell ref="A53:S53"/>
    <mergeCell ref="A49:S49"/>
    <mergeCell ref="V52:Z52"/>
    <mergeCell ref="A50:S50"/>
    <mergeCell ref="A43:S43"/>
    <mergeCell ref="A44:S44"/>
    <mergeCell ref="A51:S51"/>
    <mergeCell ref="V48:Z48"/>
    <mergeCell ref="A48:S48"/>
    <mergeCell ref="A45:S45"/>
    <mergeCell ref="V71:Z71"/>
    <mergeCell ref="V72:Z72"/>
    <mergeCell ref="V70:Z70"/>
    <mergeCell ref="V64:Z64"/>
    <mergeCell ref="V66:Z66"/>
    <mergeCell ref="V68:Z68"/>
    <mergeCell ref="V69:Z69"/>
    <mergeCell ref="V67:Z67"/>
    <mergeCell ref="A62:S62"/>
    <mergeCell ref="A72:S72"/>
    <mergeCell ref="A70:S70"/>
    <mergeCell ref="A71:S71"/>
    <mergeCell ref="A66:S66"/>
    <mergeCell ref="A67:S67"/>
    <mergeCell ref="A68:S68"/>
    <mergeCell ref="V63:Z63"/>
    <mergeCell ref="V65:Z65"/>
    <mergeCell ref="V62:Z62"/>
    <mergeCell ref="A69:S69"/>
    <mergeCell ref="A57:S57"/>
    <mergeCell ref="A63:S63"/>
    <mergeCell ref="A60:S60"/>
    <mergeCell ref="A58:S58"/>
    <mergeCell ref="A31:S31"/>
    <mergeCell ref="A61:S61"/>
    <mergeCell ref="A65:S65"/>
    <mergeCell ref="A54:S54"/>
    <mergeCell ref="A55:S55"/>
    <mergeCell ref="A56:S56"/>
    <mergeCell ref="A41:S41"/>
    <mergeCell ref="A59:S59"/>
    <mergeCell ref="A40:S40"/>
    <mergeCell ref="A38:S38"/>
    <mergeCell ref="A34:S34"/>
    <mergeCell ref="A36:S36"/>
    <mergeCell ref="A37:S37"/>
    <mergeCell ref="A52:S52"/>
    <mergeCell ref="A32:S32"/>
    <mergeCell ref="A64:S64"/>
    <mergeCell ref="A46:S46"/>
    <mergeCell ref="A47:S47"/>
    <mergeCell ref="A35:S35"/>
    <mergeCell ref="A33:S33"/>
    <mergeCell ref="V61:Z61"/>
    <mergeCell ref="V49:Z49"/>
    <mergeCell ref="V50:Z50"/>
    <mergeCell ref="V60:Z60"/>
    <mergeCell ref="V57:Z57"/>
    <mergeCell ref="V59:Z59"/>
    <mergeCell ref="V58:Z58"/>
    <mergeCell ref="V53:Z53"/>
    <mergeCell ref="V46:Z46"/>
    <mergeCell ref="V56:Z56"/>
    <mergeCell ref="V54:Z54"/>
    <mergeCell ref="V55:Z55"/>
    <mergeCell ref="V51:Z51"/>
    <mergeCell ref="A30:S30"/>
    <mergeCell ref="A27:S27"/>
    <mergeCell ref="V27:Z27"/>
    <mergeCell ref="A22:S22"/>
    <mergeCell ref="V24:Z24"/>
    <mergeCell ref="V23:Z23"/>
    <mergeCell ref="V25:Z25"/>
    <mergeCell ref="A29:S29"/>
    <mergeCell ref="V41:Z41"/>
    <mergeCell ref="V32:Z32"/>
    <mergeCell ref="V33:Z33"/>
    <mergeCell ref="V37:Z37"/>
    <mergeCell ref="V40:Z40"/>
    <mergeCell ref="T28:U29"/>
    <mergeCell ref="V31:Z31"/>
    <mergeCell ref="V30:Z30"/>
    <mergeCell ref="V39:Z39"/>
    <mergeCell ref="A39:S39"/>
    <mergeCell ref="AA25:AD25"/>
    <mergeCell ref="AA26:AD26"/>
    <mergeCell ref="V26:Z26"/>
    <mergeCell ref="V19:Z19"/>
    <mergeCell ref="A28:S28"/>
    <mergeCell ref="V22:Z22"/>
    <mergeCell ref="A23:S23"/>
    <mergeCell ref="A25:S25"/>
    <mergeCell ref="A26:S26"/>
    <mergeCell ref="A24:S24"/>
    <mergeCell ref="V28:Z29"/>
    <mergeCell ref="V6:Z6"/>
    <mergeCell ref="V21:Z21"/>
    <mergeCell ref="A16:S16"/>
    <mergeCell ref="A17:S17"/>
    <mergeCell ref="A18:S18"/>
    <mergeCell ref="A19:S19"/>
    <mergeCell ref="A20:S20"/>
    <mergeCell ref="V20:Z20"/>
    <mergeCell ref="A21:S21"/>
    <mergeCell ref="A12:S12"/>
    <mergeCell ref="V9:Z9"/>
    <mergeCell ref="V17:Z17"/>
    <mergeCell ref="V18:Z18"/>
    <mergeCell ref="A8:S8"/>
    <mergeCell ref="A5:S6"/>
    <mergeCell ref="A7:S7"/>
    <mergeCell ref="A9:S9"/>
    <mergeCell ref="A10:S10"/>
    <mergeCell ref="A11:S11"/>
    <mergeCell ref="A13:S13"/>
    <mergeCell ref="V11:Z11"/>
    <mergeCell ref="V15:Z15"/>
    <mergeCell ref="V13:Z13"/>
    <mergeCell ref="V14:Z14"/>
    <mergeCell ref="V16:Z16"/>
    <mergeCell ref="A15:S15"/>
    <mergeCell ref="V7:Z7"/>
    <mergeCell ref="V12:Z12"/>
    <mergeCell ref="V8:Z8"/>
    <mergeCell ref="V10:Z10"/>
    <mergeCell ref="A14:S14"/>
    <mergeCell ref="T5:U6"/>
    <mergeCell ref="V5:Z5"/>
    <mergeCell ref="AA27:AD27"/>
    <mergeCell ref="AA28:AD29"/>
    <mergeCell ref="AA20:AD20"/>
    <mergeCell ref="AA21:AD21"/>
    <mergeCell ref="AA22:AD22"/>
    <mergeCell ref="AA36:AD36"/>
    <mergeCell ref="AA35:AD35"/>
    <mergeCell ref="AA5:AD5"/>
    <mergeCell ref="AA6:AD6"/>
    <mergeCell ref="AA7:AD7"/>
    <mergeCell ref="AA8:AD8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3:AD23"/>
    <mergeCell ref="AA24:AD24"/>
    <mergeCell ref="AA37:AD37"/>
    <mergeCell ref="AA38:AD38"/>
    <mergeCell ref="AA39:AD39"/>
    <mergeCell ref="AA40:AD40"/>
    <mergeCell ref="AA41:AD41"/>
    <mergeCell ref="AA30:AD30"/>
    <mergeCell ref="AA31:AD31"/>
    <mergeCell ref="AA32:AD32"/>
    <mergeCell ref="AA33:AD33"/>
    <mergeCell ref="AA34:AD34"/>
    <mergeCell ref="AA63:AD63"/>
    <mergeCell ref="AA64:AD64"/>
    <mergeCell ref="AA65:AD65"/>
    <mergeCell ref="AA72:AD72"/>
    <mergeCell ref="AA66:AD66"/>
    <mergeCell ref="AA67:AD67"/>
    <mergeCell ref="AA68:AD68"/>
    <mergeCell ref="AA69:AD69"/>
    <mergeCell ref="AA70:AD70"/>
    <mergeCell ref="AA71:AD71"/>
    <mergeCell ref="AA42:AD42"/>
    <mergeCell ref="AA43:AD43"/>
    <mergeCell ref="AA44:AD44"/>
    <mergeCell ref="AA45:AD45"/>
    <mergeCell ref="AA46:AD46"/>
    <mergeCell ref="AA48:AD48"/>
    <mergeCell ref="AA49:AD49"/>
    <mergeCell ref="AA61:AD61"/>
    <mergeCell ref="AA62:AD62"/>
    <mergeCell ref="AA47:AD47"/>
    <mergeCell ref="AA54:AD54"/>
    <mergeCell ref="AA55:AD55"/>
    <mergeCell ref="AA56:AD56"/>
    <mergeCell ref="AA57:AD57"/>
    <mergeCell ref="AA58:AD58"/>
    <mergeCell ref="AA59:AD59"/>
    <mergeCell ref="AA60:AD60"/>
    <mergeCell ref="AA50:AD50"/>
    <mergeCell ref="AA51:AD51"/>
    <mergeCell ref="AA52:AD52"/>
    <mergeCell ref="AA53:AD53"/>
  </mergeCells>
  <printOptions horizontalCentered="1"/>
  <pageMargins left="0" right="0" top="0" bottom="0" header="0.15748031496062992" footer="0.15748031496062992"/>
  <pageSetup fitToHeight="0" horizontalDpi="600" verticalDpi="600" orientation="portrait" paperSize="9" scale="71" r:id="rId1"/>
  <headerFooter alignWithMargins="0">
    <oddHeader>&amp;R7. sz.melléklet</oddHeader>
    <oddFooter>&amp;C&amp;P. oldal</oddFooter>
  </headerFooter>
  <rowBreaks count="1" manualBreakCount="1"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170"/>
  <sheetViews>
    <sheetView showGridLines="0" view="pageBreakPreview" zoomScaleSheetLayoutView="100" zoomScalePageLayoutView="0" workbookViewId="0" topLeftCell="B1">
      <selection activeCell="B6" sqref="B6:AP6"/>
    </sheetView>
  </sheetViews>
  <sheetFormatPr defaultColWidth="9.00390625" defaultRowHeight="12.75"/>
  <cols>
    <col min="1" max="1" width="1.37890625" style="7" hidden="1" customWidth="1"/>
    <col min="2" max="7" width="3.25390625" style="7" customWidth="1"/>
    <col min="8" max="8" width="5.125" style="7" customWidth="1"/>
    <col min="9" max="12" width="3.25390625" style="7" customWidth="1"/>
    <col min="13" max="13" width="4.25390625" style="7" customWidth="1"/>
    <col min="14" max="15" width="3.25390625" style="7" customWidth="1"/>
    <col min="16" max="16" width="4.375" style="7" customWidth="1"/>
    <col min="17" max="18" width="3.25390625" style="7" customWidth="1"/>
    <col min="19" max="19" width="3.125" style="7" customWidth="1"/>
    <col min="20" max="20" width="3.25390625" style="7" hidden="1" customWidth="1"/>
    <col min="21" max="21" width="2.375" style="7" customWidth="1"/>
    <col min="22" max="22" width="5.75390625" style="7" customWidth="1"/>
    <col min="23" max="23" width="0.2421875" style="7" customWidth="1"/>
    <col min="24" max="28" width="3.25390625" style="7" customWidth="1"/>
    <col min="29" max="38" width="3.25390625" style="7" hidden="1" customWidth="1"/>
    <col min="39" max="39" width="0.2421875" style="7" customWidth="1"/>
    <col min="40" max="40" width="11.00390625" style="7" customWidth="1"/>
    <col min="41" max="41" width="11.25390625" style="7" customWidth="1"/>
    <col min="42" max="16384" width="9.125" style="7" customWidth="1"/>
  </cols>
  <sheetData>
    <row r="1" spans="2:42" s="9" customFormat="1" ht="22.5" customHeight="1">
      <c r="B1" s="1099" t="s">
        <v>658</v>
      </c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  <c r="Q1" s="1099"/>
      <c r="R1" s="1099"/>
      <c r="S1" s="1099"/>
      <c r="T1" s="1099"/>
      <c r="U1" s="1099"/>
      <c r="V1" s="1099"/>
      <c r="W1" s="1099"/>
      <c r="X1" s="1099"/>
      <c r="Y1" s="1099"/>
      <c r="Z1" s="1099"/>
      <c r="AA1" s="1099"/>
      <c r="AB1" s="1099"/>
      <c r="AC1" s="1099"/>
      <c r="AD1" s="1099"/>
      <c r="AE1" s="1099"/>
      <c r="AF1" s="1099"/>
      <c r="AG1" s="1099"/>
      <c r="AH1" s="1099"/>
      <c r="AI1" s="1099"/>
      <c r="AJ1" s="1099"/>
      <c r="AK1" s="1099"/>
      <c r="AL1" s="1099"/>
      <c r="AM1" s="1099"/>
      <c r="AN1" s="1099"/>
      <c r="AO1" s="1099"/>
      <c r="AP1" s="1099"/>
    </row>
    <row r="2" spans="2:42" s="9" customFormat="1" ht="15.75">
      <c r="B2" s="1099" t="s">
        <v>151</v>
      </c>
      <c r="C2" s="1099"/>
      <c r="D2" s="1099"/>
      <c r="E2" s="1099"/>
      <c r="F2" s="1099"/>
      <c r="G2" s="1099"/>
      <c r="H2" s="1099"/>
      <c r="I2" s="1099"/>
      <c r="J2" s="1099"/>
      <c r="K2" s="1099"/>
      <c r="L2" s="1099"/>
      <c r="M2" s="1099"/>
      <c r="N2" s="1099"/>
      <c r="O2" s="1099"/>
      <c r="P2" s="1099"/>
      <c r="Q2" s="1099"/>
      <c r="R2" s="1099"/>
      <c r="S2" s="1099"/>
      <c r="T2" s="1099"/>
      <c r="U2" s="1099"/>
      <c r="V2" s="1099"/>
      <c r="W2" s="1099"/>
      <c r="X2" s="1099"/>
      <c r="Y2" s="1099"/>
      <c r="Z2" s="1099"/>
      <c r="AA2" s="1099"/>
      <c r="AB2" s="1099"/>
      <c r="AC2" s="1099"/>
      <c r="AD2" s="1099"/>
      <c r="AE2" s="1099"/>
      <c r="AF2" s="1099"/>
      <c r="AG2" s="1099"/>
      <c r="AH2" s="1099"/>
      <c r="AI2" s="1099"/>
      <c r="AJ2" s="1099"/>
      <c r="AK2" s="1099"/>
      <c r="AL2" s="1099"/>
      <c r="AM2" s="1099"/>
      <c r="AN2" s="1099"/>
      <c r="AO2" s="1099"/>
      <c r="AP2" s="1099"/>
    </row>
    <row r="3" spans="2:39" s="9" customFormat="1" ht="15.75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2"/>
    </row>
    <row r="4" spans="2:42" ht="15.75">
      <c r="B4" s="1100" t="s">
        <v>360</v>
      </c>
      <c r="C4" s="1100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  <c r="O4" s="1100"/>
      <c r="P4" s="1100"/>
      <c r="Q4" s="1100"/>
      <c r="R4" s="1100"/>
      <c r="S4" s="1100"/>
      <c r="T4" s="1100"/>
      <c r="U4" s="1100"/>
      <c r="V4" s="1100"/>
      <c r="W4" s="1100"/>
      <c r="X4" s="1100"/>
      <c r="Y4" s="1100"/>
      <c r="Z4" s="1100"/>
      <c r="AA4" s="1100"/>
      <c r="AB4" s="1100"/>
      <c r="AC4" s="1100"/>
      <c r="AD4" s="1100"/>
      <c r="AE4" s="1100"/>
      <c r="AF4" s="1100"/>
      <c r="AG4" s="1100"/>
      <c r="AH4" s="1100"/>
      <c r="AI4" s="1100"/>
      <c r="AJ4" s="1100"/>
      <c r="AK4" s="1100"/>
      <c r="AL4" s="1100"/>
      <c r="AM4" s="1100"/>
      <c r="AN4" s="1100"/>
      <c r="AO4" s="1100"/>
      <c r="AP4" s="1100"/>
    </row>
    <row r="5" spans="2:39" ht="15.7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4"/>
    </row>
    <row r="6" spans="2:42" ht="13.5" thickBot="1">
      <c r="B6" s="1101" t="s">
        <v>1233</v>
      </c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1"/>
      <c r="U6" s="1101"/>
      <c r="V6" s="1101"/>
      <c r="W6" s="1101"/>
      <c r="X6" s="1101"/>
      <c r="Y6" s="1101"/>
      <c r="Z6" s="1101"/>
      <c r="AA6" s="1101"/>
      <c r="AB6" s="1101"/>
      <c r="AC6" s="1101"/>
      <c r="AD6" s="1101"/>
      <c r="AE6" s="1101"/>
      <c r="AF6" s="1101"/>
      <c r="AG6" s="1101"/>
      <c r="AH6" s="1101"/>
      <c r="AI6" s="1101"/>
      <c r="AJ6" s="1101"/>
      <c r="AK6" s="1101"/>
      <c r="AL6" s="1101"/>
      <c r="AM6" s="1101"/>
      <c r="AN6" s="1101"/>
      <c r="AO6" s="1101"/>
      <c r="AP6" s="1101"/>
    </row>
    <row r="7" spans="1:42" ht="31.5" customHeight="1">
      <c r="A7" s="1084"/>
      <c r="B7" s="1075" t="s">
        <v>128</v>
      </c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7"/>
      <c r="U7" s="1078" t="s">
        <v>372</v>
      </c>
      <c r="V7" s="1079"/>
      <c r="W7" s="1082" t="s">
        <v>166</v>
      </c>
      <c r="X7" s="1091" t="s">
        <v>148</v>
      </c>
      <c r="Y7" s="1092"/>
      <c r="Z7" s="1092"/>
      <c r="AA7" s="1092"/>
      <c r="AB7" s="1093"/>
      <c r="AC7" s="541" t="s">
        <v>146</v>
      </c>
      <c r="AD7" s="542"/>
      <c r="AE7" s="542"/>
      <c r="AF7" s="542"/>
      <c r="AG7" s="543"/>
      <c r="AH7" s="542" t="s">
        <v>147</v>
      </c>
      <c r="AI7" s="542"/>
      <c r="AJ7" s="542"/>
      <c r="AK7" s="542"/>
      <c r="AL7" s="543"/>
      <c r="AM7" s="1102" t="s">
        <v>168</v>
      </c>
      <c r="AN7" s="1104" t="s">
        <v>481</v>
      </c>
      <c r="AO7" s="1106" t="s">
        <v>147</v>
      </c>
      <c r="AP7" s="1097" t="s">
        <v>532</v>
      </c>
    </row>
    <row r="8" spans="1:42" ht="12.75">
      <c r="A8" s="1084"/>
      <c r="B8" s="365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80"/>
      <c r="U8" s="1080"/>
      <c r="V8" s="1081"/>
      <c r="W8" s="1083"/>
      <c r="X8" s="1094"/>
      <c r="Y8" s="1095"/>
      <c r="Z8" s="1095"/>
      <c r="AA8" s="1095"/>
      <c r="AB8" s="1096"/>
      <c r="AC8" s="176"/>
      <c r="AD8" s="177"/>
      <c r="AE8" s="177"/>
      <c r="AF8" s="177"/>
      <c r="AG8" s="178"/>
      <c r="AH8" s="181"/>
      <c r="AI8" s="182"/>
      <c r="AJ8" s="182"/>
      <c r="AK8" s="182"/>
      <c r="AL8" s="183"/>
      <c r="AM8" s="1103"/>
      <c r="AN8" s="1105"/>
      <c r="AO8" s="1107"/>
      <c r="AP8" s="1098"/>
    </row>
    <row r="9" spans="2:42" ht="24.75" customHeight="1">
      <c r="B9" s="1044" t="s">
        <v>361</v>
      </c>
      <c r="C9" s="1045"/>
      <c r="D9" s="1045"/>
      <c r="E9" s="1045"/>
      <c r="F9" s="1045"/>
      <c r="G9" s="1045"/>
      <c r="H9" s="1045"/>
      <c r="I9" s="1045"/>
      <c r="J9" s="1045"/>
      <c r="K9" s="1045"/>
      <c r="L9" s="1045"/>
      <c r="M9" s="1045"/>
      <c r="N9" s="1045"/>
      <c r="O9" s="1045"/>
      <c r="P9" s="1045"/>
      <c r="Q9" s="1045"/>
      <c r="R9" s="1045"/>
      <c r="S9" s="1045"/>
      <c r="T9" s="1046"/>
      <c r="U9" s="1047"/>
      <c r="V9" s="1040"/>
      <c r="W9" s="191">
        <v>5831111</v>
      </c>
      <c r="X9" s="1051">
        <f>X10+X11+X12+X13+X14</f>
        <v>1763000</v>
      </c>
      <c r="Y9" s="1052"/>
      <c r="Z9" s="1052"/>
      <c r="AA9" s="1052"/>
      <c r="AB9" s="1053"/>
      <c r="AC9" s="1069"/>
      <c r="AD9" s="1070"/>
      <c r="AE9" s="1070"/>
      <c r="AF9" s="1070"/>
      <c r="AG9" s="1071"/>
      <c r="AH9" s="1069"/>
      <c r="AI9" s="1070"/>
      <c r="AJ9" s="1070"/>
      <c r="AK9" s="1070"/>
      <c r="AL9" s="1071"/>
      <c r="AM9" s="198">
        <v>882111</v>
      </c>
      <c r="AN9" s="303">
        <f>(AN10+AN11+AN12+AN13+AN14)</f>
        <v>1865000</v>
      </c>
      <c r="AO9" s="544">
        <f>(AO10+AO11+AO12+AO13+AO14)</f>
        <v>1676695</v>
      </c>
      <c r="AP9" s="539">
        <f>(AO9/AN9)</f>
        <v>0.8990321715817694</v>
      </c>
    </row>
    <row r="10" spans="2:42" ht="24.75" customHeight="1">
      <c r="B10" s="1041" t="s">
        <v>362</v>
      </c>
      <c r="C10" s="1042"/>
      <c r="D10" s="1042"/>
      <c r="E10" s="1042"/>
      <c r="F10" s="1042"/>
      <c r="G10" s="1042"/>
      <c r="H10" s="1042"/>
      <c r="I10" s="1042"/>
      <c r="J10" s="1042"/>
      <c r="K10" s="1042"/>
      <c r="L10" s="1042"/>
      <c r="M10" s="1042"/>
      <c r="N10" s="1042"/>
      <c r="O10" s="1042"/>
      <c r="P10" s="1042"/>
      <c r="Q10" s="1042"/>
      <c r="R10" s="1042"/>
      <c r="S10" s="1042"/>
      <c r="T10" s="1043"/>
      <c r="U10" s="1039" t="s">
        <v>375</v>
      </c>
      <c r="V10" s="1040"/>
      <c r="W10" s="191"/>
      <c r="X10" s="1048">
        <v>50000</v>
      </c>
      <c r="Y10" s="1049"/>
      <c r="Z10" s="1049"/>
      <c r="AA10" s="1049"/>
      <c r="AB10" s="1050"/>
      <c r="AC10" s="1069"/>
      <c r="AD10" s="1070"/>
      <c r="AE10" s="1070"/>
      <c r="AF10" s="1070"/>
      <c r="AG10" s="1071"/>
      <c r="AH10" s="1069"/>
      <c r="AI10" s="1070"/>
      <c r="AJ10" s="1070"/>
      <c r="AK10" s="1070"/>
      <c r="AL10" s="1071"/>
      <c r="AM10" s="198"/>
      <c r="AN10" s="373">
        <v>75000</v>
      </c>
      <c r="AO10" s="545">
        <v>75000</v>
      </c>
      <c r="AP10" s="539">
        <f aca="true" t="shared" si="0" ref="AP10:AP21">(AO10/AN10)</f>
        <v>1</v>
      </c>
    </row>
    <row r="11" spans="2:42" ht="24.75" customHeight="1">
      <c r="B11" s="1041" t="s">
        <v>369</v>
      </c>
      <c r="C11" s="1042"/>
      <c r="D11" s="1042"/>
      <c r="E11" s="1042"/>
      <c r="F11" s="1042"/>
      <c r="G11" s="1042"/>
      <c r="H11" s="1042"/>
      <c r="I11" s="1042"/>
      <c r="J11" s="1042"/>
      <c r="K11" s="1042"/>
      <c r="L11" s="1042"/>
      <c r="M11" s="1042"/>
      <c r="N11" s="1042"/>
      <c r="O11" s="1042"/>
      <c r="P11" s="1042"/>
      <c r="Q11" s="1042"/>
      <c r="R11" s="1042"/>
      <c r="S11" s="1042"/>
      <c r="T11" s="1043"/>
      <c r="U11" s="1039" t="s">
        <v>375</v>
      </c>
      <c r="V11" s="1040"/>
      <c r="W11" s="191"/>
      <c r="X11" s="1048">
        <v>50000</v>
      </c>
      <c r="Y11" s="1049"/>
      <c r="Z11" s="1049"/>
      <c r="AA11" s="1049"/>
      <c r="AB11" s="1050"/>
      <c r="AC11" s="482"/>
      <c r="AD11" s="483"/>
      <c r="AE11" s="483"/>
      <c r="AF11" s="483"/>
      <c r="AG11" s="484"/>
      <c r="AH11" s="482"/>
      <c r="AI11" s="483"/>
      <c r="AJ11" s="483"/>
      <c r="AK11" s="483"/>
      <c r="AL11" s="484"/>
      <c r="AM11" s="198"/>
      <c r="AN11" s="373">
        <v>192000</v>
      </c>
      <c r="AO11" s="545">
        <v>188000</v>
      </c>
      <c r="AP11" s="539">
        <f t="shared" si="0"/>
        <v>0.9791666666666666</v>
      </c>
    </row>
    <row r="12" spans="2:42" ht="19.5" customHeight="1">
      <c r="B12" s="1036" t="s">
        <v>371</v>
      </c>
      <c r="C12" s="1037"/>
      <c r="D12" s="1037"/>
      <c r="E12" s="1037"/>
      <c r="F12" s="1037"/>
      <c r="G12" s="1037"/>
      <c r="H12" s="1037"/>
      <c r="I12" s="1037"/>
      <c r="J12" s="1037"/>
      <c r="K12" s="1037"/>
      <c r="L12" s="1037"/>
      <c r="M12" s="1037"/>
      <c r="N12" s="1037"/>
      <c r="O12" s="1037"/>
      <c r="P12" s="1037"/>
      <c r="Q12" s="1037"/>
      <c r="R12" s="1037"/>
      <c r="S12" s="1037"/>
      <c r="T12" s="1038"/>
      <c r="U12" s="1039" t="s">
        <v>373</v>
      </c>
      <c r="V12" s="1040"/>
      <c r="W12" s="191"/>
      <c r="X12" s="1072">
        <v>563000</v>
      </c>
      <c r="Y12" s="1073"/>
      <c r="Z12" s="1073"/>
      <c r="AA12" s="1073"/>
      <c r="AB12" s="1074"/>
      <c r="AC12" s="1069"/>
      <c r="AD12" s="1070"/>
      <c r="AE12" s="1070"/>
      <c r="AF12" s="1070"/>
      <c r="AG12" s="1071"/>
      <c r="AH12" s="1069"/>
      <c r="AI12" s="1070"/>
      <c r="AJ12" s="1070"/>
      <c r="AK12" s="1070"/>
      <c r="AL12" s="1071"/>
      <c r="AM12" s="198"/>
      <c r="AN12" s="374">
        <v>563000</v>
      </c>
      <c r="AO12" s="546">
        <v>400200</v>
      </c>
      <c r="AP12" s="539">
        <f t="shared" si="0"/>
        <v>0.7108348134991119</v>
      </c>
    </row>
    <row r="13" spans="2:42" ht="29.25" customHeight="1">
      <c r="B13" s="1041" t="s">
        <v>363</v>
      </c>
      <c r="C13" s="1042"/>
      <c r="D13" s="1042"/>
      <c r="E13" s="1042"/>
      <c r="F13" s="1042"/>
      <c r="G13" s="1042"/>
      <c r="H13" s="1042"/>
      <c r="I13" s="1042"/>
      <c r="J13" s="1042"/>
      <c r="K13" s="1042"/>
      <c r="L13" s="1042"/>
      <c r="M13" s="1042"/>
      <c r="N13" s="1042"/>
      <c r="O13" s="1042"/>
      <c r="P13" s="1042"/>
      <c r="Q13" s="1042"/>
      <c r="R13" s="1042"/>
      <c r="S13" s="1042"/>
      <c r="T13" s="1043"/>
      <c r="U13" s="1039" t="s">
        <v>375</v>
      </c>
      <c r="V13" s="1040"/>
      <c r="W13" s="191"/>
      <c r="X13" s="1048">
        <v>300000</v>
      </c>
      <c r="Y13" s="1049"/>
      <c r="Z13" s="1049"/>
      <c r="AA13" s="1049"/>
      <c r="AB13" s="1050"/>
      <c r="AC13" s="482"/>
      <c r="AD13" s="483"/>
      <c r="AE13" s="483"/>
      <c r="AF13" s="483"/>
      <c r="AG13" s="484"/>
      <c r="AH13" s="482"/>
      <c r="AI13" s="483"/>
      <c r="AJ13" s="483"/>
      <c r="AK13" s="483"/>
      <c r="AL13" s="484"/>
      <c r="AM13" s="198"/>
      <c r="AN13" s="373">
        <v>235000</v>
      </c>
      <c r="AO13" s="545">
        <v>233495</v>
      </c>
      <c r="AP13" s="539">
        <f t="shared" si="0"/>
        <v>0.9935957446808511</v>
      </c>
    </row>
    <row r="14" spans="2:42" ht="27" customHeight="1">
      <c r="B14" s="1041" t="s">
        <v>163</v>
      </c>
      <c r="C14" s="1042"/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2"/>
      <c r="P14" s="1042"/>
      <c r="Q14" s="1042"/>
      <c r="R14" s="1042"/>
      <c r="S14" s="1042"/>
      <c r="T14" s="1043"/>
      <c r="U14" s="1039" t="s">
        <v>375</v>
      </c>
      <c r="V14" s="1040"/>
      <c r="W14" s="191">
        <v>58314</v>
      </c>
      <c r="X14" s="1063">
        <v>800000</v>
      </c>
      <c r="Y14" s="1064"/>
      <c r="Z14" s="1064"/>
      <c r="AA14" s="1064"/>
      <c r="AB14" s="1065"/>
      <c r="AC14" s="1066"/>
      <c r="AD14" s="1067"/>
      <c r="AE14" s="1067"/>
      <c r="AF14" s="1067"/>
      <c r="AG14" s="1068"/>
      <c r="AH14" s="1066"/>
      <c r="AI14" s="1067"/>
      <c r="AJ14" s="1067"/>
      <c r="AK14" s="1067"/>
      <c r="AL14" s="1068"/>
      <c r="AM14" s="198">
        <v>841126</v>
      </c>
      <c r="AN14" s="374">
        <v>800000</v>
      </c>
      <c r="AO14" s="546">
        <v>780000</v>
      </c>
      <c r="AP14" s="539">
        <f t="shared" si="0"/>
        <v>0.975</v>
      </c>
    </row>
    <row r="15" spans="2:42" ht="22.5" customHeight="1">
      <c r="B15" s="1044" t="s">
        <v>364</v>
      </c>
      <c r="C15" s="1045"/>
      <c r="D15" s="1045"/>
      <c r="E15" s="1045"/>
      <c r="F15" s="1045"/>
      <c r="G15" s="1045"/>
      <c r="H15" s="1045"/>
      <c r="I15" s="1045"/>
      <c r="J15" s="1045"/>
      <c r="K15" s="1045"/>
      <c r="L15" s="1045"/>
      <c r="M15" s="1045"/>
      <c r="N15" s="1045"/>
      <c r="O15" s="1045"/>
      <c r="P15" s="1045"/>
      <c r="Q15" s="1045"/>
      <c r="R15" s="1045"/>
      <c r="S15" s="1045"/>
      <c r="T15" s="1046"/>
      <c r="U15" s="1047"/>
      <c r="V15" s="1040"/>
      <c r="W15" s="191">
        <v>5831121</v>
      </c>
      <c r="X15" s="1051">
        <f>X16+X17</f>
        <v>347500</v>
      </c>
      <c r="Y15" s="1052"/>
      <c r="Z15" s="1052"/>
      <c r="AA15" s="1052"/>
      <c r="AB15" s="1053"/>
      <c r="AC15" s="482"/>
      <c r="AD15" s="483"/>
      <c r="AE15" s="483"/>
      <c r="AF15" s="483"/>
      <c r="AG15" s="484"/>
      <c r="AH15" s="482"/>
      <c r="AI15" s="483"/>
      <c r="AJ15" s="483"/>
      <c r="AK15" s="483"/>
      <c r="AL15" s="484"/>
      <c r="AM15" s="198">
        <v>882111</v>
      </c>
      <c r="AN15" s="375">
        <f>AN16+AN17</f>
        <v>762500</v>
      </c>
      <c r="AO15" s="547">
        <f>AO16+AO17</f>
        <v>695500</v>
      </c>
      <c r="AP15" s="539">
        <f t="shared" si="0"/>
        <v>0.9121311475409836</v>
      </c>
    </row>
    <row r="16" spans="2:42" ht="22.5" customHeight="1">
      <c r="B16" s="1041" t="s">
        <v>370</v>
      </c>
      <c r="C16" s="1042"/>
      <c r="D16" s="1042"/>
      <c r="E16" s="1042"/>
      <c r="F16" s="1042"/>
      <c r="G16" s="1042"/>
      <c r="H16" s="1042"/>
      <c r="I16" s="1042"/>
      <c r="J16" s="1042"/>
      <c r="K16" s="1042"/>
      <c r="L16" s="1042"/>
      <c r="M16" s="1042"/>
      <c r="N16" s="1042"/>
      <c r="O16" s="1042"/>
      <c r="P16" s="1042"/>
      <c r="Q16" s="1042"/>
      <c r="R16" s="1042"/>
      <c r="S16" s="1042"/>
      <c r="T16" s="1043"/>
      <c r="U16" s="1039" t="s">
        <v>374</v>
      </c>
      <c r="V16" s="1040"/>
      <c r="W16" s="191"/>
      <c r="X16" s="1048">
        <v>2500</v>
      </c>
      <c r="Y16" s="1049"/>
      <c r="Z16" s="1049"/>
      <c r="AA16" s="1049"/>
      <c r="AB16" s="1050"/>
      <c r="AC16" s="482"/>
      <c r="AD16" s="483"/>
      <c r="AE16" s="483"/>
      <c r="AF16" s="483"/>
      <c r="AG16" s="484"/>
      <c r="AH16" s="482"/>
      <c r="AI16" s="483"/>
      <c r="AJ16" s="483"/>
      <c r="AK16" s="483"/>
      <c r="AL16" s="484"/>
      <c r="AM16" s="198"/>
      <c r="AN16" s="373">
        <v>2500</v>
      </c>
      <c r="AO16" s="545">
        <v>2500</v>
      </c>
      <c r="AP16" s="539">
        <f t="shared" si="0"/>
        <v>1</v>
      </c>
    </row>
    <row r="17" spans="2:42" ht="22.5" customHeight="1">
      <c r="B17" s="1088" t="s">
        <v>365</v>
      </c>
      <c r="C17" s="1089"/>
      <c r="D17" s="1089"/>
      <c r="E17" s="1089"/>
      <c r="F17" s="1089"/>
      <c r="G17" s="1089"/>
      <c r="H17" s="1089"/>
      <c r="I17" s="1089"/>
      <c r="J17" s="1089"/>
      <c r="K17" s="1089"/>
      <c r="L17" s="1089"/>
      <c r="M17" s="1089"/>
      <c r="N17" s="1089"/>
      <c r="O17" s="1089"/>
      <c r="P17" s="1089"/>
      <c r="Q17" s="1089"/>
      <c r="R17" s="1089"/>
      <c r="S17" s="1089"/>
      <c r="T17" s="1090"/>
      <c r="U17" s="1039" t="s">
        <v>374</v>
      </c>
      <c r="V17" s="1040"/>
      <c r="W17" s="191"/>
      <c r="X17" s="1072">
        <v>345000</v>
      </c>
      <c r="Y17" s="1073"/>
      <c r="Z17" s="1073"/>
      <c r="AA17" s="1073"/>
      <c r="AB17" s="1074"/>
      <c r="AC17" s="482"/>
      <c r="AD17" s="483"/>
      <c r="AE17" s="483"/>
      <c r="AF17" s="483"/>
      <c r="AG17" s="484"/>
      <c r="AH17" s="482"/>
      <c r="AI17" s="483"/>
      <c r="AJ17" s="483"/>
      <c r="AK17" s="483"/>
      <c r="AL17" s="484"/>
      <c r="AM17" s="198"/>
      <c r="AN17" s="374">
        <v>760000</v>
      </c>
      <c r="AO17" s="546">
        <v>693000</v>
      </c>
      <c r="AP17" s="539">
        <f t="shared" si="0"/>
        <v>0.9118421052631579</v>
      </c>
    </row>
    <row r="18" spans="2:42" ht="19.5" customHeight="1">
      <c r="B18" s="1085" t="s">
        <v>366</v>
      </c>
      <c r="C18" s="1086"/>
      <c r="D18" s="1086"/>
      <c r="E18" s="1086"/>
      <c r="F18" s="1086"/>
      <c r="G18" s="1086"/>
      <c r="H18" s="1086"/>
      <c r="I18" s="1086"/>
      <c r="J18" s="1086"/>
      <c r="K18" s="1086"/>
      <c r="L18" s="1086"/>
      <c r="M18" s="1086"/>
      <c r="N18" s="1086"/>
      <c r="O18" s="1086"/>
      <c r="P18" s="1086"/>
      <c r="Q18" s="1086"/>
      <c r="R18" s="1086"/>
      <c r="S18" s="1086"/>
      <c r="T18" s="1087"/>
      <c r="U18" s="1047"/>
      <c r="V18" s="1040"/>
      <c r="W18" s="191"/>
      <c r="X18" s="1054">
        <f>X19+X20</f>
        <v>170000</v>
      </c>
      <c r="Y18" s="1055"/>
      <c r="Z18" s="1055"/>
      <c r="AA18" s="1055"/>
      <c r="AB18" s="1056"/>
      <c r="AC18" s="1069"/>
      <c r="AD18" s="1070"/>
      <c r="AE18" s="1070"/>
      <c r="AF18" s="1070"/>
      <c r="AG18" s="1071"/>
      <c r="AH18" s="1069"/>
      <c r="AI18" s="1070"/>
      <c r="AJ18" s="1070"/>
      <c r="AK18" s="1070"/>
      <c r="AL18" s="1071"/>
      <c r="AM18" s="198"/>
      <c r="AN18" s="376">
        <f>AN19+AN20</f>
        <v>250000</v>
      </c>
      <c r="AO18" s="548">
        <f>AO19+AO20</f>
        <v>212000</v>
      </c>
      <c r="AP18" s="539">
        <f t="shared" si="0"/>
        <v>0.848</v>
      </c>
    </row>
    <row r="19" spans="2:42" ht="19.5" customHeight="1">
      <c r="B19" s="1041" t="s">
        <v>367</v>
      </c>
      <c r="C19" s="1042"/>
      <c r="D19" s="1042"/>
      <c r="E19" s="1042"/>
      <c r="F19" s="1042"/>
      <c r="G19" s="1042"/>
      <c r="H19" s="1042"/>
      <c r="I19" s="1042"/>
      <c r="J19" s="1042"/>
      <c r="K19" s="1042"/>
      <c r="L19" s="1042"/>
      <c r="M19" s="1042"/>
      <c r="N19" s="1042"/>
      <c r="O19" s="1042"/>
      <c r="P19" s="1042"/>
      <c r="Q19" s="1042"/>
      <c r="R19" s="1042"/>
      <c r="S19" s="1042"/>
      <c r="T19" s="1043"/>
      <c r="U19" s="1039" t="s">
        <v>375</v>
      </c>
      <c r="V19" s="1040"/>
      <c r="W19" s="191">
        <v>5831141</v>
      </c>
      <c r="X19" s="1072">
        <v>60000</v>
      </c>
      <c r="Y19" s="1073"/>
      <c r="Z19" s="1073"/>
      <c r="AA19" s="1073"/>
      <c r="AB19" s="1074"/>
      <c r="AC19" s="1069"/>
      <c r="AD19" s="1070"/>
      <c r="AE19" s="1070"/>
      <c r="AF19" s="1070"/>
      <c r="AG19" s="1071"/>
      <c r="AH19" s="1069"/>
      <c r="AI19" s="1070"/>
      <c r="AJ19" s="1070"/>
      <c r="AK19" s="1070"/>
      <c r="AL19" s="1071"/>
      <c r="AM19" s="198">
        <v>882113</v>
      </c>
      <c r="AN19" s="374">
        <v>140000</v>
      </c>
      <c r="AO19" s="546">
        <v>140000</v>
      </c>
      <c r="AP19" s="539">
        <f t="shared" si="0"/>
        <v>1</v>
      </c>
    </row>
    <row r="20" spans="2:42" ht="24.75" customHeight="1">
      <c r="B20" s="1041" t="s">
        <v>368</v>
      </c>
      <c r="C20" s="1042"/>
      <c r="D20" s="1042"/>
      <c r="E20" s="1042"/>
      <c r="F20" s="1042"/>
      <c r="G20" s="1042"/>
      <c r="H20" s="1042"/>
      <c r="I20" s="1042"/>
      <c r="J20" s="1042"/>
      <c r="K20" s="1042"/>
      <c r="L20" s="1042"/>
      <c r="M20" s="1042"/>
      <c r="N20" s="1042"/>
      <c r="O20" s="1042"/>
      <c r="P20" s="1042"/>
      <c r="Q20" s="1042"/>
      <c r="R20" s="1042"/>
      <c r="S20" s="1042"/>
      <c r="T20" s="1043"/>
      <c r="U20" s="1039" t="s">
        <v>375</v>
      </c>
      <c r="V20" s="1040"/>
      <c r="W20" s="191"/>
      <c r="X20" s="1072">
        <v>110000</v>
      </c>
      <c r="Y20" s="1073"/>
      <c r="Z20" s="1073"/>
      <c r="AA20" s="1073"/>
      <c r="AB20" s="1074"/>
      <c r="AC20" s="1069"/>
      <c r="AD20" s="1070"/>
      <c r="AE20" s="1070"/>
      <c r="AF20" s="1070"/>
      <c r="AG20" s="1071"/>
      <c r="AH20" s="1069"/>
      <c r="AI20" s="1070"/>
      <c r="AJ20" s="1070"/>
      <c r="AK20" s="1070"/>
      <c r="AL20" s="1071"/>
      <c r="AM20" s="198"/>
      <c r="AN20" s="374">
        <v>110000</v>
      </c>
      <c r="AO20" s="546">
        <v>72000</v>
      </c>
      <c r="AP20" s="539">
        <f t="shared" si="0"/>
        <v>0.6545454545454545</v>
      </c>
    </row>
    <row r="21" spans="2:42" ht="20.25" customHeight="1" thickBot="1">
      <c r="B21" s="1031" t="s">
        <v>7</v>
      </c>
      <c r="C21" s="1032"/>
      <c r="D21" s="1032"/>
      <c r="E21" s="1032"/>
      <c r="F21" s="1032"/>
      <c r="G21" s="1032"/>
      <c r="H21" s="1032"/>
      <c r="I21" s="1032"/>
      <c r="J21" s="1032"/>
      <c r="K21" s="1032"/>
      <c r="L21" s="1032"/>
      <c r="M21" s="1032"/>
      <c r="N21" s="1032"/>
      <c r="O21" s="1032"/>
      <c r="P21" s="1032"/>
      <c r="Q21" s="1032"/>
      <c r="R21" s="1032"/>
      <c r="S21" s="1032"/>
      <c r="T21" s="1033"/>
      <c r="U21" s="1034"/>
      <c r="V21" s="1035"/>
      <c r="W21" s="549"/>
      <c r="X21" s="1057">
        <f>X9+X15+X18</f>
        <v>2280500</v>
      </c>
      <c r="Y21" s="1058"/>
      <c r="Z21" s="1058"/>
      <c r="AA21" s="1058"/>
      <c r="AB21" s="1059"/>
      <c r="AC21" s="1060"/>
      <c r="AD21" s="1061"/>
      <c r="AE21" s="1061"/>
      <c r="AF21" s="1061"/>
      <c r="AG21" s="1062"/>
      <c r="AH21" s="1060"/>
      <c r="AI21" s="1061"/>
      <c r="AJ21" s="1061"/>
      <c r="AK21" s="1061"/>
      <c r="AL21" s="1062"/>
      <c r="AM21" s="550"/>
      <c r="AN21" s="551">
        <f>AN9+AN15+AN18</f>
        <v>2877500</v>
      </c>
      <c r="AO21" s="552">
        <f>AO9+AO15+AO18</f>
        <v>2584195</v>
      </c>
      <c r="AP21" s="540">
        <f t="shared" si="0"/>
        <v>0.8980695047784535</v>
      </c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spans="2:5" ht="21.75" customHeight="1">
      <c r="B88" s="8"/>
      <c r="C88" s="8"/>
      <c r="D88" s="8"/>
      <c r="E88" s="8"/>
    </row>
    <row r="89" spans="2:5" ht="21.75" customHeight="1">
      <c r="B89" s="8"/>
      <c r="C89" s="8"/>
      <c r="D89" s="8"/>
      <c r="E89" s="8"/>
    </row>
    <row r="90" spans="2:5" ht="21.75" customHeight="1">
      <c r="B90" s="8"/>
      <c r="C90" s="8"/>
      <c r="D90" s="8"/>
      <c r="E90" s="8"/>
    </row>
    <row r="91" spans="2:5" ht="21.75" customHeight="1">
      <c r="B91" s="8"/>
      <c r="C91" s="8"/>
      <c r="D91" s="8"/>
      <c r="E91" s="8"/>
    </row>
    <row r="92" spans="2:5" ht="21.75" customHeight="1">
      <c r="B92" s="8"/>
      <c r="C92" s="8"/>
      <c r="D92" s="8"/>
      <c r="E92" s="8"/>
    </row>
    <row r="93" spans="2:5" ht="21.75" customHeight="1">
      <c r="B93" s="8"/>
      <c r="C93" s="8"/>
      <c r="D93" s="8"/>
      <c r="E93" s="8"/>
    </row>
    <row r="94" spans="2:5" ht="21.75" customHeight="1">
      <c r="B94" s="8"/>
      <c r="C94" s="8"/>
      <c r="D94" s="8"/>
      <c r="E94" s="8"/>
    </row>
    <row r="95" spans="2:5" ht="21.75" customHeight="1">
      <c r="B95" s="8"/>
      <c r="C95" s="8"/>
      <c r="D95" s="8"/>
      <c r="E95" s="8"/>
    </row>
    <row r="96" spans="2:5" ht="21.75" customHeight="1">
      <c r="B96" s="8"/>
      <c r="C96" s="8"/>
      <c r="D96" s="8"/>
      <c r="E96" s="8"/>
    </row>
    <row r="97" spans="2:5" ht="21.75" customHeight="1">
      <c r="B97" s="8"/>
      <c r="C97" s="8"/>
      <c r="D97" s="8"/>
      <c r="E97" s="8"/>
    </row>
    <row r="98" spans="2:5" ht="21.75" customHeight="1">
      <c r="B98" s="8"/>
      <c r="C98" s="8"/>
      <c r="D98" s="8"/>
      <c r="E98" s="8"/>
    </row>
    <row r="99" spans="2:5" ht="21.75" customHeight="1">
      <c r="B99" s="8"/>
      <c r="C99" s="8"/>
      <c r="D99" s="8"/>
      <c r="E99" s="8"/>
    </row>
    <row r="100" spans="2:5" ht="21.75" customHeight="1">
      <c r="B100" s="8"/>
      <c r="C100" s="8"/>
      <c r="D100" s="8"/>
      <c r="E100" s="8"/>
    </row>
    <row r="101" spans="2:5" ht="21.75" customHeight="1">
      <c r="B101" s="8"/>
      <c r="C101" s="8"/>
      <c r="D101" s="8"/>
      <c r="E101" s="8"/>
    </row>
    <row r="102" spans="2:5" ht="21.75" customHeight="1">
      <c r="B102" s="8"/>
      <c r="C102" s="8"/>
      <c r="D102" s="8"/>
      <c r="E102" s="8"/>
    </row>
    <row r="103" spans="2:5" ht="21.75" customHeight="1">
      <c r="B103" s="8"/>
      <c r="C103" s="8"/>
      <c r="D103" s="8"/>
      <c r="E103" s="8"/>
    </row>
    <row r="104" spans="2:5" ht="21.75" customHeight="1">
      <c r="B104" s="8"/>
      <c r="C104" s="8"/>
      <c r="D104" s="8"/>
      <c r="E104" s="8"/>
    </row>
    <row r="105" spans="2:5" ht="21.75" customHeight="1">
      <c r="B105" s="8"/>
      <c r="C105" s="8"/>
      <c r="D105" s="8"/>
      <c r="E105" s="8"/>
    </row>
    <row r="106" spans="2:5" ht="21.75" customHeight="1">
      <c r="B106" s="8"/>
      <c r="C106" s="8"/>
      <c r="D106" s="8"/>
      <c r="E106" s="8"/>
    </row>
    <row r="107" spans="2:5" ht="21.75" customHeight="1">
      <c r="B107" s="8"/>
      <c r="C107" s="8"/>
      <c r="D107" s="8"/>
      <c r="E107" s="8"/>
    </row>
    <row r="108" spans="2:5" ht="21.75" customHeight="1">
      <c r="B108" s="8"/>
      <c r="C108" s="8"/>
      <c r="D108" s="8"/>
      <c r="E108" s="8"/>
    </row>
    <row r="109" spans="2:5" ht="21.75" customHeight="1">
      <c r="B109" s="8"/>
      <c r="C109" s="8"/>
      <c r="D109" s="8"/>
      <c r="E109" s="8"/>
    </row>
    <row r="110" spans="2:5" ht="21.75" customHeight="1">
      <c r="B110" s="8"/>
      <c r="C110" s="8"/>
      <c r="D110" s="8"/>
      <c r="E110" s="8"/>
    </row>
    <row r="111" spans="2:5" ht="21.75" customHeight="1">
      <c r="B111" s="8"/>
      <c r="C111" s="8"/>
      <c r="D111" s="8"/>
      <c r="E111" s="8"/>
    </row>
    <row r="112" spans="2:5" ht="21.75" customHeight="1">
      <c r="B112" s="8"/>
      <c r="C112" s="8"/>
      <c r="D112" s="8"/>
      <c r="E112" s="8"/>
    </row>
    <row r="113" spans="2:5" ht="21.75" customHeight="1">
      <c r="B113" s="8"/>
      <c r="C113" s="8"/>
      <c r="D113" s="8"/>
      <c r="E113" s="8"/>
    </row>
    <row r="114" spans="2:5" ht="21.75" customHeight="1">
      <c r="B114" s="8"/>
      <c r="C114" s="8"/>
      <c r="D114" s="8"/>
      <c r="E114" s="8"/>
    </row>
    <row r="115" spans="2:5" ht="21.75" customHeight="1">
      <c r="B115" s="8"/>
      <c r="C115" s="8"/>
      <c r="D115" s="8"/>
      <c r="E115" s="8"/>
    </row>
    <row r="116" spans="2:5" ht="21.75" customHeight="1">
      <c r="B116" s="8"/>
      <c r="C116" s="8"/>
      <c r="D116" s="8"/>
      <c r="E116" s="8"/>
    </row>
    <row r="117" spans="2:5" ht="21.75" customHeight="1">
      <c r="B117" s="8"/>
      <c r="C117" s="8"/>
      <c r="D117" s="8"/>
      <c r="E117" s="8"/>
    </row>
    <row r="118" spans="2:5" ht="21.75" customHeight="1">
      <c r="B118" s="8"/>
      <c r="C118" s="8"/>
      <c r="D118" s="8"/>
      <c r="E118" s="8"/>
    </row>
    <row r="119" spans="2:5" ht="21.75" customHeight="1">
      <c r="B119" s="8"/>
      <c r="C119" s="8"/>
      <c r="D119" s="8"/>
      <c r="E119" s="8"/>
    </row>
    <row r="120" spans="2:5" ht="21.75" customHeight="1">
      <c r="B120" s="8"/>
      <c r="C120" s="8"/>
      <c r="D120" s="8"/>
      <c r="E120" s="8"/>
    </row>
    <row r="121" spans="2:5" ht="21.75" customHeight="1">
      <c r="B121" s="8"/>
      <c r="C121" s="8"/>
      <c r="D121" s="8"/>
      <c r="E121" s="8"/>
    </row>
    <row r="122" spans="2:5" ht="21.75" customHeight="1">
      <c r="B122" s="8"/>
      <c r="C122" s="8"/>
      <c r="D122" s="8"/>
      <c r="E122" s="8"/>
    </row>
    <row r="123" spans="2:5" ht="21.75" customHeight="1">
      <c r="B123" s="8"/>
      <c r="C123" s="8"/>
      <c r="D123" s="8"/>
      <c r="E123" s="8"/>
    </row>
    <row r="124" spans="2:5" ht="21.75" customHeight="1">
      <c r="B124" s="8"/>
      <c r="C124" s="8"/>
      <c r="D124" s="8"/>
      <c r="E124" s="8"/>
    </row>
    <row r="125" spans="2:5" ht="21.75" customHeight="1">
      <c r="B125" s="8"/>
      <c r="C125" s="8"/>
      <c r="D125" s="8"/>
      <c r="E125" s="8"/>
    </row>
    <row r="126" spans="2:5" ht="21.75" customHeight="1">
      <c r="B126" s="8"/>
      <c r="C126" s="8"/>
      <c r="D126" s="8"/>
      <c r="E126" s="8"/>
    </row>
    <row r="127" spans="2:5" ht="21.75" customHeight="1">
      <c r="B127" s="8"/>
      <c r="C127" s="8"/>
      <c r="D127" s="8"/>
      <c r="E127" s="8"/>
    </row>
    <row r="128" spans="2:5" ht="21.75" customHeight="1">
      <c r="B128" s="8"/>
      <c r="C128" s="8"/>
      <c r="D128" s="8"/>
      <c r="E128" s="8"/>
    </row>
    <row r="129" spans="2:5" ht="21.75" customHeight="1">
      <c r="B129" s="8"/>
      <c r="C129" s="8"/>
      <c r="D129" s="8"/>
      <c r="E129" s="8"/>
    </row>
    <row r="130" spans="2:5" ht="21.75" customHeight="1">
      <c r="B130" s="8"/>
      <c r="C130" s="8"/>
      <c r="D130" s="8"/>
      <c r="E130" s="8"/>
    </row>
    <row r="131" spans="2:5" ht="21.75" customHeight="1">
      <c r="B131" s="8"/>
      <c r="C131" s="8"/>
      <c r="D131" s="8"/>
      <c r="E131" s="8"/>
    </row>
    <row r="132" spans="2:5" ht="21.75" customHeight="1">
      <c r="B132" s="8"/>
      <c r="C132" s="8"/>
      <c r="D132" s="8"/>
      <c r="E132" s="8"/>
    </row>
    <row r="133" spans="2:5" ht="21.75" customHeight="1">
      <c r="B133" s="8"/>
      <c r="C133" s="8"/>
      <c r="D133" s="8"/>
      <c r="E133" s="8"/>
    </row>
    <row r="134" spans="2:5" ht="21.75" customHeight="1">
      <c r="B134" s="8"/>
      <c r="C134" s="8"/>
      <c r="D134" s="8"/>
      <c r="E134" s="8"/>
    </row>
    <row r="135" spans="2:5" ht="21.75" customHeight="1">
      <c r="B135" s="8"/>
      <c r="C135" s="8"/>
      <c r="D135" s="8"/>
      <c r="E135" s="8"/>
    </row>
    <row r="136" spans="2:5" ht="21.75" customHeight="1">
      <c r="B136" s="8"/>
      <c r="C136" s="8"/>
      <c r="D136" s="8"/>
      <c r="E136" s="8"/>
    </row>
    <row r="137" spans="2:5" ht="21.75" customHeight="1">
      <c r="B137" s="8"/>
      <c r="C137" s="8"/>
      <c r="D137" s="8"/>
      <c r="E137" s="8"/>
    </row>
    <row r="138" spans="2:5" ht="21.75" customHeight="1">
      <c r="B138" s="8"/>
      <c r="C138" s="8"/>
      <c r="D138" s="8"/>
      <c r="E138" s="8"/>
    </row>
    <row r="139" spans="2:5" ht="21.75" customHeight="1">
      <c r="B139" s="8"/>
      <c r="C139" s="8"/>
      <c r="D139" s="8"/>
      <c r="E139" s="8"/>
    </row>
    <row r="140" spans="2:5" ht="21.75" customHeight="1">
      <c r="B140" s="8"/>
      <c r="C140" s="8"/>
      <c r="D140" s="8"/>
      <c r="E140" s="8"/>
    </row>
    <row r="141" spans="2:5" ht="21.75" customHeight="1">
      <c r="B141" s="8"/>
      <c r="C141" s="8"/>
      <c r="D141" s="8"/>
      <c r="E141" s="8"/>
    </row>
    <row r="142" spans="2:5" ht="21.75" customHeight="1">
      <c r="B142" s="8"/>
      <c r="C142" s="8"/>
      <c r="D142" s="8"/>
      <c r="E142" s="8"/>
    </row>
    <row r="143" spans="2:5" ht="21.75" customHeight="1">
      <c r="B143" s="8"/>
      <c r="C143" s="8"/>
      <c r="D143" s="8"/>
      <c r="E143" s="8"/>
    </row>
    <row r="144" spans="2:5" ht="21.75" customHeight="1">
      <c r="B144" s="8"/>
      <c r="C144" s="8"/>
      <c r="D144" s="8"/>
      <c r="E144" s="8"/>
    </row>
    <row r="145" spans="2:5" ht="21.75" customHeight="1">
      <c r="B145" s="8"/>
      <c r="C145" s="8"/>
      <c r="D145" s="8"/>
      <c r="E145" s="8"/>
    </row>
    <row r="146" spans="2:5" ht="21.75" customHeight="1">
      <c r="B146" s="8"/>
      <c r="C146" s="8"/>
      <c r="D146" s="8"/>
      <c r="E146" s="8"/>
    </row>
    <row r="147" spans="2:5" ht="21.75" customHeight="1">
      <c r="B147" s="8"/>
      <c r="C147" s="8"/>
      <c r="D147" s="8"/>
      <c r="E147" s="8"/>
    </row>
    <row r="148" spans="2:5" ht="21.75" customHeight="1">
      <c r="B148" s="8"/>
      <c r="C148" s="8"/>
      <c r="D148" s="8"/>
      <c r="E148" s="8"/>
    </row>
    <row r="149" spans="2:5" ht="21.75" customHeight="1">
      <c r="B149" s="8"/>
      <c r="C149" s="8"/>
      <c r="D149" s="8"/>
      <c r="E149" s="8"/>
    </row>
    <row r="150" spans="2:5" ht="21.75" customHeight="1">
      <c r="B150" s="8"/>
      <c r="C150" s="8"/>
      <c r="D150" s="8"/>
      <c r="E150" s="8"/>
    </row>
    <row r="151" spans="2:5" ht="21.75" customHeight="1">
      <c r="B151" s="8"/>
      <c r="C151" s="8"/>
      <c r="D151" s="8"/>
      <c r="E151" s="8"/>
    </row>
    <row r="152" spans="2:5" ht="21.75" customHeight="1">
      <c r="B152" s="8"/>
      <c r="C152" s="8"/>
      <c r="D152" s="8"/>
      <c r="E152" s="8"/>
    </row>
    <row r="153" spans="2:5" ht="21.75" customHeight="1">
      <c r="B153" s="8"/>
      <c r="C153" s="8"/>
      <c r="D153" s="8"/>
      <c r="E153" s="8"/>
    </row>
    <row r="154" spans="2:5" ht="21.75" customHeight="1">
      <c r="B154" s="8"/>
      <c r="C154" s="8"/>
      <c r="D154" s="8"/>
      <c r="E154" s="8"/>
    </row>
    <row r="155" spans="2:5" ht="21.75" customHeight="1">
      <c r="B155" s="8"/>
      <c r="C155" s="8"/>
      <c r="D155" s="8"/>
      <c r="E155" s="8"/>
    </row>
    <row r="156" spans="2:5" ht="21.75" customHeight="1">
      <c r="B156" s="8"/>
      <c r="C156" s="8"/>
      <c r="D156" s="8"/>
      <c r="E156" s="8"/>
    </row>
    <row r="157" spans="2:5" ht="21.75" customHeight="1">
      <c r="B157" s="8"/>
      <c r="C157" s="8"/>
      <c r="D157" s="8"/>
      <c r="E157" s="8"/>
    </row>
    <row r="158" spans="2:5" ht="21.75" customHeight="1">
      <c r="B158" s="8"/>
      <c r="C158" s="8"/>
      <c r="D158" s="8"/>
      <c r="E158" s="8"/>
    </row>
    <row r="159" spans="2:5" ht="21.75" customHeight="1">
      <c r="B159" s="8"/>
      <c r="C159" s="8"/>
      <c r="D159" s="8"/>
      <c r="E159" s="8"/>
    </row>
    <row r="160" spans="2:5" ht="21.75" customHeight="1">
      <c r="B160" s="8"/>
      <c r="C160" s="8"/>
      <c r="D160" s="8"/>
      <c r="E160" s="8"/>
    </row>
    <row r="161" spans="2:5" ht="21.75" customHeight="1">
      <c r="B161" s="8"/>
      <c r="C161" s="8"/>
      <c r="D161" s="8"/>
      <c r="E161" s="8"/>
    </row>
    <row r="162" spans="2:5" ht="21.75" customHeight="1">
      <c r="B162" s="8"/>
      <c r="C162" s="8"/>
      <c r="D162" s="8"/>
      <c r="E162" s="8"/>
    </row>
    <row r="163" spans="2:5" ht="21.75" customHeight="1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</sheetData>
  <sheetProtection/>
  <mergeCells count="68">
    <mergeCell ref="AP7:AP8"/>
    <mergeCell ref="B1:AP1"/>
    <mergeCell ref="B2:AP2"/>
    <mergeCell ref="B4:AP4"/>
    <mergeCell ref="B6:AP6"/>
    <mergeCell ref="AM7:AM8"/>
    <mergeCell ref="AN7:AN8"/>
    <mergeCell ref="AO7:AO8"/>
    <mergeCell ref="A7:A8"/>
    <mergeCell ref="X17:AB17"/>
    <mergeCell ref="B18:T18"/>
    <mergeCell ref="B11:T11"/>
    <mergeCell ref="X11:AB11"/>
    <mergeCell ref="B16:T16"/>
    <mergeCell ref="X16:AB16"/>
    <mergeCell ref="B14:T14"/>
    <mergeCell ref="U15:V15"/>
    <mergeCell ref="B17:T17"/>
    <mergeCell ref="B13:T13"/>
    <mergeCell ref="U17:V17"/>
    <mergeCell ref="U13:V13"/>
    <mergeCell ref="U14:V14"/>
    <mergeCell ref="X12:AB12"/>
    <mergeCell ref="X7:AB8"/>
    <mergeCell ref="AC12:AG12"/>
    <mergeCell ref="AH12:AL12"/>
    <mergeCell ref="AC9:AG9"/>
    <mergeCell ref="AH9:AL9"/>
    <mergeCell ref="U9:V9"/>
    <mergeCell ref="B9:T9"/>
    <mergeCell ref="U11:V11"/>
    <mergeCell ref="U10:V10"/>
    <mergeCell ref="B7:T7"/>
    <mergeCell ref="AH10:AL10"/>
    <mergeCell ref="AC10:AG10"/>
    <mergeCell ref="B10:T10"/>
    <mergeCell ref="U7:V8"/>
    <mergeCell ref="W7:W8"/>
    <mergeCell ref="X21:AB21"/>
    <mergeCell ref="AC21:AG21"/>
    <mergeCell ref="AH21:AL21"/>
    <mergeCell ref="X14:AB14"/>
    <mergeCell ref="AC14:AG14"/>
    <mergeCell ref="AH14:AL14"/>
    <mergeCell ref="AC20:AG20"/>
    <mergeCell ref="AH20:AL20"/>
    <mergeCell ref="AC18:AG18"/>
    <mergeCell ref="AC19:AG19"/>
    <mergeCell ref="X20:AB20"/>
    <mergeCell ref="X19:AB19"/>
    <mergeCell ref="AH19:AL19"/>
    <mergeCell ref="AH18:AL18"/>
    <mergeCell ref="X13:AB13"/>
    <mergeCell ref="X15:AB15"/>
    <mergeCell ref="X18:AB18"/>
    <mergeCell ref="X9:AB9"/>
    <mergeCell ref="X10:AB10"/>
    <mergeCell ref="B21:T21"/>
    <mergeCell ref="U21:V21"/>
    <mergeCell ref="B12:T12"/>
    <mergeCell ref="U12:V12"/>
    <mergeCell ref="B20:T20"/>
    <mergeCell ref="B19:T19"/>
    <mergeCell ref="B15:T15"/>
    <mergeCell ref="U16:V16"/>
    <mergeCell ref="U20:V20"/>
    <mergeCell ref="U19:V19"/>
    <mergeCell ref="U18:V18"/>
  </mergeCells>
  <printOptions horizontalCentered="1"/>
  <pageMargins left="0.16" right="0.1968503937007874" top="0.28" bottom="0.35" header="0.18" footer="0.3"/>
  <pageSetup fitToHeight="0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0"/>
  <sheetViews>
    <sheetView showGridLines="0" view="pageBreakPreview" zoomScaleSheetLayoutView="100" zoomScalePageLayoutView="0" workbookViewId="0" topLeftCell="A10">
      <selection activeCell="A4" sqref="A4:AL4"/>
    </sheetView>
  </sheetViews>
  <sheetFormatPr defaultColWidth="9.00390625" defaultRowHeight="12.75"/>
  <cols>
    <col min="1" max="6" width="3.25390625" style="7" customWidth="1"/>
    <col min="7" max="7" width="5.125" style="7" customWidth="1"/>
    <col min="8" max="11" width="3.25390625" style="7" customWidth="1"/>
    <col min="12" max="12" width="4.25390625" style="7" customWidth="1"/>
    <col min="13" max="14" width="3.25390625" style="7" customWidth="1"/>
    <col min="15" max="15" width="4.375" style="7" customWidth="1"/>
    <col min="16" max="19" width="3.25390625" style="7" customWidth="1"/>
    <col min="20" max="20" width="0.37109375" style="7" customWidth="1"/>
    <col min="21" max="25" width="3.25390625" style="7" customWidth="1"/>
    <col min="26" max="35" width="3.25390625" style="7" hidden="1" customWidth="1"/>
    <col min="36" max="36" width="11.75390625" style="7" customWidth="1"/>
    <col min="37" max="37" width="10.75390625" style="7" customWidth="1"/>
    <col min="38" max="38" width="11.375" style="7" customWidth="1"/>
    <col min="39" max="16384" width="9.125" style="7" customWidth="1"/>
  </cols>
  <sheetData>
    <row r="1" spans="1:38" s="9" customFormat="1" ht="26.25" customHeight="1">
      <c r="A1" s="1125" t="s">
        <v>660</v>
      </c>
      <c r="B1" s="1126"/>
      <c r="C1" s="1126"/>
      <c r="D1" s="1126"/>
      <c r="E1" s="1126"/>
      <c r="F1" s="1126"/>
      <c r="G1" s="1126"/>
      <c r="H1" s="1126"/>
      <c r="I1" s="1126"/>
      <c r="J1" s="1126"/>
      <c r="K1" s="1126"/>
      <c r="L1" s="1126"/>
      <c r="M1" s="1126"/>
      <c r="N1" s="1126"/>
      <c r="O1" s="1126"/>
      <c r="P1" s="1126"/>
      <c r="Q1" s="1126"/>
      <c r="R1" s="1126"/>
      <c r="S1" s="1126"/>
      <c r="T1" s="1126"/>
      <c r="U1" s="1126"/>
      <c r="V1" s="1126"/>
      <c r="W1" s="1126"/>
      <c r="X1" s="1126"/>
      <c r="Y1" s="1126"/>
      <c r="Z1" s="1126"/>
      <c r="AA1" s="1126"/>
      <c r="AB1" s="1126"/>
      <c r="AC1" s="1126"/>
      <c r="AD1" s="1126"/>
      <c r="AE1" s="1126"/>
      <c r="AF1" s="1126"/>
      <c r="AG1" s="1126"/>
      <c r="AH1" s="1126"/>
      <c r="AI1" s="1126"/>
      <c r="AJ1" s="1126"/>
      <c r="AK1" s="1126"/>
      <c r="AL1" s="1126"/>
    </row>
    <row r="2" spans="1:38" s="9" customFormat="1" ht="19.5" customHeight="1">
      <c r="A2" s="1125" t="s">
        <v>151</v>
      </c>
      <c r="B2" s="1126"/>
      <c r="C2" s="1126"/>
      <c r="D2" s="1126"/>
      <c r="E2" s="1126"/>
      <c r="F2" s="1126"/>
      <c r="G2" s="1126"/>
      <c r="H2" s="1126"/>
      <c r="I2" s="1126"/>
      <c r="J2" s="1126"/>
      <c r="K2" s="1126"/>
      <c r="L2" s="1126"/>
      <c r="M2" s="1126"/>
      <c r="N2" s="1126"/>
      <c r="O2" s="1126"/>
      <c r="P2" s="1126"/>
      <c r="Q2" s="1126"/>
      <c r="R2" s="1126"/>
      <c r="S2" s="1126"/>
      <c r="T2" s="1126"/>
      <c r="U2" s="1126"/>
      <c r="V2" s="1126"/>
      <c r="W2" s="1126"/>
      <c r="X2" s="1126"/>
      <c r="Y2" s="1126"/>
      <c r="Z2" s="1126"/>
      <c r="AA2" s="1126"/>
      <c r="AB2" s="1126"/>
      <c r="AC2" s="1126"/>
      <c r="AD2" s="1126"/>
      <c r="AE2" s="1126"/>
      <c r="AF2" s="1126"/>
      <c r="AG2" s="1126"/>
      <c r="AH2" s="1126"/>
      <c r="AI2" s="1126"/>
      <c r="AJ2" s="1126"/>
      <c r="AK2" s="1126"/>
      <c r="AL2" s="1126"/>
    </row>
    <row r="3" spans="1:38" ht="15.75">
      <c r="A3" s="1127" t="s">
        <v>149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  <c r="O3" s="1128"/>
      <c r="P3" s="1128"/>
      <c r="Q3" s="1128"/>
      <c r="R3" s="1128"/>
      <c r="S3" s="1128"/>
      <c r="T3" s="1128"/>
      <c r="U3" s="1128"/>
      <c r="V3" s="1128"/>
      <c r="W3" s="1128"/>
      <c r="X3" s="1128"/>
      <c r="Y3" s="1128"/>
      <c r="Z3" s="1128"/>
      <c r="AA3" s="1128"/>
      <c r="AB3" s="1128"/>
      <c r="AC3" s="1128"/>
      <c r="AD3" s="1128"/>
      <c r="AE3" s="1128"/>
      <c r="AF3" s="1128"/>
      <c r="AG3" s="1128"/>
      <c r="AH3" s="1128"/>
      <c r="AI3" s="1128"/>
      <c r="AJ3" s="1128"/>
      <c r="AK3" s="1128"/>
      <c r="AL3" s="1128"/>
    </row>
    <row r="4" spans="1:38" ht="12.75">
      <c r="A4" s="1129" t="s">
        <v>353</v>
      </c>
      <c r="B4" s="1130"/>
      <c r="C4" s="1130"/>
      <c r="D4" s="1130"/>
      <c r="E4" s="1130"/>
      <c r="F4" s="1130"/>
      <c r="G4" s="1130"/>
      <c r="H4" s="1130"/>
      <c r="I4" s="1130"/>
      <c r="J4" s="1130"/>
      <c r="K4" s="1130"/>
      <c r="L4" s="1130"/>
      <c r="M4" s="1130"/>
      <c r="N4" s="1130"/>
      <c r="O4" s="1130"/>
      <c r="P4" s="1130"/>
      <c r="Q4" s="1130"/>
      <c r="R4" s="1130"/>
      <c r="S4" s="1130"/>
      <c r="T4" s="1130"/>
      <c r="U4" s="1130"/>
      <c r="V4" s="1130"/>
      <c r="W4" s="1130"/>
      <c r="X4" s="1130"/>
      <c r="Y4" s="1130"/>
      <c r="Z4" s="1130"/>
      <c r="AA4" s="1130"/>
      <c r="AB4" s="1130"/>
      <c r="AC4" s="1130"/>
      <c r="AD4" s="1130"/>
      <c r="AE4" s="1130"/>
      <c r="AF4" s="1130"/>
      <c r="AG4" s="1130"/>
      <c r="AH4" s="1130"/>
      <c r="AI4" s="1130"/>
      <c r="AJ4" s="1130"/>
      <c r="AK4" s="1130"/>
      <c r="AL4" s="1130"/>
    </row>
    <row r="5" spans="1:38" ht="31.5" customHeight="1">
      <c r="A5" s="1131" t="s">
        <v>128</v>
      </c>
      <c r="B5" s="1132"/>
      <c r="C5" s="1132"/>
      <c r="D5" s="1132"/>
      <c r="E5" s="1132"/>
      <c r="F5" s="1132"/>
      <c r="G5" s="1132"/>
      <c r="H5" s="1132"/>
      <c r="I5" s="1132"/>
      <c r="J5" s="1132"/>
      <c r="K5" s="1132"/>
      <c r="L5" s="1132"/>
      <c r="M5" s="1132"/>
      <c r="N5" s="1132"/>
      <c r="O5" s="1132"/>
      <c r="P5" s="1132"/>
      <c r="Q5" s="1132"/>
      <c r="R5" s="1132"/>
      <c r="S5" s="1133"/>
      <c r="T5" s="175" t="s">
        <v>167</v>
      </c>
      <c r="U5" s="1134" t="s">
        <v>148</v>
      </c>
      <c r="V5" s="1134"/>
      <c r="W5" s="1134"/>
      <c r="X5" s="1134"/>
      <c r="Y5" s="1134"/>
      <c r="Z5" s="310" t="s">
        <v>146</v>
      </c>
      <c r="AA5" s="310"/>
      <c r="AB5" s="310"/>
      <c r="AC5" s="310"/>
      <c r="AD5" s="310"/>
      <c r="AE5" s="310" t="s">
        <v>147</v>
      </c>
      <c r="AF5" s="310"/>
      <c r="AG5" s="310"/>
      <c r="AH5" s="310"/>
      <c r="AI5" s="310"/>
      <c r="AJ5" s="1110" t="s">
        <v>481</v>
      </c>
      <c r="AK5" s="1110" t="s">
        <v>147</v>
      </c>
      <c r="AL5" s="1110" t="s">
        <v>147</v>
      </c>
    </row>
    <row r="6" spans="1:38" ht="12.75">
      <c r="A6" s="365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80"/>
      <c r="T6" s="179"/>
      <c r="U6" s="1134"/>
      <c r="V6" s="1134"/>
      <c r="W6" s="1134"/>
      <c r="X6" s="1134"/>
      <c r="Y6" s="1134"/>
      <c r="Z6" s="310"/>
      <c r="AA6" s="310"/>
      <c r="AB6" s="310"/>
      <c r="AC6" s="310"/>
      <c r="AD6" s="310"/>
      <c r="AE6" s="311"/>
      <c r="AF6" s="311"/>
      <c r="AG6" s="311"/>
      <c r="AH6" s="311"/>
      <c r="AI6" s="311"/>
      <c r="AJ6" s="1111"/>
      <c r="AK6" s="1111"/>
      <c r="AL6" s="1111"/>
    </row>
    <row r="7" spans="1:38" ht="24.75" customHeight="1">
      <c r="A7" s="1116" t="s">
        <v>357</v>
      </c>
      <c r="B7" s="1117"/>
      <c r="C7" s="1117"/>
      <c r="D7" s="1117"/>
      <c r="E7" s="1117"/>
      <c r="F7" s="1117"/>
      <c r="G7" s="1117"/>
      <c r="H7" s="1117"/>
      <c r="I7" s="1117"/>
      <c r="J7" s="1117"/>
      <c r="K7" s="1117"/>
      <c r="L7" s="1117"/>
      <c r="M7" s="1117"/>
      <c r="N7" s="1117"/>
      <c r="O7" s="1117"/>
      <c r="P7" s="1117"/>
      <c r="Q7" s="1117"/>
      <c r="R7" s="1117"/>
      <c r="S7" s="1118"/>
      <c r="T7" s="184"/>
      <c r="U7" s="1109"/>
      <c r="V7" s="1109"/>
      <c r="W7" s="1109"/>
      <c r="X7" s="1109"/>
      <c r="Y7" s="1109"/>
      <c r="Z7" s="1108"/>
      <c r="AA7" s="1108"/>
      <c r="AB7" s="1108"/>
      <c r="AC7" s="1108"/>
      <c r="AD7" s="1108"/>
      <c r="AE7" s="1108"/>
      <c r="AF7" s="1108"/>
      <c r="AG7" s="1108"/>
      <c r="AH7" s="1108"/>
      <c r="AI7" s="1108"/>
      <c r="AJ7" s="12"/>
      <c r="AK7" s="12"/>
      <c r="AL7" s="12"/>
    </row>
    <row r="8" spans="1:38" ht="24.75" customHeight="1">
      <c r="A8" s="1041" t="s">
        <v>174</v>
      </c>
      <c r="B8" s="1042"/>
      <c r="C8" s="1042"/>
      <c r="D8" s="1042"/>
      <c r="E8" s="1042"/>
      <c r="F8" s="1042"/>
      <c r="G8" s="1042"/>
      <c r="H8" s="1042"/>
      <c r="I8" s="1042"/>
      <c r="J8" s="1042"/>
      <c r="K8" s="1042"/>
      <c r="L8" s="1042"/>
      <c r="M8" s="1042"/>
      <c r="N8" s="1042"/>
      <c r="O8" s="1042"/>
      <c r="P8" s="1042"/>
      <c r="Q8" s="1042"/>
      <c r="R8" s="1042"/>
      <c r="S8" s="1043"/>
      <c r="T8" s="185">
        <v>37315</v>
      </c>
      <c r="U8" s="1109">
        <v>179930</v>
      </c>
      <c r="V8" s="1109"/>
      <c r="W8" s="1109"/>
      <c r="X8" s="1109"/>
      <c r="Y8" s="1109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72">
        <v>179930</v>
      </c>
      <c r="AK8" s="374">
        <v>179360</v>
      </c>
      <c r="AL8" s="553">
        <f>(AK8/AJ8)</f>
        <v>0.996832101372756</v>
      </c>
    </row>
    <row r="9" spans="1:38" ht="23.25" customHeight="1">
      <c r="A9" s="1041" t="s">
        <v>173</v>
      </c>
      <c r="B9" s="1042"/>
      <c r="C9" s="1042"/>
      <c r="D9" s="1042"/>
      <c r="E9" s="1042"/>
      <c r="F9" s="1042"/>
      <c r="G9" s="1042"/>
      <c r="H9" s="1042"/>
      <c r="I9" s="1042"/>
      <c r="J9" s="1042"/>
      <c r="K9" s="1042"/>
      <c r="L9" s="1042"/>
      <c r="M9" s="1042"/>
      <c r="N9" s="1042"/>
      <c r="O9" s="1042"/>
      <c r="P9" s="1042"/>
      <c r="Q9" s="1042"/>
      <c r="R9" s="1042"/>
      <c r="S9" s="1043"/>
      <c r="T9" s="185"/>
      <c r="U9" s="1109">
        <v>138796</v>
      </c>
      <c r="V9" s="1109"/>
      <c r="W9" s="1109"/>
      <c r="X9" s="1109"/>
      <c r="Y9" s="1109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72">
        <v>208194</v>
      </c>
      <c r="AK9" s="374">
        <v>208194</v>
      </c>
      <c r="AL9" s="553">
        <f>(AK9/AJ9)</f>
        <v>1</v>
      </c>
    </row>
    <row r="10" spans="1:38" ht="23.25" customHeight="1">
      <c r="A10" s="1041" t="s">
        <v>344</v>
      </c>
      <c r="B10" s="1042"/>
      <c r="C10" s="1042"/>
      <c r="D10" s="1042"/>
      <c r="E10" s="1042"/>
      <c r="F10" s="1042"/>
      <c r="G10" s="1042"/>
      <c r="H10" s="1042"/>
      <c r="I10" s="1042"/>
      <c r="J10" s="1042"/>
      <c r="K10" s="1042"/>
      <c r="L10" s="1042"/>
      <c r="M10" s="1042"/>
      <c r="N10" s="1042"/>
      <c r="O10" s="1042"/>
      <c r="P10" s="1042"/>
      <c r="Q10" s="1042"/>
      <c r="R10" s="1042"/>
      <c r="S10" s="1043"/>
      <c r="T10" s="185"/>
      <c r="U10" s="1109">
        <v>52536</v>
      </c>
      <c r="V10" s="1109"/>
      <c r="W10" s="1109"/>
      <c r="X10" s="1109"/>
      <c r="Y10" s="1109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72">
        <v>54324</v>
      </c>
      <c r="AK10" s="374">
        <v>54324</v>
      </c>
      <c r="AL10" s="553">
        <f>(AK10/AJ10)</f>
        <v>1</v>
      </c>
    </row>
    <row r="11" spans="1:38" ht="23.25" customHeight="1">
      <c r="A11" s="1041" t="s">
        <v>345</v>
      </c>
      <c r="B11" s="1042"/>
      <c r="C11" s="1042"/>
      <c r="D11" s="1042"/>
      <c r="E11" s="1042"/>
      <c r="F11" s="1042"/>
      <c r="G11" s="1042"/>
      <c r="H11" s="1042"/>
      <c r="I11" s="1042"/>
      <c r="J11" s="1042"/>
      <c r="K11" s="1042"/>
      <c r="L11" s="1042"/>
      <c r="M11" s="1042"/>
      <c r="N11" s="1042"/>
      <c r="O11" s="1042"/>
      <c r="P11" s="1042"/>
      <c r="Q11" s="1042"/>
      <c r="R11" s="1042"/>
      <c r="S11" s="1043"/>
      <c r="T11" s="185"/>
      <c r="U11" s="1109">
        <v>399092</v>
      </c>
      <c r="V11" s="1109"/>
      <c r="W11" s="1109"/>
      <c r="X11" s="1109"/>
      <c r="Y11" s="1109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72">
        <v>628990</v>
      </c>
      <c r="AK11" s="374">
        <v>628990</v>
      </c>
      <c r="AL11" s="553">
        <f>(AK11/AJ11)</f>
        <v>1</v>
      </c>
    </row>
    <row r="12" spans="1:38" ht="23.25" customHeight="1">
      <c r="A12" s="1041" t="s">
        <v>346</v>
      </c>
      <c r="B12" s="1042"/>
      <c r="C12" s="1042"/>
      <c r="D12" s="1042"/>
      <c r="E12" s="1042"/>
      <c r="F12" s="1042"/>
      <c r="G12" s="1042"/>
      <c r="H12" s="1042"/>
      <c r="I12" s="1042"/>
      <c r="J12" s="1042"/>
      <c r="K12" s="1042"/>
      <c r="L12" s="1042"/>
      <c r="M12" s="1042"/>
      <c r="N12" s="1042"/>
      <c r="O12" s="1042"/>
      <c r="P12" s="1042"/>
      <c r="Q12" s="1042"/>
      <c r="R12" s="1042"/>
      <c r="S12" s="1043"/>
      <c r="T12" s="185"/>
      <c r="U12" s="1109">
        <v>21524</v>
      </c>
      <c r="V12" s="1109"/>
      <c r="W12" s="1109"/>
      <c r="X12" s="1109"/>
      <c r="Y12" s="1109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72">
        <v>0</v>
      </c>
      <c r="AK12" s="374">
        <v>0</v>
      </c>
      <c r="AL12" s="374">
        <v>0</v>
      </c>
    </row>
    <row r="13" spans="1:38" ht="23.25" customHeight="1">
      <c r="A13" s="1041" t="s">
        <v>347</v>
      </c>
      <c r="B13" s="1042"/>
      <c r="C13" s="1042"/>
      <c r="D13" s="1042"/>
      <c r="E13" s="1042"/>
      <c r="F13" s="1042"/>
      <c r="G13" s="1042"/>
      <c r="H13" s="1042"/>
      <c r="I13" s="1042"/>
      <c r="J13" s="1042"/>
      <c r="K13" s="1042"/>
      <c r="L13" s="1042"/>
      <c r="M13" s="1042"/>
      <c r="N13" s="1042"/>
      <c r="O13" s="1042"/>
      <c r="P13" s="1042"/>
      <c r="Q13" s="1042"/>
      <c r="R13" s="1042"/>
      <c r="S13" s="1043"/>
      <c r="T13" s="185"/>
      <c r="U13" s="1109">
        <v>22803</v>
      </c>
      <c r="V13" s="1109"/>
      <c r="W13" s="1109"/>
      <c r="X13" s="1109"/>
      <c r="Y13" s="1109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72">
        <v>0</v>
      </c>
      <c r="AK13" s="374">
        <v>0</v>
      </c>
      <c r="AL13" s="374">
        <v>0</v>
      </c>
    </row>
    <row r="14" spans="1:38" ht="23.25" customHeight="1">
      <c r="A14" s="1041" t="s">
        <v>356</v>
      </c>
      <c r="B14" s="1042"/>
      <c r="C14" s="1042"/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2"/>
      <c r="P14" s="1042"/>
      <c r="Q14" s="1042"/>
      <c r="R14" s="1042"/>
      <c r="S14" s="1043"/>
      <c r="T14" s="185"/>
      <c r="U14" s="1109">
        <v>150000</v>
      </c>
      <c r="V14" s="1109"/>
      <c r="W14" s="1109"/>
      <c r="X14" s="1109"/>
      <c r="Y14" s="1109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72">
        <v>228562</v>
      </c>
      <c r="AK14" s="374">
        <v>150000</v>
      </c>
      <c r="AL14" s="553">
        <f>(AK14/AJ14)</f>
        <v>0.6562770714291964</v>
      </c>
    </row>
    <row r="15" spans="1:38" ht="19.5" customHeight="1">
      <c r="A15" s="1044" t="s">
        <v>0</v>
      </c>
      <c r="B15" s="1045"/>
      <c r="C15" s="1045"/>
      <c r="D15" s="1045"/>
      <c r="E15" s="1045"/>
      <c r="F15" s="1045"/>
      <c r="G15" s="1045"/>
      <c r="H15" s="1045"/>
      <c r="I15" s="1045"/>
      <c r="J15" s="1045"/>
      <c r="K15" s="1045"/>
      <c r="L15" s="1045"/>
      <c r="M15" s="1045"/>
      <c r="N15" s="1045"/>
      <c r="O15" s="1045"/>
      <c r="P15" s="1045"/>
      <c r="Q15" s="1045"/>
      <c r="R15" s="1045"/>
      <c r="S15" s="1046"/>
      <c r="T15" s="186"/>
      <c r="U15" s="1115">
        <f>SUM(U8:Y14)</f>
        <v>964681</v>
      </c>
      <c r="V15" s="1115"/>
      <c r="W15" s="1115"/>
      <c r="X15" s="1115"/>
      <c r="Y15" s="1115"/>
      <c r="Z15" s="1108"/>
      <c r="AA15" s="1108"/>
      <c r="AB15" s="1108"/>
      <c r="AC15" s="1108"/>
      <c r="AD15" s="1108"/>
      <c r="AE15" s="1108"/>
      <c r="AF15" s="1108"/>
      <c r="AG15" s="1108"/>
      <c r="AH15" s="1108"/>
      <c r="AI15" s="1108"/>
      <c r="AJ15" s="371">
        <f>SUM(AJ8:AJ14)</f>
        <v>1300000</v>
      </c>
      <c r="AK15" s="371">
        <f>SUM(AK8:AK14)</f>
        <v>1220868</v>
      </c>
      <c r="AL15" s="553">
        <f>(AK15/AJ15)</f>
        <v>0.9391292307692307</v>
      </c>
    </row>
    <row r="16" spans="1:38" ht="19.5" customHeight="1">
      <c r="A16" s="1122"/>
      <c r="B16" s="1123"/>
      <c r="C16" s="1123"/>
      <c r="D16" s="1123"/>
      <c r="E16" s="1123"/>
      <c r="F16" s="1123"/>
      <c r="G16" s="1123"/>
      <c r="H16" s="1123"/>
      <c r="I16" s="1123"/>
      <c r="J16" s="1123"/>
      <c r="K16" s="1123"/>
      <c r="L16" s="1123"/>
      <c r="M16" s="1123"/>
      <c r="N16" s="1123"/>
      <c r="O16" s="1123"/>
      <c r="P16" s="1123"/>
      <c r="Q16" s="1123"/>
      <c r="R16" s="1123"/>
      <c r="S16" s="1124"/>
      <c r="T16" s="187"/>
      <c r="U16" s="1112"/>
      <c r="V16" s="1112"/>
      <c r="W16" s="1112"/>
      <c r="X16" s="1112"/>
      <c r="Y16" s="1112"/>
      <c r="Z16" s="1108"/>
      <c r="AA16" s="1108"/>
      <c r="AB16" s="1108"/>
      <c r="AC16" s="1108"/>
      <c r="AD16" s="1108"/>
      <c r="AE16" s="1108"/>
      <c r="AF16" s="1108"/>
      <c r="AG16" s="1108"/>
      <c r="AH16" s="1108"/>
      <c r="AI16" s="1108"/>
      <c r="AJ16" s="188"/>
      <c r="AK16" s="378"/>
      <c r="AL16" s="378"/>
    </row>
    <row r="17" spans="1:38" ht="19.5" customHeight="1">
      <c r="A17" s="1116" t="s">
        <v>358</v>
      </c>
      <c r="B17" s="1117"/>
      <c r="C17" s="1117"/>
      <c r="D17" s="1117"/>
      <c r="E17" s="1117"/>
      <c r="F17" s="1117"/>
      <c r="G17" s="1117"/>
      <c r="H17" s="1117"/>
      <c r="I17" s="1117"/>
      <c r="J17" s="1117"/>
      <c r="K17" s="1117"/>
      <c r="L17" s="1117"/>
      <c r="M17" s="1117"/>
      <c r="N17" s="1117"/>
      <c r="O17" s="1117"/>
      <c r="P17" s="1117"/>
      <c r="Q17" s="1117"/>
      <c r="R17" s="1117"/>
      <c r="S17" s="1118"/>
      <c r="T17" s="184"/>
      <c r="U17" s="1109"/>
      <c r="V17" s="1109"/>
      <c r="W17" s="1109"/>
      <c r="X17" s="1109"/>
      <c r="Y17" s="1109"/>
      <c r="Z17" s="1108"/>
      <c r="AA17" s="1108"/>
      <c r="AB17" s="1108"/>
      <c r="AC17" s="1108"/>
      <c r="AD17" s="1108"/>
      <c r="AE17" s="1108"/>
      <c r="AF17" s="1108"/>
      <c r="AG17" s="1108"/>
      <c r="AH17" s="1108"/>
      <c r="AI17" s="1108"/>
      <c r="AJ17" s="12"/>
      <c r="AK17" s="12"/>
      <c r="AL17" s="12"/>
    </row>
    <row r="18" spans="1:38" ht="19.5" customHeight="1">
      <c r="A18" s="1119" t="s">
        <v>175</v>
      </c>
      <c r="B18" s="1120"/>
      <c r="C18" s="1120"/>
      <c r="D18" s="1120"/>
      <c r="E18" s="1120"/>
      <c r="F18" s="1120"/>
      <c r="G18" s="1120"/>
      <c r="H18" s="1120"/>
      <c r="I18" s="1120"/>
      <c r="J18" s="1120"/>
      <c r="K18" s="1120"/>
      <c r="L18" s="1120"/>
      <c r="M18" s="1120"/>
      <c r="N18" s="1120"/>
      <c r="O18" s="1120"/>
      <c r="P18" s="1120"/>
      <c r="Q18" s="1120"/>
      <c r="R18" s="1120"/>
      <c r="S18" s="1121"/>
      <c r="T18" s="184"/>
      <c r="U18" s="1109">
        <v>20000</v>
      </c>
      <c r="V18" s="1109"/>
      <c r="W18" s="1109"/>
      <c r="X18" s="1109"/>
      <c r="Y18" s="1109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72">
        <v>20000</v>
      </c>
      <c r="AK18" s="374">
        <v>18880</v>
      </c>
      <c r="AL18" s="553">
        <f aca="true" t="shared" si="0" ref="AL18:AL23">(AK18/AJ18)</f>
        <v>0.944</v>
      </c>
    </row>
    <row r="19" spans="1:38" ht="19.5" customHeight="1">
      <c r="A19" s="1119" t="s">
        <v>483</v>
      </c>
      <c r="B19" s="1120"/>
      <c r="C19" s="1120"/>
      <c r="D19" s="1120"/>
      <c r="E19" s="1120"/>
      <c r="F19" s="1120"/>
      <c r="G19" s="1120"/>
      <c r="H19" s="1120"/>
      <c r="I19" s="1120"/>
      <c r="J19" s="1120"/>
      <c r="K19" s="1120"/>
      <c r="L19" s="1120"/>
      <c r="M19" s="1120"/>
      <c r="N19" s="1120"/>
      <c r="O19" s="1120"/>
      <c r="P19" s="1120"/>
      <c r="Q19" s="1120"/>
      <c r="R19" s="1120"/>
      <c r="S19" s="1121"/>
      <c r="T19" s="189">
        <v>38115</v>
      </c>
      <c r="U19" s="1109">
        <v>43000</v>
      </c>
      <c r="V19" s="1109"/>
      <c r="W19" s="1109"/>
      <c r="X19" s="1109"/>
      <c r="Y19" s="1109"/>
      <c r="Z19" s="1108"/>
      <c r="AA19" s="1108"/>
      <c r="AB19" s="1108"/>
      <c r="AC19" s="1108"/>
      <c r="AD19" s="1108"/>
      <c r="AE19" s="1108"/>
      <c r="AF19" s="1108"/>
      <c r="AG19" s="1108"/>
      <c r="AH19" s="1108"/>
      <c r="AI19" s="1108"/>
      <c r="AJ19" s="372">
        <v>43000</v>
      </c>
      <c r="AK19" s="374">
        <v>42650</v>
      </c>
      <c r="AL19" s="553">
        <f t="shared" si="0"/>
        <v>0.9918604651162791</v>
      </c>
    </row>
    <row r="20" spans="1:38" ht="19.5" customHeight="1">
      <c r="A20" s="1036" t="s">
        <v>150</v>
      </c>
      <c r="B20" s="1037"/>
      <c r="C20" s="1037"/>
      <c r="D20" s="1037"/>
      <c r="E20" s="1037"/>
      <c r="F20" s="1037"/>
      <c r="G20" s="1037"/>
      <c r="H20" s="1037"/>
      <c r="I20" s="1037"/>
      <c r="J20" s="1037"/>
      <c r="K20" s="1037"/>
      <c r="L20" s="1037"/>
      <c r="M20" s="1037"/>
      <c r="N20" s="1037"/>
      <c r="O20" s="1037"/>
      <c r="P20" s="1037"/>
      <c r="Q20" s="1037"/>
      <c r="R20" s="1037"/>
      <c r="S20" s="1038"/>
      <c r="T20" s="190">
        <v>38115</v>
      </c>
      <c r="U20" s="1109">
        <v>135000</v>
      </c>
      <c r="V20" s="1109"/>
      <c r="W20" s="1109"/>
      <c r="X20" s="1109"/>
      <c r="Y20" s="1109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72">
        <v>135000</v>
      </c>
      <c r="AK20" s="374">
        <v>135000</v>
      </c>
      <c r="AL20" s="553">
        <f t="shared" si="0"/>
        <v>1</v>
      </c>
    </row>
    <row r="21" spans="1:38" ht="19.5" customHeight="1">
      <c r="A21" s="1036" t="s">
        <v>176</v>
      </c>
      <c r="B21" s="1037"/>
      <c r="C21" s="1037"/>
      <c r="D21" s="1037"/>
      <c r="E21" s="1037"/>
      <c r="F21" s="1037"/>
      <c r="G21" s="1037"/>
      <c r="H21" s="1037"/>
      <c r="I21" s="1037"/>
      <c r="J21" s="1037"/>
      <c r="K21" s="1037"/>
      <c r="L21" s="1037"/>
      <c r="M21" s="1037"/>
      <c r="N21" s="1037"/>
      <c r="O21" s="1037"/>
      <c r="P21" s="1037"/>
      <c r="Q21" s="1037"/>
      <c r="R21" s="1037"/>
      <c r="S21" s="1038"/>
      <c r="T21" s="190"/>
      <c r="U21" s="1109">
        <v>30000</v>
      </c>
      <c r="V21" s="1109"/>
      <c r="W21" s="1109"/>
      <c r="X21" s="1109"/>
      <c r="Y21" s="1109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72">
        <v>30000</v>
      </c>
      <c r="AK21" s="374">
        <v>56280</v>
      </c>
      <c r="AL21" s="553">
        <f t="shared" si="0"/>
        <v>1.876</v>
      </c>
    </row>
    <row r="22" spans="1:38" ht="19.5" customHeight="1">
      <c r="A22" s="1036" t="s">
        <v>177</v>
      </c>
      <c r="B22" s="1037"/>
      <c r="C22" s="1037"/>
      <c r="D22" s="1037"/>
      <c r="E22" s="1037"/>
      <c r="F22" s="1037"/>
      <c r="G22" s="1037"/>
      <c r="H22" s="1037"/>
      <c r="I22" s="1037"/>
      <c r="J22" s="1037"/>
      <c r="K22" s="1037"/>
      <c r="L22" s="1037"/>
      <c r="M22" s="1037"/>
      <c r="N22" s="1037"/>
      <c r="O22" s="1037"/>
      <c r="P22" s="1037"/>
      <c r="Q22" s="1037"/>
      <c r="R22" s="1037"/>
      <c r="S22" s="1038"/>
      <c r="T22" s="190"/>
      <c r="U22" s="1109">
        <v>585000</v>
      </c>
      <c r="V22" s="1109"/>
      <c r="W22" s="1109"/>
      <c r="X22" s="1109"/>
      <c r="Y22" s="1109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72">
        <v>585000</v>
      </c>
      <c r="AK22" s="374">
        <v>585000</v>
      </c>
      <c r="AL22" s="553">
        <f t="shared" si="0"/>
        <v>1</v>
      </c>
    </row>
    <row r="23" spans="1:38" ht="19.5" customHeight="1">
      <c r="A23" s="1036" t="s">
        <v>178</v>
      </c>
      <c r="B23" s="1037"/>
      <c r="C23" s="1037"/>
      <c r="D23" s="1037"/>
      <c r="E23" s="1037"/>
      <c r="F23" s="1037"/>
      <c r="G23" s="1037"/>
      <c r="H23" s="1037"/>
      <c r="I23" s="1037"/>
      <c r="J23" s="1037"/>
      <c r="K23" s="1037"/>
      <c r="L23" s="1037"/>
      <c r="M23" s="1037"/>
      <c r="N23" s="1037"/>
      <c r="O23" s="1037"/>
      <c r="P23" s="1037"/>
      <c r="Q23" s="1037"/>
      <c r="R23" s="1037"/>
      <c r="S23" s="1038"/>
      <c r="T23" s="190"/>
      <c r="U23" s="1109">
        <v>24000</v>
      </c>
      <c r="V23" s="1109"/>
      <c r="W23" s="1109"/>
      <c r="X23" s="1109"/>
      <c r="Y23" s="1109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72">
        <v>24000</v>
      </c>
      <c r="AK23" s="374">
        <v>24000</v>
      </c>
      <c r="AL23" s="553">
        <f t="shared" si="0"/>
        <v>1</v>
      </c>
    </row>
    <row r="24" spans="1:38" ht="19.5" customHeight="1">
      <c r="A24" s="1036" t="s">
        <v>179</v>
      </c>
      <c r="B24" s="1037"/>
      <c r="C24" s="1037"/>
      <c r="D24" s="1037"/>
      <c r="E24" s="1037"/>
      <c r="F24" s="1037"/>
      <c r="G24" s="1037"/>
      <c r="H24" s="1037"/>
      <c r="I24" s="1037"/>
      <c r="J24" s="1037"/>
      <c r="K24" s="1037"/>
      <c r="L24" s="1037"/>
      <c r="M24" s="1037"/>
      <c r="N24" s="1037"/>
      <c r="O24" s="1037"/>
      <c r="P24" s="1037"/>
      <c r="Q24" s="1037"/>
      <c r="R24" s="1037"/>
      <c r="S24" s="1038"/>
      <c r="T24" s="190"/>
      <c r="U24" s="1109">
        <v>250000</v>
      </c>
      <c r="V24" s="1109"/>
      <c r="W24" s="1109"/>
      <c r="X24" s="1109"/>
      <c r="Y24" s="1109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74">
        <v>250000</v>
      </c>
      <c r="AK24" s="374">
        <v>0</v>
      </c>
      <c r="AL24" s="374">
        <v>0</v>
      </c>
    </row>
    <row r="25" spans="1:38" ht="19.5" customHeight="1">
      <c r="A25" s="1036" t="s">
        <v>359</v>
      </c>
      <c r="B25" s="1037"/>
      <c r="C25" s="1037"/>
      <c r="D25" s="1037"/>
      <c r="E25" s="1037"/>
      <c r="F25" s="1037"/>
      <c r="G25" s="1037"/>
      <c r="H25" s="1037"/>
      <c r="I25" s="1037"/>
      <c r="J25" s="1037"/>
      <c r="K25" s="1037"/>
      <c r="L25" s="1037"/>
      <c r="M25" s="1037"/>
      <c r="N25" s="1037"/>
      <c r="O25" s="1037"/>
      <c r="P25" s="1037"/>
      <c r="Q25" s="1037"/>
      <c r="R25" s="1037"/>
      <c r="S25" s="1038"/>
      <c r="T25" s="190"/>
      <c r="U25" s="1109">
        <v>35000</v>
      </c>
      <c r="V25" s="1109"/>
      <c r="W25" s="1109"/>
      <c r="X25" s="1109"/>
      <c r="Y25" s="1109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72">
        <v>35000</v>
      </c>
      <c r="AK25" s="374">
        <v>0</v>
      </c>
      <c r="AL25" s="374">
        <v>0</v>
      </c>
    </row>
    <row r="26" spans="1:38" ht="19.5" customHeight="1">
      <c r="A26" s="1036" t="s">
        <v>349</v>
      </c>
      <c r="B26" s="1037"/>
      <c r="C26" s="1037"/>
      <c r="D26" s="1037"/>
      <c r="E26" s="1037"/>
      <c r="F26" s="1037"/>
      <c r="G26" s="1037"/>
      <c r="H26" s="1037"/>
      <c r="I26" s="1037"/>
      <c r="J26" s="1037"/>
      <c r="K26" s="1037"/>
      <c r="L26" s="1037"/>
      <c r="M26" s="1037"/>
      <c r="N26" s="1037"/>
      <c r="O26" s="1037"/>
      <c r="P26" s="1037"/>
      <c r="Q26" s="1037"/>
      <c r="R26" s="1037"/>
      <c r="S26" s="1038"/>
      <c r="T26" s="190"/>
      <c r="U26" s="1109">
        <v>4500000</v>
      </c>
      <c r="V26" s="1109"/>
      <c r="W26" s="1109"/>
      <c r="X26" s="1109"/>
      <c r="Y26" s="1109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72">
        <v>4500000</v>
      </c>
      <c r="AK26" s="374">
        <v>4283600</v>
      </c>
      <c r="AL26" s="553">
        <f aca="true" t="shared" si="1" ref="AL26:AL31">(AK26/AJ26)</f>
        <v>0.9519111111111112</v>
      </c>
    </row>
    <row r="27" spans="1:38" ht="19.5" customHeight="1">
      <c r="A27" s="1036" t="s">
        <v>478</v>
      </c>
      <c r="B27" s="1037"/>
      <c r="C27" s="1037"/>
      <c r="D27" s="1037"/>
      <c r="E27" s="1037"/>
      <c r="F27" s="1037"/>
      <c r="G27" s="1037"/>
      <c r="H27" s="1037"/>
      <c r="I27" s="1037"/>
      <c r="J27" s="1037"/>
      <c r="K27" s="1037"/>
      <c r="L27" s="1037"/>
      <c r="M27" s="1037"/>
      <c r="N27" s="1037"/>
      <c r="O27" s="1037"/>
      <c r="P27" s="1037"/>
      <c r="Q27" s="1037"/>
      <c r="R27" s="1037"/>
      <c r="S27" s="1038"/>
      <c r="T27" s="190"/>
      <c r="U27" s="1072">
        <v>0</v>
      </c>
      <c r="V27" s="1073"/>
      <c r="W27" s="1073"/>
      <c r="X27" s="1073"/>
      <c r="Y27" s="1074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72">
        <v>500000</v>
      </c>
      <c r="AK27" s="374">
        <v>500000</v>
      </c>
      <c r="AL27" s="553">
        <f t="shared" si="1"/>
        <v>1</v>
      </c>
    </row>
    <row r="28" spans="1:38" ht="19.5" customHeight="1">
      <c r="A28" s="1036" t="s">
        <v>479</v>
      </c>
      <c r="B28" s="1037"/>
      <c r="C28" s="1037"/>
      <c r="D28" s="1037"/>
      <c r="E28" s="1037"/>
      <c r="F28" s="1037"/>
      <c r="G28" s="1037"/>
      <c r="H28" s="1037"/>
      <c r="I28" s="1037"/>
      <c r="J28" s="1037"/>
      <c r="K28" s="1037"/>
      <c r="L28" s="1037"/>
      <c r="M28" s="1037"/>
      <c r="N28" s="1037"/>
      <c r="O28" s="1037"/>
      <c r="P28" s="1037"/>
      <c r="Q28" s="1037"/>
      <c r="R28" s="1037"/>
      <c r="S28" s="1038"/>
      <c r="T28" s="190"/>
      <c r="U28" s="1072">
        <v>0</v>
      </c>
      <c r="V28" s="1073"/>
      <c r="W28" s="1073"/>
      <c r="X28" s="1073"/>
      <c r="Y28" s="1074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72">
        <v>50000</v>
      </c>
      <c r="AK28" s="374">
        <v>50000</v>
      </c>
      <c r="AL28" s="553">
        <f t="shared" si="1"/>
        <v>1</v>
      </c>
    </row>
    <row r="29" spans="1:38" ht="19.5" customHeight="1">
      <c r="A29" s="1036" t="s">
        <v>480</v>
      </c>
      <c r="B29" s="1037"/>
      <c r="C29" s="1037"/>
      <c r="D29" s="1037"/>
      <c r="E29" s="1037"/>
      <c r="F29" s="1037"/>
      <c r="G29" s="1037"/>
      <c r="H29" s="1037"/>
      <c r="I29" s="1037"/>
      <c r="J29" s="1037"/>
      <c r="K29" s="1037"/>
      <c r="L29" s="1037"/>
      <c r="M29" s="1037"/>
      <c r="N29" s="1037"/>
      <c r="O29" s="1037"/>
      <c r="P29" s="1037"/>
      <c r="Q29" s="1037"/>
      <c r="R29" s="1037"/>
      <c r="S29" s="1038"/>
      <c r="T29" s="190"/>
      <c r="U29" s="1072">
        <v>0</v>
      </c>
      <c r="V29" s="1073"/>
      <c r="W29" s="1073"/>
      <c r="X29" s="1073"/>
      <c r="Y29" s="1074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72">
        <v>28668</v>
      </c>
      <c r="AK29" s="374">
        <v>20000</v>
      </c>
      <c r="AL29" s="553">
        <f t="shared" si="1"/>
        <v>0.6976419701409237</v>
      </c>
    </row>
    <row r="30" spans="1:38" ht="19.5" customHeight="1">
      <c r="A30" s="1044" t="s">
        <v>1</v>
      </c>
      <c r="B30" s="1045"/>
      <c r="C30" s="1045"/>
      <c r="D30" s="1045"/>
      <c r="E30" s="1045"/>
      <c r="F30" s="1045"/>
      <c r="G30" s="1045"/>
      <c r="H30" s="1045"/>
      <c r="I30" s="1045"/>
      <c r="J30" s="1045"/>
      <c r="K30" s="1045"/>
      <c r="L30" s="1045"/>
      <c r="M30" s="1045"/>
      <c r="N30" s="1045"/>
      <c r="O30" s="1045"/>
      <c r="P30" s="1045"/>
      <c r="Q30" s="1045"/>
      <c r="R30" s="1045"/>
      <c r="S30" s="1046"/>
      <c r="T30" s="186"/>
      <c r="U30" s="1115">
        <f>SUM(U18:Y28)</f>
        <v>5622000</v>
      </c>
      <c r="V30" s="1115"/>
      <c r="W30" s="1115"/>
      <c r="X30" s="1115"/>
      <c r="Y30" s="1115"/>
      <c r="Z30" s="1108"/>
      <c r="AA30" s="1108"/>
      <c r="AB30" s="1108"/>
      <c r="AC30" s="1108"/>
      <c r="AD30" s="1108"/>
      <c r="AE30" s="1108"/>
      <c r="AF30" s="1108"/>
      <c r="AG30" s="1108"/>
      <c r="AH30" s="1108"/>
      <c r="AI30" s="1108"/>
      <c r="AJ30" s="371">
        <f>SUM(AJ18:AJ29)</f>
        <v>6200668</v>
      </c>
      <c r="AK30" s="371">
        <f>SUM(AK18:AK29)</f>
        <v>5715410</v>
      </c>
      <c r="AL30" s="553">
        <f t="shared" si="1"/>
        <v>0.9217410124199522</v>
      </c>
    </row>
    <row r="31" spans="1:39" ht="19.5" customHeight="1" thickBot="1">
      <c r="A31" s="1031" t="s">
        <v>2</v>
      </c>
      <c r="B31" s="1032"/>
      <c r="C31" s="1032"/>
      <c r="D31" s="1032"/>
      <c r="E31" s="1032"/>
      <c r="F31" s="1032"/>
      <c r="G31" s="1032"/>
      <c r="H31" s="1032"/>
      <c r="I31" s="1032"/>
      <c r="J31" s="1032"/>
      <c r="K31" s="1032"/>
      <c r="L31" s="1032"/>
      <c r="M31" s="1032"/>
      <c r="N31" s="1032"/>
      <c r="O31" s="1032"/>
      <c r="P31" s="1032"/>
      <c r="Q31" s="1032"/>
      <c r="R31" s="1032"/>
      <c r="S31" s="1033"/>
      <c r="T31" s="366"/>
      <c r="U31" s="1114">
        <f>SUM(U30+U15)</f>
        <v>6586681</v>
      </c>
      <c r="V31" s="1114"/>
      <c r="W31" s="1114"/>
      <c r="X31" s="1114"/>
      <c r="Y31" s="1114"/>
      <c r="Z31" s="1113"/>
      <c r="AA31" s="1113"/>
      <c r="AB31" s="1113"/>
      <c r="AC31" s="1113"/>
      <c r="AD31" s="1113"/>
      <c r="AE31" s="1113"/>
      <c r="AF31" s="1113"/>
      <c r="AG31" s="1113"/>
      <c r="AH31" s="1113"/>
      <c r="AI31" s="1113"/>
      <c r="AJ31" s="377">
        <f>SUM(AJ30+AJ15)</f>
        <v>7500668</v>
      </c>
      <c r="AK31" s="377">
        <f>SUM(AK30+AK15)</f>
        <v>6936278</v>
      </c>
      <c r="AL31" s="553">
        <f t="shared" si="1"/>
        <v>0.9247547018478888</v>
      </c>
      <c r="AM31" s="364"/>
    </row>
    <row r="32" ht="21.75" customHeight="1"/>
    <row r="33" ht="21.75" customHeight="1">
      <c r="W33" s="59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spans="1:4" ht="21.75" customHeight="1">
      <c r="A98" s="8"/>
      <c r="B98" s="8"/>
      <c r="C98" s="8"/>
      <c r="D98" s="8"/>
    </row>
    <row r="99" spans="1:4" ht="21.75" customHeight="1">
      <c r="A99" s="8"/>
      <c r="B99" s="8"/>
      <c r="C99" s="8"/>
      <c r="D99" s="8"/>
    </row>
    <row r="100" spans="1:4" ht="21.75" customHeight="1">
      <c r="A100" s="8"/>
      <c r="B100" s="8"/>
      <c r="C100" s="8"/>
      <c r="D100" s="8"/>
    </row>
    <row r="101" spans="1:4" ht="21.75" customHeight="1">
      <c r="A101" s="8"/>
      <c r="B101" s="8"/>
      <c r="C101" s="8"/>
      <c r="D101" s="8"/>
    </row>
    <row r="102" spans="1:4" ht="21.75" customHeight="1">
      <c r="A102" s="8"/>
      <c r="B102" s="8"/>
      <c r="C102" s="8"/>
      <c r="D102" s="8"/>
    </row>
    <row r="103" spans="1:4" ht="21.75" customHeight="1">
      <c r="A103" s="8"/>
      <c r="B103" s="8"/>
      <c r="C103" s="8"/>
      <c r="D103" s="8"/>
    </row>
    <row r="104" spans="1:4" ht="21.75" customHeight="1">
      <c r="A104" s="8"/>
      <c r="B104" s="8"/>
      <c r="C104" s="8"/>
      <c r="D104" s="8"/>
    </row>
    <row r="105" spans="1:4" ht="21.75" customHeight="1">
      <c r="A105" s="8"/>
      <c r="B105" s="8"/>
      <c r="C105" s="8"/>
      <c r="D105" s="8"/>
    </row>
    <row r="106" spans="1:4" ht="21.75" customHeight="1">
      <c r="A106" s="8"/>
      <c r="B106" s="8"/>
      <c r="C106" s="8"/>
      <c r="D106" s="8"/>
    </row>
    <row r="107" spans="1:4" ht="21.75" customHeight="1">
      <c r="A107" s="8"/>
      <c r="B107" s="8"/>
      <c r="C107" s="8"/>
      <c r="D107" s="8"/>
    </row>
    <row r="108" spans="1:4" ht="21.75" customHeight="1">
      <c r="A108" s="8"/>
      <c r="B108" s="8"/>
      <c r="C108" s="8"/>
      <c r="D108" s="8"/>
    </row>
    <row r="109" spans="1:4" ht="21.75" customHeight="1">
      <c r="A109" s="8"/>
      <c r="B109" s="8"/>
      <c r="C109" s="8"/>
      <c r="D109" s="8"/>
    </row>
    <row r="110" spans="1:4" ht="21.75" customHeight="1">
      <c r="A110" s="8"/>
      <c r="B110" s="8"/>
      <c r="C110" s="8"/>
      <c r="D110" s="8"/>
    </row>
    <row r="111" spans="1:4" ht="21.75" customHeight="1">
      <c r="A111" s="8"/>
      <c r="B111" s="8"/>
      <c r="C111" s="8"/>
      <c r="D111" s="8"/>
    </row>
    <row r="112" spans="1:4" ht="21.75" customHeight="1">
      <c r="A112" s="8"/>
      <c r="B112" s="8"/>
      <c r="C112" s="8"/>
      <c r="D112" s="8"/>
    </row>
    <row r="113" spans="1:4" ht="21.75" customHeight="1">
      <c r="A113" s="8"/>
      <c r="B113" s="8"/>
      <c r="C113" s="8"/>
      <c r="D113" s="8"/>
    </row>
    <row r="114" spans="1:4" ht="21.75" customHeight="1">
      <c r="A114" s="8"/>
      <c r="B114" s="8"/>
      <c r="C114" s="8"/>
      <c r="D114" s="8"/>
    </row>
    <row r="115" spans="1:4" ht="21.75" customHeight="1">
      <c r="A115" s="8"/>
      <c r="B115" s="8"/>
      <c r="C115" s="8"/>
      <c r="D115" s="8"/>
    </row>
    <row r="116" spans="1:4" ht="21.75" customHeight="1">
      <c r="A116" s="8"/>
      <c r="B116" s="8"/>
      <c r="C116" s="8"/>
      <c r="D116" s="8"/>
    </row>
    <row r="117" spans="1:4" ht="21.75" customHeight="1">
      <c r="A117" s="8"/>
      <c r="B117" s="8"/>
      <c r="C117" s="8"/>
      <c r="D117" s="8"/>
    </row>
    <row r="118" spans="1:4" ht="21.75" customHeight="1">
      <c r="A118" s="8"/>
      <c r="B118" s="8"/>
      <c r="C118" s="8"/>
      <c r="D118" s="8"/>
    </row>
    <row r="119" spans="1:4" ht="21.75" customHeight="1">
      <c r="A119" s="8"/>
      <c r="B119" s="8"/>
      <c r="C119" s="8"/>
      <c r="D119" s="8"/>
    </row>
    <row r="120" spans="1:4" ht="21.75" customHeight="1">
      <c r="A120" s="8"/>
      <c r="B120" s="8"/>
      <c r="C120" s="8"/>
      <c r="D120" s="8"/>
    </row>
    <row r="121" spans="1:4" ht="21.75" customHeight="1">
      <c r="A121" s="8"/>
      <c r="B121" s="8"/>
      <c r="C121" s="8"/>
      <c r="D121" s="8"/>
    </row>
    <row r="122" spans="1:4" ht="21.75" customHeight="1">
      <c r="A122" s="8"/>
      <c r="B122" s="8"/>
      <c r="C122" s="8"/>
      <c r="D122" s="8"/>
    </row>
    <row r="123" spans="1:4" ht="21.75" customHeight="1">
      <c r="A123" s="8"/>
      <c r="B123" s="8"/>
      <c r="C123" s="8"/>
      <c r="D123" s="8"/>
    </row>
    <row r="124" spans="1:4" ht="21.75" customHeight="1">
      <c r="A124" s="8"/>
      <c r="B124" s="8"/>
      <c r="C124" s="8"/>
      <c r="D124" s="8"/>
    </row>
    <row r="125" spans="1:4" ht="21.75" customHeight="1">
      <c r="A125" s="8"/>
      <c r="B125" s="8"/>
      <c r="C125" s="8"/>
      <c r="D125" s="8"/>
    </row>
    <row r="126" spans="1:4" ht="21.75" customHeight="1">
      <c r="A126" s="8"/>
      <c r="B126" s="8"/>
      <c r="C126" s="8"/>
      <c r="D126" s="8"/>
    </row>
    <row r="127" spans="1:4" ht="21.75" customHeight="1">
      <c r="A127" s="8"/>
      <c r="B127" s="8"/>
      <c r="C127" s="8"/>
      <c r="D127" s="8"/>
    </row>
    <row r="128" spans="1:4" ht="21.75" customHeight="1">
      <c r="A128" s="8"/>
      <c r="B128" s="8"/>
      <c r="C128" s="8"/>
      <c r="D128" s="8"/>
    </row>
    <row r="129" spans="1:4" ht="21.75" customHeight="1">
      <c r="A129" s="8"/>
      <c r="B129" s="8"/>
      <c r="C129" s="8"/>
      <c r="D129" s="8"/>
    </row>
    <row r="130" spans="1:4" ht="21.75" customHeight="1">
      <c r="A130" s="8"/>
      <c r="B130" s="8"/>
      <c r="C130" s="8"/>
      <c r="D130" s="8"/>
    </row>
    <row r="131" spans="1:4" ht="21.75" customHeight="1">
      <c r="A131" s="8"/>
      <c r="B131" s="8"/>
      <c r="C131" s="8"/>
      <c r="D131" s="8"/>
    </row>
    <row r="132" spans="1:4" ht="21.75" customHeight="1">
      <c r="A132" s="8"/>
      <c r="B132" s="8"/>
      <c r="C132" s="8"/>
      <c r="D132" s="8"/>
    </row>
    <row r="133" spans="1:4" ht="21.75" customHeight="1">
      <c r="A133" s="8"/>
      <c r="B133" s="8"/>
      <c r="C133" s="8"/>
      <c r="D133" s="8"/>
    </row>
    <row r="134" spans="1:4" ht="21.75" customHeight="1">
      <c r="A134" s="8"/>
      <c r="B134" s="8"/>
      <c r="C134" s="8"/>
      <c r="D134" s="8"/>
    </row>
    <row r="135" spans="1:4" ht="21.75" customHeight="1">
      <c r="A135" s="8"/>
      <c r="B135" s="8"/>
      <c r="C135" s="8"/>
      <c r="D135" s="8"/>
    </row>
    <row r="136" spans="1:4" ht="21.75" customHeight="1">
      <c r="A136" s="8"/>
      <c r="B136" s="8"/>
      <c r="C136" s="8"/>
      <c r="D136" s="8"/>
    </row>
    <row r="137" spans="1:4" ht="21.75" customHeight="1">
      <c r="A137" s="8"/>
      <c r="B137" s="8"/>
      <c r="C137" s="8"/>
      <c r="D137" s="8"/>
    </row>
    <row r="138" spans="1:4" ht="21.75" customHeight="1">
      <c r="A138" s="8"/>
      <c r="B138" s="8"/>
      <c r="C138" s="8"/>
      <c r="D138" s="8"/>
    </row>
    <row r="139" spans="1:4" ht="21.75" customHeight="1">
      <c r="A139" s="8"/>
      <c r="B139" s="8"/>
      <c r="C139" s="8"/>
      <c r="D139" s="8"/>
    </row>
    <row r="140" spans="1:4" ht="21.75" customHeight="1">
      <c r="A140" s="8"/>
      <c r="B140" s="8"/>
      <c r="C140" s="8"/>
      <c r="D140" s="8"/>
    </row>
    <row r="141" spans="1:4" ht="21.75" customHeight="1">
      <c r="A141" s="8"/>
      <c r="B141" s="8"/>
      <c r="C141" s="8"/>
      <c r="D141" s="8"/>
    </row>
    <row r="142" spans="1:4" ht="21.75" customHeight="1">
      <c r="A142" s="8"/>
      <c r="B142" s="8"/>
      <c r="C142" s="8"/>
      <c r="D142" s="8"/>
    </row>
    <row r="143" spans="1:4" ht="21.75" customHeight="1">
      <c r="A143" s="8"/>
      <c r="B143" s="8"/>
      <c r="C143" s="8"/>
      <c r="D143" s="8"/>
    </row>
    <row r="144" spans="1:4" ht="21.75" customHeight="1">
      <c r="A144" s="8"/>
      <c r="B144" s="8"/>
      <c r="C144" s="8"/>
      <c r="D144" s="8"/>
    </row>
    <row r="145" spans="1:4" ht="21.75" customHeight="1">
      <c r="A145" s="8"/>
      <c r="B145" s="8"/>
      <c r="C145" s="8"/>
      <c r="D145" s="8"/>
    </row>
    <row r="146" spans="1:4" ht="21.75" customHeight="1">
      <c r="A146" s="8"/>
      <c r="B146" s="8"/>
      <c r="C146" s="8"/>
      <c r="D146" s="8"/>
    </row>
    <row r="147" spans="1:4" ht="21.75" customHeight="1">
      <c r="A147" s="8"/>
      <c r="B147" s="8"/>
      <c r="C147" s="8"/>
      <c r="D147" s="8"/>
    </row>
    <row r="148" spans="1:4" ht="21.75" customHeight="1">
      <c r="A148" s="8"/>
      <c r="B148" s="8"/>
      <c r="C148" s="8"/>
      <c r="D148" s="8"/>
    </row>
    <row r="149" spans="1:4" ht="21.75" customHeight="1">
      <c r="A149" s="8"/>
      <c r="B149" s="8"/>
      <c r="C149" s="8"/>
      <c r="D149" s="8"/>
    </row>
    <row r="150" spans="1:4" ht="21.75" customHeight="1">
      <c r="A150" s="8"/>
      <c r="B150" s="8"/>
      <c r="C150" s="8"/>
      <c r="D150" s="8"/>
    </row>
    <row r="151" spans="1:4" ht="21.75" customHeight="1">
      <c r="A151" s="8"/>
      <c r="B151" s="8"/>
      <c r="C151" s="8"/>
      <c r="D151" s="8"/>
    </row>
    <row r="152" spans="1:4" ht="21.75" customHeight="1">
      <c r="A152" s="8"/>
      <c r="B152" s="8"/>
      <c r="C152" s="8"/>
      <c r="D152" s="8"/>
    </row>
    <row r="153" spans="1:4" ht="21.75" customHeight="1">
      <c r="A153" s="8"/>
      <c r="B153" s="8"/>
      <c r="C153" s="8"/>
      <c r="D153" s="8"/>
    </row>
    <row r="154" spans="1:4" ht="21.75" customHeight="1">
      <c r="A154" s="8"/>
      <c r="B154" s="8"/>
      <c r="C154" s="8"/>
      <c r="D154" s="8"/>
    </row>
    <row r="155" spans="1:4" ht="21.75" customHeight="1">
      <c r="A155" s="8"/>
      <c r="B155" s="8"/>
      <c r="C155" s="8"/>
      <c r="D155" s="8"/>
    </row>
    <row r="156" spans="1:4" ht="21.75" customHeight="1">
      <c r="A156" s="8"/>
      <c r="B156" s="8"/>
      <c r="C156" s="8"/>
      <c r="D156" s="8"/>
    </row>
    <row r="157" spans="1:4" ht="21.75" customHeight="1">
      <c r="A157" s="8"/>
      <c r="B157" s="8"/>
      <c r="C157" s="8"/>
      <c r="D157" s="8"/>
    </row>
    <row r="158" spans="1:4" ht="21.75" customHeight="1">
      <c r="A158" s="8"/>
      <c r="B158" s="8"/>
      <c r="C158" s="8"/>
      <c r="D158" s="8"/>
    </row>
    <row r="159" spans="1:4" ht="21.75" customHeight="1">
      <c r="A159" s="8"/>
      <c r="B159" s="8"/>
      <c r="C159" s="8"/>
      <c r="D159" s="8"/>
    </row>
    <row r="160" spans="1:4" ht="21.75" customHeight="1">
      <c r="A160" s="8"/>
      <c r="B160" s="8"/>
      <c r="C160" s="8"/>
      <c r="D160" s="8"/>
    </row>
    <row r="161" spans="1:4" ht="21.75" customHeight="1">
      <c r="A161" s="8"/>
      <c r="B161" s="8"/>
      <c r="C161" s="8"/>
      <c r="D161" s="8"/>
    </row>
    <row r="162" spans="1:4" ht="21.75" customHeight="1">
      <c r="A162" s="8"/>
      <c r="B162" s="8"/>
      <c r="C162" s="8"/>
      <c r="D162" s="8"/>
    </row>
    <row r="163" spans="1:4" ht="21.75" customHeight="1">
      <c r="A163" s="8"/>
      <c r="B163" s="8"/>
      <c r="C163" s="8"/>
      <c r="D163" s="8"/>
    </row>
    <row r="164" spans="1:4" ht="21.75" customHeight="1">
      <c r="A164" s="8"/>
      <c r="B164" s="8"/>
      <c r="C164" s="8"/>
      <c r="D164" s="8"/>
    </row>
    <row r="165" spans="1:4" ht="21.75" customHeight="1">
      <c r="A165" s="8"/>
      <c r="B165" s="8"/>
      <c r="C165" s="8"/>
      <c r="D165" s="8"/>
    </row>
    <row r="166" spans="1:4" ht="21.75" customHeight="1">
      <c r="A166" s="8"/>
      <c r="B166" s="8"/>
      <c r="C166" s="8"/>
      <c r="D166" s="8"/>
    </row>
    <row r="167" spans="1:4" ht="21.75" customHeight="1">
      <c r="A167" s="8"/>
      <c r="B167" s="8"/>
      <c r="C167" s="8"/>
      <c r="D167" s="8"/>
    </row>
    <row r="168" spans="1:4" ht="21.75" customHeight="1">
      <c r="A168" s="8"/>
      <c r="B168" s="8"/>
      <c r="C168" s="8"/>
      <c r="D168" s="8"/>
    </row>
    <row r="169" spans="1:4" ht="21.75" customHeight="1">
      <c r="A169" s="8"/>
      <c r="B169" s="8"/>
      <c r="C169" s="8"/>
      <c r="D169" s="8"/>
    </row>
    <row r="170" spans="1:4" ht="21.75" customHeight="1">
      <c r="A170" s="8"/>
      <c r="B170" s="8"/>
      <c r="C170" s="8"/>
      <c r="D170" s="8"/>
    </row>
    <row r="171" spans="1:4" ht="21.75" customHeight="1">
      <c r="A171" s="8"/>
      <c r="B171" s="8"/>
      <c r="C171" s="8"/>
      <c r="D171" s="8"/>
    </row>
    <row r="172" spans="1:4" ht="21.75" customHeight="1">
      <c r="A172" s="8"/>
      <c r="B172" s="8"/>
      <c r="C172" s="8"/>
      <c r="D172" s="8"/>
    </row>
    <row r="173" spans="1:4" ht="21.75" customHeight="1">
      <c r="A173" s="8"/>
      <c r="B173" s="8"/>
      <c r="C173" s="8"/>
      <c r="D173" s="8"/>
    </row>
    <row r="174" spans="1:4" ht="12.75">
      <c r="A174" s="8"/>
      <c r="B174" s="8"/>
      <c r="C174" s="8"/>
      <c r="D174" s="8"/>
    </row>
    <row r="175" spans="1:4" ht="12.75">
      <c r="A175" s="8"/>
      <c r="B175" s="8"/>
      <c r="C175" s="8"/>
      <c r="D175" s="8"/>
    </row>
    <row r="176" spans="1:4" ht="12.75">
      <c r="A176" s="8"/>
      <c r="B176" s="8"/>
      <c r="C176" s="8"/>
      <c r="D176" s="8"/>
    </row>
    <row r="177" spans="1:4" ht="12.75">
      <c r="A177" s="8"/>
      <c r="B177" s="8"/>
      <c r="C177" s="8"/>
      <c r="D177" s="8"/>
    </row>
    <row r="178" spans="1:4" ht="12.75">
      <c r="A178" s="8"/>
      <c r="B178" s="8"/>
      <c r="C178" s="8"/>
      <c r="D178" s="8"/>
    </row>
    <row r="179" spans="1:4" ht="12.75">
      <c r="A179" s="8"/>
      <c r="B179" s="8"/>
      <c r="C179" s="8"/>
      <c r="D179" s="8"/>
    </row>
    <row r="180" spans="1:4" ht="12.75">
      <c r="A180" s="8"/>
      <c r="B180" s="8"/>
      <c r="C180" s="8"/>
      <c r="D180" s="8"/>
    </row>
  </sheetData>
  <sheetProtection/>
  <mergeCells count="73">
    <mergeCell ref="AL5:AL6"/>
    <mergeCell ref="A1:AL1"/>
    <mergeCell ref="A2:AL2"/>
    <mergeCell ref="A3:AL3"/>
    <mergeCell ref="A4:AL4"/>
    <mergeCell ref="A5:S5"/>
    <mergeCell ref="U5:Y6"/>
    <mergeCell ref="A14:S14"/>
    <mergeCell ref="U14:Y14"/>
    <mergeCell ref="U17:Y17"/>
    <mergeCell ref="A16:S16"/>
    <mergeCell ref="A15:S15"/>
    <mergeCell ref="U15:Y15"/>
    <mergeCell ref="A11:S11"/>
    <mergeCell ref="A12:S12"/>
    <mergeCell ref="U12:Y12"/>
    <mergeCell ref="A13:S13"/>
    <mergeCell ref="U13:Y13"/>
    <mergeCell ref="A10:S10"/>
    <mergeCell ref="U10:Y10"/>
    <mergeCell ref="A8:S8"/>
    <mergeCell ref="A9:S9"/>
    <mergeCell ref="U9:Y9"/>
    <mergeCell ref="A7:S7"/>
    <mergeCell ref="Z7:AD7"/>
    <mergeCell ref="A31:S31"/>
    <mergeCell ref="A20:S20"/>
    <mergeCell ref="A17:S17"/>
    <mergeCell ref="A30:S30"/>
    <mergeCell ref="A18:S18"/>
    <mergeCell ref="A19:S19"/>
    <mergeCell ref="A25:S25"/>
    <mergeCell ref="A26:S26"/>
    <mergeCell ref="A23:S23"/>
    <mergeCell ref="A21:S21"/>
    <mergeCell ref="A22:S22"/>
    <mergeCell ref="A24:S24"/>
    <mergeCell ref="U11:Y11"/>
    <mergeCell ref="U8:Y8"/>
    <mergeCell ref="A27:S27"/>
    <mergeCell ref="A28:S28"/>
    <mergeCell ref="A29:S29"/>
    <mergeCell ref="U29:Y29"/>
    <mergeCell ref="U26:Y26"/>
    <mergeCell ref="U31:Y31"/>
    <mergeCell ref="U20:Y20"/>
    <mergeCell ref="U24:Y24"/>
    <mergeCell ref="U21:Y21"/>
    <mergeCell ref="U22:Y22"/>
    <mergeCell ref="U23:Y23"/>
    <mergeCell ref="U27:Y27"/>
    <mergeCell ref="U28:Y28"/>
    <mergeCell ref="U30:Y30"/>
    <mergeCell ref="U25:Y25"/>
    <mergeCell ref="Z31:AD31"/>
    <mergeCell ref="AE31:AI31"/>
    <mergeCell ref="Z19:AD19"/>
    <mergeCell ref="AE19:AI19"/>
    <mergeCell ref="Z30:AD30"/>
    <mergeCell ref="AE30:AI30"/>
    <mergeCell ref="Z17:AD17"/>
    <mergeCell ref="AE17:AI17"/>
    <mergeCell ref="U19:Y19"/>
    <mergeCell ref="AJ5:AJ6"/>
    <mergeCell ref="AK5:AK6"/>
    <mergeCell ref="Z15:AD15"/>
    <mergeCell ref="AE15:AI15"/>
    <mergeCell ref="U16:Y16"/>
    <mergeCell ref="Z16:AD16"/>
    <mergeCell ref="AE16:AI16"/>
    <mergeCell ref="AE7:AI7"/>
    <mergeCell ref="U7:Y7"/>
    <mergeCell ref="U18:Y18"/>
  </mergeCells>
  <printOptions horizontalCentered="1"/>
  <pageMargins left="0.3937007874015748" right="0.1968503937007874" top="0.5905511811023623" bottom="0.5905511811023623" header="0.5118110236220472" footer="0.5118110236220472"/>
  <pageSetup fitToHeight="0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0"/>
  <sheetViews>
    <sheetView view="pageBreakPreview" zoomScaleSheetLayoutView="100" zoomScalePageLayoutView="0" workbookViewId="0" topLeftCell="A1">
      <selection activeCell="AA37" sqref="AA1:AF65536"/>
    </sheetView>
  </sheetViews>
  <sheetFormatPr defaultColWidth="9.00390625" defaultRowHeight="12.75"/>
  <cols>
    <col min="1" max="13" width="3.25390625" style="469" customWidth="1"/>
    <col min="14" max="14" width="3.375" style="469" customWidth="1"/>
    <col min="15" max="19" width="3.25390625" style="469" customWidth="1"/>
    <col min="20" max="20" width="2.375" style="469" customWidth="1"/>
    <col min="21" max="26" width="3.25390625" style="469" customWidth="1"/>
    <col min="27" max="27" width="0.2421875" style="469" customWidth="1"/>
    <col min="28" max="30" width="9.125" style="469" hidden="1" customWidth="1"/>
    <col min="31" max="31" width="11.25390625" style="469" customWidth="1"/>
    <col min="32" max="32" width="0.2421875" style="469" customWidth="1"/>
    <col min="33" max="35" width="9.125" style="469" hidden="1" customWidth="1"/>
    <col min="36" max="36" width="11.375" style="469" customWidth="1"/>
    <col min="37" max="40" width="9.125" style="469" hidden="1" customWidth="1"/>
    <col min="41" max="45" width="9.125" style="469" customWidth="1"/>
    <col min="46" max="16384" width="9.125" style="469" customWidth="1"/>
  </cols>
  <sheetData>
    <row r="1" spans="1:41" ht="25.5" customHeight="1">
      <c r="A1" s="1175" t="s">
        <v>660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1175"/>
      <c r="Z1" s="1175"/>
      <c r="AA1" s="1175"/>
      <c r="AB1" s="1175"/>
      <c r="AC1" s="1175"/>
      <c r="AD1" s="1175"/>
      <c r="AE1" s="1175"/>
      <c r="AF1" s="1175"/>
      <c r="AG1" s="1175"/>
      <c r="AH1" s="1175"/>
      <c r="AI1" s="1175"/>
      <c r="AJ1" s="1175"/>
      <c r="AK1" s="1175"/>
      <c r="AL1" s="1175"/>
      <c r="AM1" s="1175"/>
      <c r="AN1" s="1175"/>
      <c r="AO1" s="1175"/>
    </row>
    <row r="2" spans="1:41" ht="22.5" customHeight="1">
      <c r="A2" s="1176" t="s">
        <v>487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1176"/>
      <c r="R2" s="1176"/>
      <c r="S2" s="1176"/>
      <c r="T2" s="1176"/>
      <c r="U2" s="1176"/>
      <c r="V2" s="1176"/>
      <c r="W2" s="1176"/>
      <c r="X2" s="1176"/>
      <c r="Y2" s="1176"/>
      <c r="Z2" s="1176"/>
      <c r="AA2" s="1176"/>
      <c r="AB2" s="1176"/>
      <c r="AC2" s="1176"/>
      <c r="AD2" s="1176"/>
      <c r="AE2" s="1176"/>
      <c r="AF2" s="1176"/>
      <c r="AG2" s="1176"/>
      <c r="AH2" s="1176"/>
      <c r="AI2" s="1176"/>
      <c r="AJ2" s="1176"/>
      <c r="AK2" s="1176"/>
      <c r="AL2" s="1176"/>
      <c r="AM2" s="1176"/>
      <c r="AN2" s="1176"/>
      <c r="AO2" s="1176"/>
    </row>
    <row r="3" spans="1:41" ht="15.75">
      <c r="A3" s="1176" t="s">
        <v>661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1176"/>
      <c r="R3" s="1176"/>
      <c r="S3" s="1176"/>
      <c r="T3" s="1176"/>
      <c r="U3" s="1176"/>
      <c r="V3" s="1176"/>
      <c r="W3" s="1176"/>
      <c r="X3" s="1176"/>
      <c r="Y3" s="1176"/>
      <c r="Z3" s="1176"/>
      <c r="AA3" s="1176"/>
      <c r="AB3" s="1176"/>
      <c r="AC3" s="1176"/>
      <c r="AD3" s="1176"/>
      <c r="AE3" s="1176"/>
      <c r="AF3" s="1176"/>
      <c r="AG3" s="1176"/>
      <c r="AH3" s="1176"/>
      <c r="AI3" s="1176"/>
      <c r="AJ3" s="1176"/>
      <c r="AK3" s="1176"/>
      <c r="AL3" s="1176"/>
      <c r="AM3" s="1176"/>
      <c r="AN3" s="1176"/>
      <c r="AO3" s="1176"/>
    </row>
    <row r="4" spans="1:41" ht="15.75">
      <c r="A4" s="1176"/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1176"/>
      <c r="R4" s="1176"/>
      <c r="S4" s="1176"/>
      <c r="T4" s="1176"/>
      <c r="U4" s="1176"/>
      <c r="V4" s="1176"/>
      <c r="W4" s="1176"/>
      <c r="X4" s="1176"/>
      <c r="Y4" s="1176"/>
      <c r="Z4" s="1176"/>
      <c r="AA4" s="1176"/>
      <c r="AB4" s="1176"/>
      <c r="AC4" s="1176"/>
      <c r="AD4" s="1176"/>
      <c r="AE4" s="1176"/>
      <c r="AF4" s="1176"/>
      <c r="AG4" s="1176"/>
      <c r="AH4" s="1176"/>
      <c r="AI4" s="1176"/>
      <c r="AJ4" s="1176"/>
      <c r="AK4" s="1176"/>
      <c r="AL4" s="1176"/>
      <c r="AM4" s="1176"/>
      <c r="AN4" s="1176"/>
      <c r="AO4" s="1176"/>
    </row>
    <row r="5" spans="1:41" ht="12.75">
      <c r="A5" s="1177" t="s">
        <v>1234</v>
      </c>
      <c r="B5" s="1177"/>
      <c r="C5" s="1177"/>
      <c r="D5" s="1177"/>
      <c r="E5" s="1177"/>
      <c r="F5" s="1177"/>
      <c r="G5" s="1177"/>
      <c r="H5" s="1177"/>
      <c r="I5" s="1177"/>
      <c r="J5" s="1177"/>
      <c r="K5" s="1177"/>
      <c r="L5" s="1177"/>
      <c r="M5" s="1177"/>
      <c r="N5" s="1177"/>
      <c r="O5" s="1177"/>
      <c r="P5" s="1177"/>
      <c r="Q5" s="1177"/>
      <c r="R5" s="1177"/>
      <c r="S5" s="1177"/>
      <c r="T5" s="1177"/>
      <c r="U5" s="1177"/>
      <c r="V5" s="1177"/>
      <c r="W5" s="1177"/>
      <c r="X5" s="1177"/>
      <c r="Y5" s="1177"/>
      <c r="Z5" s="1177"/>
      <c r="AA5" s="1177"/>
      <c r="AB5" s="1177"/>
      <c r="AC5" s="1177"/>
      <c r="AD5" s="1177"/>
      <c r="AE5" s="1177"/>
      <c r="AF5" s="1177"/>
      <c r="AG5" s="1177"/>
      <c r="AH5" s="1177"/>
      <c r="AI5" s="1177"/>
      <c r="AJ5" s="1177"/>
      <c r="AK5" s="1177"/>
      <c r="AL5" s="1177"/>
      <c r="AM5" s="1177"/>
      <c r="AN5" s="1177"/>
      <c r="AO5" s="1177"/>
    </row>
    <row r="6" spans="1:41" ht="38.25" customHeight="1">
      <c r="A6" s="1152" t="s">
        <v>128</v>
      </c>
      <c r="B6" s="1152"/>
      <c r="C6" s="1152"/>
      <c r="D6" s="1152"/>
      <c r="E6" s="1152"/>
      <c r="F6" s="1152"/>
      <c r="G6" s="1152"/>
      <c r="H6" s="1152"/>
      <c r="I6" s="1152"/>
      <c r="J6" s="1152"/>
      <c r="K6" s="1152"/>
      <c r="L6" s="1152"/>
      <c r="M6" s="1152"/>
      <c r="N6" s="1152"/>
      <c r="O6" s="1152"/>
      <c r="P6" s="1152"/>
      <c r="Q6" s="1152"/>
      <c r="R6" s="1152"/>
      <c r="S6" s="1152"/>
      <c r="T6" s="477" t="s">
        <v>140</v>
      </c>
      <c r="U6" s="477"/>
      <c r="V6" s="1153" t="s">
        <v>148</v>
      </c>
      <c r="W6" s="1154"/>
      <c r="X6" s="1154"/>
      <c r="Y6" s="1154"/>
      <c r="Z6" s="1155"/>
      <c r="AA6" s="1154"/>
      <c r="AB6" s="1154"/>
      <c r="AC6" s="1154"/>
      <c r="AD6" s="1155"/>
      <c r="AE6" s="1153" t="s">
        <v>489</v>
      </c>
      <c r="AF6" s="1154"/>
      <c r="AG6" s="1154"/>
      <c r="AH6" s="1154"/>
      <c r="AI6" s="1155"/>
      <c r="AJ6" s="1153" t="s">
        <v>147</v>
      </c>
      <c r="AK6" s="1154"/>
      <c r="AL6" s="1154"/>
      <c r="AM6" s="1154"/>
      <c r="AN6" s="1155"/>
      <c r="AO6" s="468" t="s">
        <v>532</v>
      </c>
    </row>
    <row r="7" spans="1:41" ht="12.75">
      <c r="A7" s="1151"/>
      <c r="B7" s="1151"/>
      <c r="C7" s="1151"/>
      <c r="D7" s="1151"/>
      <c r="E7" s="1151"/>
      <c r="F7" s="1151"/>
      <c r="G7" s="1151"/>
      <c r="H7" s="1151"/>
      <c r="I7" s="1151"/>
      <c r="J7" s="1151"/>
      <c r="K7" s="1151"/>
      <c r="L7" s="1151"/>
      <c r="M7" s="1151"/>
      <c r="N7" s="1151"/>
      <c r="O7" s="1151"/>
      <c r="P7" s="1151"/>
      <c r="Q7" s="1151"/>
      <c r="R7" s="1151"/>
      <c r="S7" s="1151"/>
      <c r="T7" s="1151"/>
      <c r="U7" s="1151"/>
      <c r="V7" s="1151"/>
      <c r="W7" s="1151"/>
      <c r="X7" s="1151"/>
      <c r="Y7" s="1151"/>
      <c r="Z7" s="1151"/>
      <c r="AA7" s="1151"/>
      <c r="AB7" s="1151"/>
      <c r="AC7" s="1151"/>
      <c r="AD7" s="1151"/>
      <c r="AE7" s="1151"/>
      <c r="AF7" s="1151"/>
      <c r="AG7" s="1151"/>
      <c r="AH7" s="1151"/>
      <c r="AI7" s="1151"/>
      <c r="AJ7" s="1151"/>
      <c r="AK7" s="1151"/>
      <c r="AL7" s="1151"/>
      <c r="AM7" s="1151"/>
      <c r="AN7" s="1151"/>
      <c r="AO7" s="476"/>
    </row>
    <row r="8" spans="1:41" ht="19.5" customHeight="1">
      <c r="A8" s="1145" t="s">
        <v>654</v>
      </c>
      <c r="B8" s="1146"/>
      <c r="C8" s="1146"/>
      <c r="D8" s="1146"/>
      <c r="E8" s="1146"/>
      <c r="F8" s="1146"/>
      <c r="G8" s="1146"/>
      <c r="H8" s="1146"/>
      <c r="I8" s="1146"/>
      <c r="J8" s="1146"/>
      <c r="K8" s="1146"/>
      <c r="L8" s="1146"/>
      <c r="M8" s="1146"/>
      <c r="N8" s="1146"/>
      <c r="O8" s="1146"/>
      <c r="P8" s="1146"/>
      <c r="Q8" s="1146"/>
      <c r="R8" s="1146"/>
      <c r="S8" s="1147"/>
      <c r="T8" s="473" t="s">
        <v>143</v>
      </c>
      <c r="U8" s="472"/>
      <c r="V8" s="1148">
        <v>0</v>
      </c>
      <c r="W8" s="1139"/>
      <c r="X8" s="1139"/>
      <c r="Y8" s="1139"/>
      <c r="Z8" s="1140"/>
      <c r="AA8" s="1139"/>
      <c r="AB8" s="1139"/>
      <c r="AC8" s="1139"/>
      <c r="AD8" s="1140"/>
      <c r="AE8" s="1148">
        <v>0</v>
      </c>
      <c r="AF8" s="1139"/>
      <c r="AG8" s="1139"/>
      <c r="AH8" s="1139"/>
      <c r="AI8" s="1140"/>
      <c r="AJ8" s="1148">
        <v>0</v>
      </c>
      <c r="AK8" s="1139"/>
      <c r="AL8" s="1139"/>
      <c r="AM8" s="1139"/>
      <c r="AN8" s="1140"/>
      <c r="AO8" s="729">
        <v>0</v>
      </c>
    </row>
    <row r="9" spans="1:41" ht="19.5" customHeight="1">
      <c r="A9" s="1145" t="s">
        <v>653</v>
      </c>
      <c r="B9" s="1146"/>
      <c r="C9" s="1146"/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7"/>
      <c r="T9" s="473" t="s">
        <v>180</v>
      </c>
      <c r="U9" s="472"/>
      <c r="V9" s="1148">
        <v>0</v>
      </c>
      <c r="W9" s="1139"/>
      <c r="X9" s="1139"/>
      <c r="Y9" s="1139"/>
      <c r="Z9" s="1140"/>
      <c r="AA9" s="1139"/>
      <c r="AB9" s="1139"/>
      <c r="AC9" s="1139"/>
      <c r="AD9" s="1140"/>
      <c r="AE9" s="1148">
        <v>0</v>
      </c>
      <c r="AF9" s="1139"/>
      <c r="AG9" s="1139"/>
      <c r="AH9" s="1139"/>
      <c r="AI9" s="1140"/>
      <c r="AJ9" s="1148">
        <v>0</v>
      </c>
      <c r="AK9" s="1139"/>
      <c r="AL9" s="1139"/>
      <c r="AM9" s="1139"/>
      <c r="AN9" s="1140"/>
      <c r="AO9" s="729">
        <v>0</v>
      </c>
    </row>
    <row r="10" spans="1:41" ht="19.5" customHeight="1">
      <c r="A10" s="1145" t="s">
        <v>652</v>
      </c>
      <c r="B10" s="1146"/>
      <c r="C10" s="1146"/>
      <c r="D10" s="1146"/>
      <c r="E10" s="1146"/>
      <c r="F10" s="1146"/>
      <c r="G10" s="1146"/>
      <c r="H10" s="1146"/>
      <c r="I10" s="1146"/>
      <c r="J10" s="1146"/>
      <c r="K10" s="1146"/>
      <c r="L10" s="1146"/>
      <c r="M10" s="1146"/>
      <c r="N10" s="1146"/>
      <c r="O10" s="1146"/>
      <c r="P10" s="1146"/>
      <c r="Q10" s="1146"/>
      <c r="R10" s="1146"/>
      <c r="S10" s="1147"/>
      <c r="T10" s="473" t="s">
        <v>181</v>
      </c>
      <c r="U10" s="472"/>
      <c r="V10" s="1148">
        <v>0</v>
      </c>
      <c r="W10" s="1139"/>
      <c r="X10" s="1139"/>
      <c r="Y10" s="1139"/>
      <c r="Z10" s="1140"/>
      <c r="AA10" s="1139"/>
      <c r="AB10" s="1139"/>
      <c r="AC10" s="1139"/>
      <c r="AD10" s="1140"/>
      <c r="AE10" s="1148">
        <v>0</v>
      </c>
      <c r="AF10" s="1139"/>
      <c r="AG10" s="1139"/>
      <c r="AH10" s="1139"/>
      <c r="AI10" s="1140"/>
      <c r="AJ10" s="1148">
        <v>0</v>
      </c>
      <c r="AK10" s="1139"/>
      <c r="AL10" s="1139"/>
      <c r="AM10" s="1139"/>
      <c r="AN10" s="1140"/>
      <c r="AO10" s="729">
        <v>0</v>
      </c>
    </row>
    <row r="11" spans="1:41" ht="19.5" customHeight="1">
      <c r="A11" s="1145" t="s">
        <v>651</v>
      </c>
      <c r="B11" s="1146"/>
      <c r="C11" s="1146"/>
      <c r="D11" s="1146"/>
      <c r="E11" s="1146"/>
      <c r="F11" s="1146"/>
      <c r="G11" s="1146"/>
      <c r="H11" s="1146"/>
      <c r="I11" s="1146"/>
      <c r="J11" s="1146"/>
      <c r="K11" s="1146"/>
      <c r="L11" s="1146"/>
      <c r="M11" s="1146"/>
      <c r="N11" s="1146"/>
      <c r="O11" s="1146"/>
      <c r="P11" s="1146"/>
      <c r="Q11" s="1146"/>
      <c r="R11" s="1146"/>
      <c r="S11" s="1147"/>
      <c r="T11" s="1166" t="s">
        <v>182</v>
      </c>
      <c r="U11" s="1167"/>
      <c r="V11" s="1148">
        <v>0</v>
      </c>
      <c r="W11" s="1139"/>
      <c r="X11" s="1139"/>
      <c r="Y11" s="1139"/>
      <c r="Z11" s="1140"/>
      <c r="AA11" s="1139"/>
      <c r="AB11" s="1139"/>
      <c r="AC11" s="1139"/>
      <c r="AD11" s="1140"/>
      <c r="AE11" s="1148">
        <v>0</v>
      </c>
      <c r="AF11" s="1139"/>
      <c r="AG11" s="1139"/>
      <c r="AH11" s="1139"/>
      <c r="AI11" s="1140"/>
      <c r="AJ11" s="1148">
        <v>0</v>
      </c>
      <c r="AK11" s="1139"/>
      <c r="AL11" s="1139"/>
      <c r="AM11" s="1139"/>
      <c r="AN11" s="1140"/>
      <c r="AO11" s="729">
        <v>0</v>
      </c>
    </row>
    <row r="12" spans="1:41" ht="19.5" customHeight="1">
      <c r="A12" s="1169" t="s">
        <v>650</v>
      </c>
      <c r="B12" s="1170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1"/>
      <c r="T12" s="475" t="s">
        <v>183</v>
      </c>
      <c r="U12" s="472"/>
      <c r="V12" s="1162">
        <v>0</v>
      </c>
      <c r="W12" s="1141"/>
      <c r="X12" s="1141"/>
      <c r="Y12" s="1141"/>
      <c r="Z12" s="1142"/>
      <c r="AA12" s="1141"/>
      <c r="AB12" s="1141"/>
      <c r="AC12" s="1141"/>
      <c r="AD12" s="1142"/>
      <c r="AE12" s="1162">
        <v>0</v>
      </c>
      <c r="AF12" s="1141"/>
      <c r="AG12" s="1141"/>
      <c r="AH12" s="1141"/>
      <c r="AI12" s="1142"/>
      <c r="AJ12" s="1162">
        <v>0</v>
      </c>
      <c r="AK12" s="1141"/>
      <c r="AL12" s="1141"/>
      <c r="AM12" s="1141"/>
      <c r="AN12" s="1142"/>
      <c r="AO12" s="729">
        <v>0</v>
      </c>
    </row>
    <row r="13" spans="1:41" ht="19.5" customHeight="1">
      <c r="A13" s="1169" t="s">
        <v>649</v>
      </c>
      <c r="B13" s="1170"/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  <c r="M13" s="1170"/>
      <c r="N13" s="1170"/>
      <c r="O13" s="1170"/>
      <c r="P13" s="1170"/>
      <c r="Q13" s="1170"/>
      <c r="R13" s="1170"/>
      <c r="S13" s="1171"/>
      <c r="T13" s="475" t="s">
        <v>184</v>
      </c>
      <c r="U13" s="472"/>
      <c r="V13" s="1168">
        <v>0</v>
      </c>
      <c r="W13" s="1156"/>
      <c r="X13" s="1156"/>
      <c r="Y13" s="1156"/>
      <c r="Z13" s="1157"/>
      <c r="AA13" s="1156"/>
      <c r="AB13" s="1156"/>
      <c r="AC13" s="1156"/>
      <c r="AD13" s="1157"/>
      <c r="AE13" s="1168">
        <v>0</v>
      </c>
      <c r="AF13" s="1156"/>
      <c r="AG13" s="1156"/>
      <c r="AH13" s="1156"/>
      <c r="AI13" s="1157"/>
      <c r="AJ13" s="1168">
        <v>0</v>
      </c>
      <c r="AK13" s="1156"/>
      <c r="AL13" s="1156"/>
      <c r="AM13" s="1156"/>
      <c r="AN13" s="1157"/>
      <c r="AO13" s="729">
        <v>0</v>
      </c>
    </row>
    <row r="14" spans="1:41" s="474" customFormat="1" ht="19.5" customHeight="1">
      <c r="A14" s="1145" t="s">
        <v>648</v>
      </c>
      <c r="B14" s="1146"/>
      <c r="C14" s="1146"/>
      <c r="D14" s="1146"/>
      <c r="E14" s="1146"/>
      <c r="F14" s="1146"/>
      <c r="G14" s="1146"/>
      <c r="H14" s="1146"/>
      <c r="I14" s="1146"/>
      <c r="J14" s="1146"/>
      <c r="K14" s="1146"/>
      <c r="L14" s="1146"/>
      <c r="M14" s="1146"/>
      <c r="N14" s="1146"/>
      <c r="O14" s="1146"/>
      <c r="P14" s="1146"/>
      <c r="Q14" s="1146"/>
      <c r="R14" s="1146"/>
      <c r="S14" s="1147"/>
      <c r="T14" s="473" t="s">
        <v>185</v>
      </c>
      <c r="U14" s="472"/>
      <c r="V14" s="1148">
        <v>0</v>
      </c>
      <c r="W14" s="1139"/>
      <c r="X14" s="1139"/>
      <c r="Y14" s="1139"/>
      <c r="Z14" s="1140"/>
      <c r="AA14" s="1139"/>
      <c r="AB14" s="1139"/>
      <c r="AC14" s="1139"/>
      <c r="AD14" s="1140"/>
      <c r="AE14" s="1148">
        <v>0</v>
      </c>
      <c r="AF14" s="1139"/>
      <c r="AG14" s="1139"/>
      <c r="AH14" s="1139"/>
      <c r="AI14" s="1140"/>
      <c r="AJ14" s="1148">
        <v>0</v>
      </c>
      <c r="AK14" s="1139"/>
      <c r="AL14" s="1139"/>
      <c r="AM14" s="1139"/>
      <c r="AN14" s="1140"/>
      <c r="AO14" s="729">
        <v>0</v>
      </c>
    </row>
    <row r="15" spans="1:41" s="474" customFormat="1" ht="19.5" customHeight="1">
      <c r="A15" s="1145" t="s">
        <v>647</v>
      </c>
      <c r="B15" s="1146"/>
      <c r="C15" s="1146"/>
      <c r="D15" s="1146"/>
      <c r="E15" s="1146"/>
      <c r="F15" s="1146"/>
      <c r="G15" s="1146"/>
      <c r="H15" s="1146"/>
      <c r="I15" s="1146"/>
      <c r="J15" s="1146"/>
      <c r="K15" s="1146"/>
      <c r="L15" s="1146"/>
      <c r="M15" s="1146"/>
      <c r="N15" s="1146"/>
      <c r="O15" s="1146"/>
      <c r="P15" s="1146"/>
      <c r="Q15" s="1146"/>
      <c r="R15" s="1146"/>
      <c r="S15" s="1147"/>
      <c r="T15" s="473" t="s">
        <v>186</v>
      </c>
      <c r="U15" s="472"/>
      <c r="V15" s="1148">
        <v>0</v>
      </c>
      <c r="W15" s="1139"/>
      <c r="X15" s="1139"/>
      <c r="Y15" s="1139"/>
      <c r="Z15" s="1140"/>
      <c r="AA15" s="1139"/>
      <c r="AB15" s="1139"/>
      <c r="AC15" s="1139"/>
      <c r="AD15" s="1140"/>
      <c r="AE15" s="1148">
        <v>0</v>
      </c>
      <c r="AF15" s="1139"/>
      <c r="AG15" s="1139"/>
      <c r="AH15" s="1139"/>
      <c r="AI15" s="1140"/>
      <c r="AJ15" s="1148">
        <v>0</v>
      </c>
      <c r="AK15" s="1139"/>
      <c r="AL15" s="1139"/>
      <c r="AM15" s="1139"/>
      <c r="AN15" s="1140"/>
      <c r="AO15" s="729">
        <v>0</v>
      </c>
    </row>
    <row r="16" spans="1:41" ht="19.5" customHeight="1">
      <c r="A16" s="1145" t="s">
        <v>646</v>
      </c>
      <c r="B16" s="1146"/>
      <c r="C16" s="1146"/>
      <c r="D16" s="1146"/>
      <c r="E16" s="1146"/>
      <c r="F16" s="1146"/>
      <c r="G16" s="1146"/>
      <c r="H16" s="1146"/>
      <c r="I16" s="1146"/>
      <c r="J16" s="1146"/>
      <c r="K16" s="1146"/>
      <c r="L16" s="1146"/>
      <c r="M16" s="1146"/>
      <c r="N16" s="1146"/>
      <c r="O16" s="1146"/>
      <c r="P16" s="1146"/>
      <c r="Q16" s="1146"/>
      <c r="R16" s="1146"/>
      <c r="S16" s="1147"/>
      <c r="T16" s="473" t="s">
        <v>187</v>
      </c>
      <c r="U16" s="472"/>
      <c r="V16" s="1148">
        <v>0</v>
      </c>
      <c r="W16" s="1139"/>
      <c r="X16" s="1139"/>
      <c r="Y16" s="1139"/>
      <c r="Z16" s="1140"/>
      <c r="AA16" s="1139"/>
      <c r="AB16" s="1139"/>
      <c r="AC16" s="1139"/>
      <c r="AD16" s="1140"/>
      <c r="AE16" s="1148">
        <v>0</v>
      </c>
      <c r="AF16" s="1139"/>
      <c r="AG16" s="1139"/>
      <c r="AH16" s="1139"/>
      <c r="AI16" s="1140"/>
      <c r="AJ16" s="1148">
        <v>0</v>
      </c>
      <c r="AK16" s="1139"/>
      <c r="AL16" s="1139"/>
      <c r="AM16" s="1139"/>
      <c r="AN16" s="1140"/>
      <c r="AO16" s="729">
        <v>0</v>
      </c>
    </row>
    <row r="17" spans="1:41" s="474" customFormat="1" ht="19.5" customHeight="1">
      <c r="A17" s="1145" t="s">
        <v>645</v>
      </c>
      <c r="B17" s="1146"/>
      <c r="C17" s="1146"/>
      <c r="D17" s="1146"/>
      <c r="E17" s="1146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147"/>
      <c r="T17" s="473">
        <v>10</v>
      </c>
      <c r="U17" s="472"/>
      <c r="V17" s="1148">
        <v>0</v>
      </c>
      <c r="W17" s="1139"/>
      <c r="X17" s="1139"/>
      <c r="Y17" s="1139"/>
      <c r="Z17" s="1140"/>
      <c r="AA17" s="1139"/>
      <c r="AB17" s="1139"/>
      <c r="AC17" s="1139"/>
      <c r="AD17" s="1140"/>
      <c r="AE17" s="1148">
        <v>0</v>
      </c>
      <c r="AF17" s="1139"/>
      <c r="AG17" s="1139"/>
      <c r="AH17" s="1139"/>
      <c r="AI17" s="1140"/>
      <c r="AJ17" s="1148">
        <v>0</v>
      </c>
      <c r="AK17" s="1139"/>
      <c r="AL17" s="1139"/>
      <c r="AM17" s="1139"/>
      <c r="AN17" s="1140"/>
      <c r="AO17" s="729">
        <v>0</v>
      </c>
    </row>
    <row r="18" spans="1:41" s="474" customFormat="1" ht="24.75" customHeight="1">
      <c r="A18" s="1145" t="s">
        <v>644</v>
      </c>
      <c r="B18" s="1146"/>
      <c r="C18" s="1146"/>
      <c r="D18" s="1146"/>
      <c r="E18" s="1146"/>
      <c r="F18" s="1146"/>
      <c r="G18" s="1146"/>
      <c r="H18" s="1146"/>
      <c r="I18" s="1146"/>
      <c r="J18" s="1146"/>
      <c r="K18" s="1146"/>
      <c r="L18" s="1146"/>
      <c r="M18" s="1146"/>
      <c r="N18" s="1146"/>
      <c r="O18" s="1146"/>
      <c r="P18" s="1146"/>
      <c r="Q18" s="1146"/>
      <c r="R18" s="1146"/>
      <c r="S18" s="1147"/>
      <c r="T18" s="473">
        <v>11</v>
      </c>
      <c r="U18" s="472"/>
      <c r="V18" s="1163">
        <v>20144823</v>
      </c>
      <c r="W18" s="1158"/>
      <c r="X18" s="1158"/>
      <c r="Y18" s="1158"/>
      <c r="Z18" s="1159"/>
      <c r="AA18" s="1158"/>
      <c r="AB18" s="1158"/>
      <c r="AC18" s="1158"/>
      <c r="AD18" s="1159"/>
      <c r="AE18" s="1163">
        <v>21433000</v>
      </c>
      <c r="AF18" s="1158"/>
      <c r="AG18" s="1158"/>
      <c r="AH18" s="1158"/>
      <c r="AI18" s="1159"/>
      <c r="AJ18" s="1163">
        <v>18127889</v>
      </c>
      <c r="AK18" s="1158"/>
      <c r="AL18" s="1158"/>
      <c r="AM18" s="1158"/>
      <c r="AN18" s="1159"/>
      <c r="AO18" s="471">
        <f>(AJ18/AE18)</f>
        <v>0.8457933560397518</v>
      </c>
    </row>
    <row r="19" spans="1:45" s="474" customFormat="1" ht="19.5" customHeight="1">
      <c r="A19" s="1145" t="s">
        <v>643</v>
      </c>
      <c r="B19" s="1146"/>
      <c r="C19" s="1146"/>
      <c r="D19" s="1146"/>
      <c r="E19" s="1146"/>
      <c r="F19" s="1146"/>
      <c r="G19" s="1146"/>
      <c r="H19" s="1146"/>
      <c r="I19" s="1146"/>
      <c r="J19" s="1146"/>
      <c r="K19" s="1146"/>
      <c r="L19" s="1146"/>
      <c r="M19" s="1146"/>
      <c r="N19" s="1146"/>
      <c r="O19" s="1146"/>
      <c r="P19" s="1146"/>
      <c r="Q19" s="1146"/>
      <c r="R19" s="1146"/>
      <c r="S19" s="1147"/>
      <c r="T19" s="473">
        <v>12</v>
      </c>
      <c r="U19" s="472"/>
      <c r="V19" s="1165">
        <v>0</v>
      </c>
      <c r="W19" s="1149"/>
      <c r="X19" s="1149"/>
      <c r="Y19" s="1149"/>
      <c r="Z19" s="1150"/>
      <c r="AA19" s="1149"/>
      <c r="AB19" s="1149"/>
      <c r="AC19" s="1149"/>
      <c r="AD19" s="1150"/>
      <c r="AE19" s="1165">
        <v>0</v>
      </c>
      <c r="AF19" s="1149"/>
      <c r="AG19" s="1149"/>
      <c r="AH19" s="1149"/>
      <c r="AI19" s="1150"/>
      <c r="AJ19" s="1165">
        <v>0</v>
      </c>
      <c r="AK19" s="1149"/>
      <c r="AL19" s="1149"/>
      <c r="AM19" s="1149"/>
      <c r="AN19" s="1150"/>
      <c r="AO19" s="731">
        <v>0</v>
      </c>
      <c r="AP19" s="730"/>
      <c r="AQ19" s="730"/>
      <c r="AR19" s="730"/>
      <c r="AS19" s="730"/>
    </row>
    <row r="20" spans="1:45" s="474" customFormat="1" ht="27.75" customHeight="1">
      <c r="A20" s="1145" t="s">
        <v>642</v>
      </c>
      <c r="B20" s="1146"/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7"/>
      <c r="T20" s="473" t="s">
        <v>192</v>
      </c>
      <c r="U20" s="472"/>
      <c r="V20" s="1165">
        <v>0</v>
      </c>
      <c r="W20" s="1149"/>
      <c r="X20" s="1149"/>
      <c r="Y20" s="1149"/>
      <c r="Z20" s="1150"/>
      <c r="AA20" s="1149"/>
      <c r="AB20" s="1149"/>
      <c r="AC20" s="1149"/>
      <c r="AD20" s="1150"/>
      <c r="AE20" s="1165">
        <v>0</v>
      </c>
      <c r="AF20" s="1149"/>
      <c r="AG20" s="1149"/>
      <c r="AH20" s="1149"/>
      <c r="AI20" s="1150"/>
      <c r="AJ20" s="1165">
        <v>0</v>
      </c>
      <c r="AK20" s="1149"/>
      <c r="AL20" s="1149"/>
      <c r="AM20" s="1149"/>
      <c r="AN20" s="1150"/>
      <c r="AO20" s="731">
        <v>0</v>
      </c>
      <c r="AP20" s="730"/>
      <c r="AQ20" s="730"/>
      <c r="AR20" s="730"/>
      <c r="AS20" s="730"/>
    </row>
    <row r="21" spans="1:45" s="474" customFormat="1" ht="19.5" customHeight="1">
      <c r="A21" s="1145" t="s">
        <v>641</v>
      </c>
      <c r="B21" s="1146"/>
      <c r="C21" s="1146"/>
      <c r="D21" s="1146"/>
      <c r="E21" s="1146"/>
      <c r="F21" s="1146"/>
      <c r="G21" s="1146"/>
      <c r="H21" s="1146"/>
      <c r="I21" s="1146"/>
      <c r="J21" s="1146"/>
      <c r="K21" s="1146"/>
      <c r="L21" s="1146"/>
      <c r="M21" s="1146"/>
      <c r="N21" s="1146"/>
      <c r="O21" s="1146"/>
      <c r="P21" s="1146"/>
      <c r="Q21" s="1146"/>
      <c r="R21" s="1146"/>
      <c r="S21" s="1147"/>
      <c r="T21" s="473" t="s">
        <v>193</v>
      </c>
      <c r="U21" s="472"/>
      <c r="V21" s="1165">
        <v>0</v>
      </c>
      <c r="W21" s="1149"/>
      <c r="X21" s="1149"/>
      <c r="Y21" s="1149"/>
      <c r="Z21" s="1150"/>
      <c r="AA21" s="1149"/>
      <c r="AB21" s="1149"/>
      <c r="AC21" s="1149"/>
      <c r="AD21" s="1150"/>
      <c r="AE21" s="1165">
        <v>0</v>
      </c>
      <c r="AF21" s="1149"/>
      <c r="AG21" s="1149"/>
      <c r="AH21" s="1149"/>
      <c r="AI21" s="1150"/>
      <c r="AJ21" s="1165">
        <v>0</v>
      </c>
      <c r="AK21" s="1149"/>
      <c r="AL21" s="1149"/>
      <c r="AM21" s="1149"/>
      <c r="AN21" s="1150"/>
      <c r="AO21" s="731">
        <v>0</v>
      </c>
      <c r="AP21" s="730"/>
      <c r="AQ21" s="730"/>
      <c r="AR21" s="730"/>
      <c r="AS21" s="730"/>
    </row>
    <row r="22" spans="1:41" s="474" customFormat="1" ht="19.5" customHeight="1">
      <c r="A22" s="1169" t="s">
        <v>640</v>
      </c>
      <c r="B22" s="1170"/>
      <c r="C22" s="1170"/>
      <c r="D22" s="1170"/>
      <c r="E22" s="1170"/>
      <c r="F22" s="1170"/>
      <c r="G22" s="1170"/>
      <c r="H22" s="1170"/>
      <c r="I22" s="1170"/>
      <c r="J22" s="1170"/>
      <c r="K22" s="1170"/>
      <c r="L22" s="1170"/>
      <c r="M22" s="1170"/>
      <c r="N22" s="1170"/>
      <c r="O22" s="1170"/>
      <c r="P22" s="1170"/>
      <c r="Q22" s="1170"/>
      <c r="R22" s="1170"/>
      <c r="S22" s="1171"/>
      <c r="T22" s="473" t="s">
        <v>194</v>
      </c>
      <c r="U22" s="472"/>
      <c r="V22" s="1164">
        <f>V18</f>
        <v>20144823</v>
      </c>
      <c r="W22" s="1143"/>
      <c r="X22" s="1143"/>
      <c r="Y22" s="1143"/>
      <c r="Z22" s="1144"/>
      <c r="AA22" s="1143"/>
      <c r="AB22" s="1143"/>
      <c r="AC22" s="1143"/>
      <c r="AD22" s="1144"/>
      <c r="AE22" s="1164">
        <f>AE18</f>
        <v>21433000</v>
      </c>
      <c r="AF22" s="1143"/>
      <c r="AG22" s="1143"/>
      <c r="AH22" s="1143"/>
      <c r="AI22" s="1144"/>
      <c r="AJ22" s="1164">
        <f>AJ18</f>
        <v>18127889</v>
      </c>
      <c r="AK22" s="1143"/>
      <c r="AL22" s="1143"/>
      <c r="AM22" s="1143"/>
      <c r="AN22" s="1144"/>
      <c r="AO22" s="471">
        <f>(AJ22/AE22)</f>
        <v>0.8457933560397518</v>
      </c>
    </row>
    <row r="23" spans="1:41" s="474" customFormat="1" ht="19.5" customHeight="1">
      <c r="A23" s="1145" t="s">
        <v>639</v>
      </c>
      <c r="B23" s="1146"/>
      <c r="C23" s="1146"/>
      <c r="D23" s="1146"/>
      <c r="E23" s="1146"/>
      <c r="F23" s="1146"/>
      <c r="G23" s="1146"/>
      <c r="H23" s="1146"/>
      <c r="I23" s="1146"/>
      <c r="J23" s="1146"/>
      <c r="K23" s="1146"/>
      <c r="L23" s="1146"/>
      <c r="M23" s="1146"/>
      <c r="N23" s="1146"/>
      <c r="O23" s="1146"/>
      <c r="P23" s="1146"/>
      <c r="Q23" s="1146"/>
      <c r="R23" s="1146"/>
      <c r="S23" s="1147"/>
      <c r="T23" s="473" t="s">
        <v>195</v>
      </c>
      <c r="U23" s="472"/>
      <c r="V23" s="1148">
        <v>0</v>
      </c>
      <c r="W23" s="1139"/>
      <c r="X23" s="1139"/>
      <c r="Y23" s="1139"/>
      <c r="Z23" s="1140"/>
      <c r="AA23" s="1139"/>
      <c r="AB23" s="1139"/>
      <c r="AC23" s="1139"/>
      <c r="AD23" s="1140"/>
      <c r="AE23" s="1148">
        <v>0</v>
      </c>
      <c r="AF23" s="1139"/>
      <c r="AG23" s="1139"/>
      <c r="AH23" s="1139"/>
      <c r="AI23" s="1140"/>
      <c r="AJ23" s="1148">
        <v>0</v>
      </c>
      <c r="AK23" s="1139"/>
      <c r="AL23" s="1139"/>
      <c r="AM23" s="1139"/>
      <c r="AN23" s="1140"/>
      <c r="AO23" s="731">
        <v>0</v>
      </c>
    </row>
    <row r="24" spans="1:41" s="474" customFormat="1" ht="19.5" customHeight="1">
      <c r="A24" s="1145" t="s">
        <v>638</v>
      </c>
      <c r="B24" s="1146"/>
      <c r="C24" s="1146"/>
      <c r="D24" s="1146"/>
      <c r="E24" s="1146"/>
      <c r="F24" s="1146"/>
      <c r="G24" s="1146"/>
      <c r="H24" s="1146"/>
      <c r="I24" s="1146"/>
      <c r="J24" s="1146"/>
      <c r="K24" s="1146"/>
      <c r="L24" s="1146"/>
      <c r="M24" s="1146"/>
      <c r="N24" s="1146"/>
      <c r="O24" s="1146"/>
      <c r="P24" s="1146"/>
      <c r="Q24" s="1146"/>
      <c r="R24" s="1146"/>
      <c r="S24" s="1147"/>
      <c r="T24" s="473" t="s">
        <v>200</v>
      </c>
      <c r="U24" s="472"/>
      <c r="V24" s="1148">
        <v>0</v>
      </c>
      <c r="W24" s="1139"/>
      <c r="X24" s="1139"/>
      <c r="Y24" s="1139"/>
      <c r="Z24" s="1140"/>
      <c r="AA24" s="1139"/>
      <c r="AB24" s="1139"/>
      <c r="AC24" s="1139"/>
      <c r="AD24" s="1140"/>
      <c r="AE24" s="1148">
        <v>0</v>
      </c>
      <c r="AF24" s="1139"/>
      <c r="AG24" s="1139"/>
      <c r="AH24" s="1139"/>
      <c r="AI24" s="1140"/>
      <c r="AJ24" s="1148">
        <v>0</v>
      </c>
      <c r="AK24" s="1139"/>
      <c r="AL24" s="1139"/>
      <c r="AM24" s="1139"/>
      <c r="AN24" s="1140"/>
      <c r="AO24" s="731">
        <v>0</v>
      </c>
    </row>
    <row r="25" spans="1:41" s="474" customFormat="1" ht="19.5" customHeight="1">
      <c r="A25" s="1145" t="s">
        <v>637</v>
      </c>
      <c r="B25" s="1146"/>
      <c r="C25" s="1146"/>
      <c r="D25" s="1146"/>
      <c r="E25" s="1146"/>
      <c r="F25" s="1146"/>
      <c r="G25" s="1146"/>
      <c r="H25" s="1146"/>
      <c r="I25" s="1146"/>
      <c r="J25" s="1146"/>
      <c r="K25" s="1146"/>
      <c r="L25" s="1146"/>
      <c r="M25" s="1146"/>
      <c r="N25" s="1146"/>
      <c r="O25" s="1146"/>
      <c r="P25" s="1146"/>
      <c r="Q25" s="1146"/>
      <c r="R25" s="1146"/>
      <c r="S25" s="1147"/>
      <c r="T25" s="473" t="s">
        <v>202</v>
      </c>
      <c r="U25" s="472"/>
      <c r="V25" s="1148">
        <v>0</v>
      </c>
      <c r="W25" s="1139"/>
      <c r="X25" s="1139"/>
      <c r="Y25" s="1139"/>
      <c r="Z25" s="1140"/>
      <c r="AA25" s="1139"/>
      <c r="AB25" s="1139"/>
      <c r="AC25" s="1139"/>
      <c r="AD25" s="1140"/>
      <c r="AE25" s="1148">
        <v>0</v>
      </c>
      <c r="AF25" s="1139"/>
      <c r="AG25" s="1139"/>
      <c r="AH25" s="1139"/>
      <c r="AI25" s="1140"/>
      <c r="AJ25" s="1148">
        <v>0</v>
      </c>
      <c r="AK25" s="1139"/>
      <c r="AL25" s="1139"/>
      <c r="AM25" s="1139"/>
      <c r="AN25" s="1140"/>
      <c r="AO25" s="731">
        <v>0</v>
      </c>
    </row>
    <row r="26" spans="1:41" ht="19.5" customHeight="1">
      <c r="A26" s="1145" t="s">
        <v>636</v>
      </c>
      <c r="B26" s="1146"/>
      <c r="C26" s="1146"/>
      <c r="D26" s="1146"/>
      <c r="E26" s="1146"/>
      <c r="F26" s="1146"/>
      <c r="G26" s="1146"/>
      <c r="H26" s="1146"/>
      <c r="I26" s="1146"/>
      <c r="J26" s="1146"/>
      <c r="K26" s="1146"/>
      <c r="L26" s="1146"/>
      <c r="M26" s="1146"/>
      <c r="N26" s="1146"/>
      <c r="O26" s="1146"/>
      <c r="P26" s="1146"/>
      <c r="Q26" s="1146"/>
      <c r="R26" s="1146"/>
      <c r="S26" s="1147"/>
      <c r="T26" s="473">
        <v>19</v>
      </c>
      <c r="U26" s="472"/>
      <c r="V26" s="1148">
        <v>0</v>
      </c>
      <c r="W26" s="1139"/>
      <c r="X26" s="1139"/>
      <c r="Y26" s="1139"/>
      <c r="Z26" s="1140"/>
      <c r="AA26" s="1139"/>
      <c r="AB26" s="1139"/>
      <c r="AC26" s="1139"/>
      <c r="AD26" s="1140"/>
      <c r="AE26" s="1148">
        <v>0</v>
      </c>
      <c r="AF26" s="1139"/>
      <c r="AG26" s="1139"/>
      <c r="AH26" s="1139"/>
      <c r="AI26" s="1140"/>
      <c r="AJ26" s="1148">
        <v>0</v>
      </c>
      <c r="AK26" s="1139"/>
      <c r="AL26" s="1139"/>
      <c r="AM26" s="1139"/>
      <c r="AN26" s="1140"/>
      <c r="AO26" s="731">
        <v>0</v>
      </c>
    </row>
    <row r="27" spans="1:41" ht="24.75" customHeight="1">
      <c r="A27" s="1145" t="s">
        <v>635</v>
      </c>
      <c r="B27" s="1146"/>
      <c r="C27" s="1146"/>
      <c r="D27" s="1146"/>
      <c r="E27" s="1146"/>
      <c r="F27" s="1146"/>
      <c r="G27" s="1146"/>
      <c r="H27" s="1146"/>
      <c r="I27" s="1146"/>
      <c r="J27" s="1146"/>
      <c r="K27" s="1146"/>
      <c r="L27" s="1146"/>
      <c r="M27" s="1146"/>
      <c r="N27" s="1146"/>
      <c r="O27" s="1146"/>
      <c r="P27" s="1146"/>
      <c r="Q27" s="1146"/>
      <c r="R27" s="1146"/>
      <c r="S27" s="1147"/>
      <c r="T27" s="1172">
        <v>20</v>
      </c>
      <c r="U27" s="1167"/>
      <c r="V27" s="1148">
        <v>0</v>
      </c>
      <c r="W27" s="1139"/>
      <c r="X27" s="1139"/>
      <c r="Y27" s="1139"/>
      <c r="Z27" s="1140"/>
      <c r="AA27" s="1139"/>
      <c r="AB27" s="1139"/>
      <c r="AC27" s="1139"/>
      <c r="AD27" s="1140"/>
      <c r="AE27" s="1148">
        <v>0</v>
      </c>
      <c r="AF27" s="1139"/>
      <c r="AG27" s="1139"/>
      <c r="AH27" s="1139"/>
      <c r="AI27" s="1140"/>
      <c r="AJ27" s="1148">
        <v>0</v>
      </c>
      <c r="AK27" s="1139"/>
      <c r="AL27" s="1139"/>
      <c r="AM27" s="1139"/>
      <c r="AN27" s="1140"/>
      <c r="AO27" s="731">
        <v>0</v>
      </c>
    </row>
    <row r="28" spans="1:41" ht="19.5" customHeight="1">
      <c r="A28" s="1145" t="s">
        <v>634</v>
      </c>
      <c r="B28" s="1146"/>
      <c r="C28" s="1146"/>
      <c r="D28" s="1146"/>
      <c r="E28" s="1146"/>
      <c r="F28" s="1146"/>
      <c r="G28" s="1146"/>
      <c r="H28" s="1146"/>
      <c r="I28" s="1146"/>
      <c r="J28" s="1146"/>
      <c r="K28" s="1146"/>
      <c r="L28" s="1146"/>
      <c r="M28" s="1146"/>
      <c r="N28" s="1146"/>
      <c r="O28" s="1146"/>
      <c r="P28" s="1146"/>
      <c r="Q28" s="1146"/>
      <c r="R28" s="1146"/>
      <c r="S28" s="1147"/>
      <c r="T28" s="1172">
        <v>21</v>
      </c>
      <c r="U28" s="1167"/>
      <c r="V28" s="1148">
        <v>0</v>
      </c>
      <c r="W28" s="1139"/>
      <c r="X28" s="1139"/>
      <c r="Y28" s="1139"/>
      <c r="Z28" s="1140"/>
      <c r="AA28" s="1139"/>
      <c r="AB28" s="1139"/>
      <c r="AC28" s="1139"/>
      <c r="AD28" s="1140"/>
      <c r="AE28" s="1148">
        <v>0</v>
      </c>
      <c r="AF28" s="1139"/>
      <c r="AG28" s="1139"/>
      <c r="AH28" s="1139"/>
      <c r="AI28" s="1140"/>
      <c r="AJ28" s="1148">
        <v>0</v>
      </c>
      <c r="AK28" s="1139"/>
      <c r="AL28" s="1139"/>
      <c r="AM28" s="1139"/>
      <c r="AN28" s="1140"/>
      <c r="AO28" s="731">
        <v>0</v>
      </c>
    </row>
    <row r="29" spans="1:41" ht="26.25" customHeight="1">
      <c r="A29" s="1145" t="s">
        <v>633</v>
      </c>
      <c r="B29" s="1146"/>
      <c r="C29" s="1146"/>
      <c r="D29" s="1146"/>
      <c r="E29" s="1146"/>
      <c r="F29" s="1146"/>
      <c r="G29" s="1146"/>
      <c r="H29" s="1146"/>
      <c r="I29" s="1146"/>
      <c r="J29" s="1146"/>
      <c r="K29" s="1146"/>
      <c r="L29" s="1146"/>
      <c r="M29" s="1146"/>
      <c r="N29" s="1146"/>
      <c r="O29" s="1146"/>
      <c r="P29" s="1146"/>
      <c r="Q29" s="1146"/>
      <c r="R29" s="1146"/>
      <c r="S29" s="1147"/>
      <c r="T29" s="1172">
        <v>22</v>
      </c>
      <c r="U29" s="1167"/>
      <c r="V29" s="1148">
        <v>0</v>
      </c>
      <c r="W29" s="1139"/>
      <c r="X29" s="1139"/>
      <c r="Y29" s="1139"/>
      <c r="Z29" s="1140"/>
      <c r="AA29" s="1139"/>
      <c r="AB29" s="1139"/>
      <c r="AC29" s="1139"/>
      <c r="AD29" s="1140"/>
      <c r="AE29" s="1148">
        <v>0</v>
      </c>
      <c r="AF29" s="1139"/>
      <c r="AG29" s="1139"/>
      <c r="AH29" s="1139"/>
      <c r="AI29" s="1140"/>
      <c r="AJ29" s="1148">
        <v>0</v>
      </c>
      <c r="AK29" s="1139"/>
      <c r="AL29" s="1139"/>
      <c r="AM29" s="1139"/>
      <c r="AN29" s="1140"/>
      <c r="AO29" s="731">
        <v>0</v>
      </c>
    </row>
    <row r="30" spans="1:41" ht="19.5" customHeight="1">
      <c r="A30" s="1169" t="s">
        <v>632</v>
      </c>
      <c r="B30" s="1170"/>
      <c r="C30" s="1170"/>
      <c r="D30" s="1170"/>
      <c r="E30" s="1170"/>
      <c r="F30" s="1170"/>
      <c r="G30" s="1170"/>
      <c r="H30" s="1170"/>
      <c r="I30" s="1170"/>
      <c r="J30" s="1170"/>
      <c r="K30" s="1170"/>
      <c r="L30" s="1170"/>
      <c r="M30" s="1170"/>
      <c r="N30" s="1170"/>
      <c r="O30" s="1170"/>
      <c r="P30" s="1170"/>
      <c r="Q30" s="1170"/>
      <c r="R30" s="1170"/>
      <c r="S30" s="1171"/>
      <c r="T30" s="1173">
        <v>23</v>
      </c>
      <c r="U30" s="1174"/>
      <c r="V30" s="1162">
        <v>0</v>
      </c>
      <c r="W30" s="1141"/>
      <c r="X30" s="1141"/>
      <c r="Y30" s="1141"/>
      <c r="Z30" s="1142"/>
      <c r="AA30" s="1141"/>
      <c r="AB30" s="1141"/>
      <c r="AC30" s="1141"/>
      <c r="AD30" s="1142"/>
      <c r="AE30" s="1162">
        <v>0</v>
      </c>
      <c r="AF30" s="1141"/>
      <c r="AG30" s="1141"/>
      <c r="AH30" s="1141"/>
      <c r="AI30" s="1142"/>
      <c r="AJ30" s="1162">
        <v>0</v>
      </c>
      <c r="AK30" s="1141"/>
      <c r="AL30" s="1141"/>
      <c r="AM30" s="1141"/>
      <c r="AN30" s="1142"/>
      <c r="AO30" s="731">
        <v>0</v>
      </c>
    </row>
    <row r="31" spans="1:41" ht="19.5" customHeight="1">
      <c r="A31" s="1169" t="s">
        <v>631</v>
      </c>
      <c r="B31" s="1170"/>
      <c r="C31" s="1170"/>
      <c r="D31" s="1170"/>
      <c r="E31" s="1170"/>
      <c r="F31" s="1170"/>
      <c r="G31" s="1170"/>
      <c r="H31" s="1170"/>
      <c r="I31" s="1170"/>
      <c r="J31" s="1170"/>
      <c r="K31" s="1170"/>
      <c r="L31" s="1170"/>
      <c r="M31" s="1170"/>
      <c r="N31" s="1170"/>
      <c r="O31" s="1170"/>
      <c r="P31" s="1170"/>
      <c r="Q31" s="1170"/>
      <c r="R31" s="1170"/>
      <c r="S31" s="1171"/>
      <c r="T31" s="1173">
        <v>24</v>
      </c>
      <c r="U31" s="1174"/>
      <c r="V31" s="1164">
        <f>V22+V30</f>
        <v>20144823</v>
      </c>
      <c r="W31" s="1143"/>
      <c r="X31" s="1143"/>
      <c r="Y31" s="1143"/>
      <c r="Z31" s="1144"/>
      <c r="AA31" s="1143"/>
      <c r="AB31" s="1143"/>
      <c r="AC31" s="1143"/>
      <c r="AD31" s="1144"/>
      <c r="AE31" s="1164">
        <f>AE22+AE30</f>
        <v>21433000</v>
      </c>
      <c r="AF31" s="1143"/>
      <c r="AG31" s="1143"/>
      <c r="AH31" s="1143"/>
      <c r="AI31" s="1144"/>
      <c r="AJ31" s="1164">
        <f>AJ22+AJ30</f>
        <v>18127889</v>
      </c>
      <c r="AK31" s="1143"/>
      <c r="AL31" s="1143"/>
      <c r="AM31" s="1143"/>
      <c r="AN31" s="1144"/>
      <c r="AO31" s="471">
        <f>(AJ31/AE31)</f>
        <v>0.8457933560397518</v>
      </c>
    </row>
    <row r="32" spans="1:41" ht="19.5" customHeight="1">
      <c r="A32" s="1145" t="s">
        <v>630</v>
      </c>
      <c r="B32" s="1146"/>
      <c r="C32" s="1146"/>
      <c r="D32" s="1146"/>
      <c r="E32" s="1146"/>
      <c r="F32" s="1146"/>
      <c r="G32" s="1146"/>
      <c r="H32" s="1146"/>
      <c r="I32" s="1146"/>
      <c r="J32" s="1146"/>
      <c r="K32" s="1146"/>
      <c r="L32" s="1146"/>
      <c r="M32" s="1146"/>
      <c r="N32" s="1146"/>
      <c r="O32" s="1146"/>
      <c r="P32" s="1146"/>
      <c r="Q32" s="1146"/>
      <c r="R32" s="1146"/>
      <c r="S32" s="1147"/>
      <c r="T32" s="1172">
        <v>25</v>
      </c>
      <c r="U32" s="1167"/>
      <c r="V32" s="1148">
        <v>0</v>
      </c>
      <c r="W32" s="1139"/>
      <c r="X32" s="1139"/>
      <c r="Y32" s="1139"/>
      <c r="Z32" s="1140"/>
      <c r="AA32" s="1139"/>
      <c r="AB32" s="1139"/>
      <c r="AC32" s="1139"/>
      <c r="AD32" s="1140"/>
      <c r="AE32" s="1148">
        <v>0</v>
      </c>
      <c r="AF32" s="1139"/>
      <c r="AG32" s="1139"/>
      <c r="AH32" s="1139"/>
      <c r="AI32" s="1140"/>
      <c r="AJ32" s="1148">
        <v>0</v>
      </c>
      <c r="AK32" s="1139"/>
      <c r="AL32" s="1139"/>
      <c r="AM32" s="1139"/>
      <c r="AN32" s="1140"/>
      <c r="AO32" s="731">
        <v>0</v>
      </c>
    </row>
    <row r="33" spans="1:41" ht="19.5" customHeight="1">
      <c r="A33" s="1145" t="s">
        <v>629</v>
      </c>
      <c r="B33" s="1146"/>
      <c r="C33" s="1146"/>
      <c r="D33" s="1146"/>
      <c r="E33" s="1146"/>
      <c r="F33" s="1146"/>
      <c r="G33" s="1146"/>
      <c r="H33" s="1146"/>
      <c r="I33" s="1146"/>
      <c r="J33" s="1146"/>
      <c r="K33" s="1146"/>
      <c r="L33" s="1146"/>
      <c r="M33" s="1146"/>
      <c r="N33" s="1146"/>
      <c r="O33" s="1146"/>
      <c r="P33" s="1146"/>
      <c r="Q33" s="1146"/>
      <c r="R33" s="1146"/>
      <c r="S33" s="1147"/>
      <c r="T33" s="1172">
        <v>26</v>
      </c>
      <c r="U33" s="1167"/>
      <c r="V33" s="1148">
        <v>0</v>
      </c>
      <c r="W33" s="1139"/>
      <c r="X33" s="1139"/>
      <c r="Y33" s="1139"/>
      <c r="Z33" s="1140"/>
      <c r="AA33" s="1139"/>
      <c r="AB33" s="1139"/>
      <c r="AC33" s="1139"/>
      <c r="AD33" s="1140"/>
      <c r="AE33" s="1148">
        <v>0</v>
      </c>
      <c r="AF33" s="1139"/>
      <c r="AG33" s="1139"/>
      <c r="AH33" s="1139"/>
      <c r="AI33" s="1140"/>
      <c r="AJ33" s="1148">
        <v>0</v>
      </c>
      <c r="AK33" s="1139"/>
      <c r="AL33" s="1139"/>
      <c r="AM33" s="1139"/>
      <c r="AN33" s="1140"/>
      <c r="AO33" s="731">
        <v>0</v>
      </c>
    </row>
    <row r="34" spans="1:41" ht="19.5" customHeight="1">
      <c r="A34" s="1145" t="s">
        <v>628</v>
      </c>
      <c r="B34" s="1146"/>
      <c r="C34" s="1146"/>
      <c r="D34" s="1146"/>
      <c r="E34" s="1146"/>
      <c r="F34" s="1146"/>
      <c r="G34" s="1146"/>
      <c r="H34" s="1146"/>
      <c r="I34" s="1146"/>
      <c r="J34" s="1146"/>
      <c r="K34" s="1146"/>
      <c r="L34" s="1146"/>
      <c r="M34" s="1146"/>
      <c r="N34" s="1146"/>
      <c r="O34" s="1146"/>
      <c r="P34" s="1146"/>
      <c r="Q34" s="1146"/>
      <c r="R34" s="1146"/>
      <c r="S34" s="1147"/>
      <c r="T34" s="1172">
        <v>27</v>
      </c>
      <c r="U34" s="1167"/>
      <c r="V34" s="1161">
        <v>86177</v>
      </c>
      <c r="W34" s="1135"/>
      <c r="X34" s="1135"/>
      <c r="Y34" s="1135"/>
      <c r="Z34" s="1136"/>
      <c r="AA34" s="1135"/>
      <c r="AB34" s="1135"/>
      <c r="AC34" s="1135"/>
      <c r="AD34" s="1136"/>
      <c r="AE34" s="1161">
        <v>898000</v>
      </c>
      <c r="AF34" s="1135"/>
      <c r="AG34" s="1135"/>
      <c r="AH34" s="1135"/>
      <c r="AI34" s="1136"/>
      <c r="AJ34" s="1161">
        <v>898000</v>
      </c>
      <c r="AK34" s="1135"/>
      <c r="AL34" s="1135"/>
      <c r="AM34" s="1135"/>
      <c r="AN34" s="1136"/>
      <c r="AO34" s="471">
        <f>(AJ34/AE34)</f>
        <v>1</v>
      </c>
    </row>
    <row r="35" spans="1:41" ht="19.5" customHeight="1">
      <c r="A35" s="1169" t="s">
        <v>627</v>
      </c>
      <c r="B35" s="1170"/>
      <c r="C35" s="1170"/>
      <c r="D35" s="1170"/>
      <c r="E35" s="1170"/>
      <c r="F35" s="1170"/>
      <c r="G35" s="1170"/>
      <c r="H35" s="1170"/>
      <c r="I35" s="1170"/>
      <c r="J35" s="1170"/>
      <c r="K35" s="1170"/>
      <c r="L35" s="1170"/>
      <c r="M35" s="1170"/>
      <c r="N35" s="1170"/>
      <c r="O35" s="1170"/>
      <c r="P35" s="1170"/>
      <c r="Q35" s="1170"/>
      <c r="R35" s="1170"/>
      <c r="S35" s="1171"/>
      <c r="T35" s="1173">
        <v>28</v>
      </c>
      <c r="U35" s="1174"/>
      <c r="V35" s="1160">
        <f>SUM(V32:Z34)</f>
        <v>86177</v>
      </c>
      <c r="W35" s="1137"/>
      <c r="X35" s="1137"/>
      <c r="Y35" s="1137"/>
      <c r="Z35" s="1138"/>
      <c r="AA35" s="1137"/>
      <c r="AB35" s="1137"/>
      <c r="AC35" s="1137"/>
      <c r="AD35" s="1138"/>
      <c r="AE35" s="1160">
        <f>SUM(AE32:AI34)</f>
        <v>898000</v>
      </c>
      <c r="AF35" s="1137"/>
      <c r="AG35" s="1137"/>
      <c r="AH35" s="1137"/>
      <c r="AI35" s="1138"/>
      <c r="AJ35" s="1160">
        <f>SUM(AJ32:AN34)</f>
        <v>898000</v>
      </c>
      <c r="AK35" s="1137"/>
      <c r="AL35" s="1137"/>
      <c r="AM35" s="1137"/>
      <c r="AN35" s="1138"/>
      <c r="AO35" s="471">
        <f>(AJ35/AE35)</f>
        <v>1</v>
      </c>
    </row>
    <row r="36" spans="1:41" ht="25.5" customHeight="1">
      <c r="A36" s="1169" t="s">
        <v>626</v>
      </c>
      <c r="B36" s="1170"/>
      <c r="C36" s="1170"/>
      <c r="D36" s="1170"/>
      <c r="E36" s="1170"/>
      <c r="F36" s="1170"/>
      <c r="G36" s="1170"/>
      <c r="H36" s="1170"/>
      <c r="I36" s="1170"/>
      <c r="J36" s="1170"/>
      <c r="K36" s="1170"/>
      <c r="L36" s="1170"/>
      <c r="M36" s="1170"/>
      <c r="N36" s="1170"/>
      <c r="O36" s="1170"/>
      <c r="P36" s="1170"/>
      <c r="Q36" s="1170"/>
      <c r="R36" s="1170"/>
      <c r="S36" s="1171"/>
      <c r="T36" s="1173">
        <v>29</v>
      </c>
      <c r="U36" s="1174"/>
      <c r="V36" s="1160">
        <f>SUM(V12+V13+V31+V35)</f>
        <v>20231000</v>
      </c>
      <c r="W36" s="1137"/>
      <c r="X36" s="1137"/>
      <c r="Y36" s="1137"/>
      <c r="Z36" s="1138"/>
      <c r="AA36" s="1137"/>
      <c r="AB36" s="1137"/>
      <c r="AC36" s="1137"/>
      <c r="AD36" s="1138"/>
      <c r="AE36" s="1160">
        <f>SUM(AE12+AE13+AE31+AE35)</f>
        <v>22331000</v>
      </c>
      <c r="AF36" s="1137"/>
      <c r="AG36" s="1137"/>
      <c r="AH36" s="1137"/>
      <c r="AI36" s="1138"/>
      <c r="AJ36" s="1160">
        <f>SUM(AJ12+AJ13+AJ31+AJ35)</f>
        <v>19025889</v>
      </c>
      <c r="AK36" s="1137"/>
      <c r="AL36" s="1137"/>
      <c r="AM36" s="1137"/>
      <c r="AN36" s="1138"/>
      <c r="AO36" s="471">
        <f>(AJ36/AE36)</f>
        <v>0.8519944919618467</v>
      </c>
    </row>
    <row r="37" spans="1:4" ht="21.75" customHeight="1">
      <c r="A37" s="470"/>
      <c r="B37" s="470"/>
      <c r="C37" s="470"/>
      <c r="D37" s="470"/>
    </row>
    <row r="38" spans="1:4" ht="21.75" customHeight="1">
      <c r="A38" s="470"/>
      <c r="B38" s="470"/>
      <c r="C38" s="470"/>
      <c r="D38" s="470"/>
    </row>
    <row r="39" spans="1:4" ht="21.75" customHeight="1">
      <c r="A39" s="470"/>
      <c r="B39" s="470"/>
      <c r="C39" s="470"/>
      <c r="D39" s="470"/>
    </row>
    <row r="40" spans="1:4" ht="21.75" customHeight="1">
      <c r="A40" s="470"/>
      <c r="B40" s="470"/>
      <c r="C40" s="470"/>
      <c r="D40" s="470"/>
    </row>
    <row r="41" spans="1:4" ht="21.75" customHeight="1">
      <c r="A41" s="470"/>
      <c r="B41" s="470"/>
      <c r="C41" s="470"/>
      <c r="D41" s="470"/>
    </row>
    <row r="42" spans="1:4" ht="21.75" customHeight="1">
      <c r="A42" s="470"/>
      <c r="B42" s="470"/>
      <c r="C42" s="470"/>
      <c r="D42" s="470"/>
    </row>
    <row r="43" spans="1:4" ht="21.75" customHeight="1">
      <c r="A43" s="470"/>
      <c r="B43" s="470"/>
      <c r="C43" s="470"/>
      <c r="D43" s="470"/>
    </row>
    <row r="44" spans="1:4" ht="21.75" customHeight="1">
      <c r="A44" s="470"/>
      <c r="B44" s="470"/>
      <c r="C44" s="470"/>
      <c r="D44" s="470"/>
    </row>
    <row r="45" spans="1:4" ht="21.75" customHeight="1">
      <c r="A45" s="470"/>
      <c r="B45" s="470"/>
      <c r="C45" s="470"/>
      <c r="D45" s="470"/>
    </row>
    <row r="46" spans="1:4" ht="21.75" customHeight="1">
      <c r="A46" s="470"/>
      <c r="B46" s="470"/>
      <c r="C46" s="470"/>
      <c r="D46" s="470"/>
    </row>
    <row r="47" spans="1:4" ht="21.75" customHeight="1">
      <c r="A47" s="470"/>
      <c r="B47" s="470"/>
      <c r="C47" s="470"/>
      <c r="D47" s="470"/>
    </row>
    <row r="48" spans="1:4" ht="21.75" customHeight="1">
      <c r="A48" s="470"/>
      <c r="B48" s="470"/>
      <c r="C48" s="470"/>
      <c r="D48" s="470"/>
    </row>
    <row r="49" spans="1:4" ht="21.75" customHeight="1">
      <c r="A49" s="470"/>
      <c r="B49" s="470"/>
      <c r="C49" s="470"/>
      <c r="D49" s="470"/>
    </row>
    <row r="50" spans="1:4" ht="21.75" customHeight="1">
      <c r="A50" s="470"/>
      <c r="B50" s="470"/>
      <c r="C50" s="470"/>
      <c r="D50" s="470"/>
    </row>
    <row r="51" spans="1:4" ht="21.75" customHeight="1">
      <c r="A51" s="470"/>
      <c r="B51" s="470"/>
      <c r="C51" s="470"/>
      <c r="D51" s="470"/>
    </row>
    <row r="52" spans="1:4" ht="21.75" customHeight="1">
      <c r="A52" s="470"/>
      <c r="B52" s="470"/>
      <c r="C52" s="470"/>
      <c r="D52" s="470"/>
    </row>
    <row r="53" spans="1:4" ht="21.75" customHeight="1">
      <c r="A53" s="470"/>
      <c r="B53" s="470"/>
      <c r="C53" s="470"/>
      <c r="D53" s="470"/>
    </row>
    <row r="54" spans="1:4" ht="21.75" customHeight="1">
      <c r="A54" s="470"/>
      <c r="B54" s="470"/>
      <c r="C54" s="470"/>
      <c r="D54" s="470"/>
    </row>
    <row r="55" spans="1:4" ht="21.75" customHeight="1">
      <c r="A55" s="470"/>
      <c r="B55" s="470"/>
      <c r="C55" s="470"/>
      <c r="D55" s="470"/>
    </row>
    <row r="56" spans="1:4" ht="21.75" customHeight="1">
      <c r="A56" s="470"/>
      <c r="B56" s="470"/>
      <c r="C56" s="470"/>
      <c r="D56" s="470"/>
    </row>
    <row r="57" spans="1:4" ht="21.75" customHeight="1">
      <c r="A57" s="470"/>
      <c r="B57" s="470"/>
      <c r="C57" s="470"/>
      <c r="D57" s="470"/>
    </row>
    <row r="58" spans="1:4" ht="21.75" customHeight="1">
      <c r="A58" s="470"/>
      <c r="B58" s="470"/>
      <c r="C58" s="470"/>
      <c r="D58" s="470"/>
    </row>
    <row r="59" spans="1:4" ht="21.75" customHeight="1">
      <c r="A59" s="470"/>
      <c r="B59" s="470"/>
      <c r="C59" s="470"/>
      <c r="D59" s="470"/>
    </row>
    <row r="60" spans="1:4" ht="21.75" customHeight="1">
      <c r="A60" s="470"/>
      <c r="B60" s="470"/>
      <c r="C60" s="470"/>
      <c r="D60" s="470"/>
    </row>
    <row r="61" spans="1:4" ht="21.75" customHeight="1">
      <c r="A61" s="470"/>
      <c r="B61" s="470"/>
      <c r="C61" s="470"/>
      <c r="D61" s="470"/>
    </row>
    <row r="62" spans="1:4" ht="21.75" customHeight="1">
      <c r="A62" s="470"/>
      <c r="B62" s="470"/>
      <c r="C62" s="470"/>
      <c r="D62" s="470"/>
    </row>
    <row r="63" spans="1:4" ht="21.75" customHeight="1">
      <c r="A63" s="470"/>
      <c r="B63" s="470"/>
      <c r="C63" s="470"/>
      <c r="D63" s="470"/>
    </row>
    <row r="64" spans="1:4" ht="21.75" customHeight="1">
      <c r="A64" s="470"/>
      <c r="B64" s="470"/>
      <c r="C64" s="470"/>
      <c r="D64" s="470"/>
    </row>
    <row r="65" spans="1:4" ht="21.75" customHeight="1">
      <c r="A65" s="470"/>
      <c r="B65" s="470"/>
      <c r="C65" s="470"/>
      <c r="D65" s="470"/>
    </row>
    <row r="66" spans="1:4" ht="21.75" customHeight="1">
      <c r="A66" s="470"/>
      <c r="B66" s="470"/>
      <c r="C66" s="470"/>
      <c r="D66" s="470"/>
    </row>
    <row r="67" spans="1:4" ht="21.75" customHeight="1">
      <c r="A67" s="470"/>
      <c r="B67" s="470"/>
      <c r="C67" s="470"/>
      <c r="D67" s="470"/>
    </row>
    <row r="68" spans="1:4" ht="21.75" customHeight="1">
      <c r="A68" s="470"/>
      <c r="B68" s="470"/>
      <c r="C68" s="470"/>
      <c r="D68" s="470"/>
    </row>
    <row r="69" spans="1:4" ht="21.75" customHeight="1">
      <c r="A69" s="470"/>
      <c r="B69" s="470"/>
      <c r="C69" s="470"/>
      <c r="D69" s="470"/>
    </row>
    <row r="70" spans="1:4" ht="21.75" customHeight="1">
      <c r="A70" s="470"/>
      <c r="B70" s="470"/>
      <c r="C70" s="470"/>
      <c r="D70" s="470"/>
    </row>
    <row r="71" spans="1:4" ht="21.75" customHeight="1">
      <c r="A71" s="470"/>
      <c r="B71" s="470"/>
      <c r="C71" s="470"/>
      <c r="D71" s="470"/>
    </row>
    <row r="72" spans="1:4" ht="21.75" customHeight="1">
      <c r="A72" s="470"/>
      <c r="B72" s="470"/>
      <c r="C72" s="470"/>
      <c r="D72" s="470"/>
    </row>
    <row r="73" spans="1:4" ht="21.75" customHeight="1">
      <c r="A73" s="470"/>
      <c r="B73" s="470"/>
      <c r="C73" s="470"/>
      <c r="D73" s="470"/>
    </row>
    <row r="74" spans="1:4" ht="21.75" customHeight="1">
      <c r="A74" s="470"/>
      <c r="B74" s="470"/>
      <c r="C74" s="470"/>
      <c r="D74" s="470"/>
    </row>
    <row r="75" spans="1:4" ht="21.75" customHeight="1">
      <c r="A75" s="470"/>
      <c r="B75" s="470"/>
      <c r="C75" s="470"/>
      <c r="D75" s="470"/>
    </row>
    <row r="76" spans="1:4" ht="21.75" customHeight="1">
      <c r="A76" s="470"/>
      <c r="B76" s="470"/>
      <c r="C76" s="470"/>
      <c r="D76" s="470"/>
    </row>
    <row r="77" spans="1:4" ht="21.75" customHeight="1">
      <c r="A77" s="470"/>
      <c r="B77" s="470"/>
      <c r="C77" s="470"/>
      <c r="D77" s="470"/>
    </row>
    <row r="78" spans="1:4" ht="21.75" customHeight="1">
      <c r="A78" s="470"/>
      <c r="B78" s="470"/>
      <c r="C78" s="470"/>
      <c r="D78" s="470"/>
    </row>
    <row r="79" spans="1:4" ht="21.75" customHeight="1">
      <c r="A79" s="470"/>
      <c r="B79" s="470"/>
      <c r="C79" s="470"/>
      <c r="D79" s="470"/>
    </row>
    <row r="80" spans="1:4" ht="21.75" customHeight="1">
      <c r="A80" s="470"/>
      <c r="B80" s="470"/>
      <c r="C80" s="470"/>
      <c r="D80" s="470"/>
    </row>
    <row r="81" spans="1:4" ht="21.75" customHeight="1">
      <c r="A81" s="470"/>
      <c r="B81" s="470"/>
      <c r="C81" s="470"/>
      <c r="D81" s="470"/>
    </row>
    <row r="82" spans="1:4" ht="21.75" customHeight="1">
      <c r="A82" s="470"/>
      <c r="B82" s="470"/>
      <c r="C82" s="470"/>
      <c r="D82" s="470"/>
    </row>
    <row r="83" spans="1:4" ht="21.75" customHeight="1">
      <c r="A83" s="470"/>
      <c r="B83" s="470"/>
      <c r="C83" s="470"/>
      <c r="D83" s="470"/>
    </row>
    <row r="84" spans="1:4" ht="21.75" customHeight="1">
      <c r="A84" s="470"/>
      <c r="B84" s="470"/>
      <c r="C84" s="470"/>
      <c r="D84" s="470"/>
    </row>
    <row r="85" spans="1:4" ht="21.75" customHeight="1">
      <c r="A85" s="470"/>
      <c r="B85" s="470"/>
      <c r="C85" s="470"/>
      <c r="D85" s="470"/>
    </row>
    <row r="86" spans="1:4" ht="21.75" customHeight="1">
      <c r="A86" s="470"/>
      <c r="B86" s="470"/>
      <c r="C86" s="470"/>
      <c r="D86" s="470"/>
    </row>
    <row r="87" spans="1:4" ht="21.75" customHeight="1">
      <c r="A87" s="470"/>
      <c r="B87" s="470"/>
      <c r="C87" s="470"/>
      <c r="D87" s="470"/>
    </row>
    <row r="88" spans="1:4" ht="21.75" customHeight="1">
      <c r="A88" s="470"/>
      <c r="B88" s="470"/>
      <c r="C88" s="470"/>
      <c r="D88" s="470"/>
    </row>
    <row r="89" spans="1:4" ht="21.75" customHeight="1">
      <c r="A89" s="470"/>
      <c r="B89" s="470"/>
      <c r="C89" s="470"/>
      <c r="D89" s="470"/>
    </row>
    <row r="90" spans="1:4" ht="21.75" customHeight="1">
      <c r="A90" s="470"/>
      <c r="B90" s="470"/>
      <c r="C90" s="470"/>
      <c r="D90" s="470"/>
    </row>
    <row r="91" spans="1:4" ht="21.75" customHeight="1">
      <c r="A91" s="470"/>
      <c r="B91" s="470"/>
      <c r="C91" s="470"/>
      <c r="D91" s="470"/>
    </row>
    <row r="92" spans="1:4" ht="21.75" customHeight="1">
      <c r="A92" s="470"/>
      <c r="B92" s="470"/>
      <c r="C92" s="470"/>
      <c r="D92" s="470"/>
    </row>
    <row r="93" spans="1:4" ht="21.75" customHeight="1">
      <c r="A93" s="470"/>
      <c r="B93" s="470"/>
      <c r="C93" s="470"/>
      <c r="D93" s="470"/>
    </row>
    <row r="94" spans="1:4" ht="21.75" customHeight="1">
      <c r="A94" s="470"/>
      <c r="B94" s="470"/>
      <c r="C94" s="470"/>
      <c r="D94" s="470"/>
    </row>
    <row r="95" spans="1:4" ht="21.75" customHeight="1">
      <c r="A95" s="470"/>
      <c r="B95" s="470"/>
      <c r="C95" s="470"/>
      <c r="D95" s="470"/>
    </row>
    <row r="96" spans="1:4" ht="21.75" customHeight="1">
      <c r="A96" s="470"/>
      <c r="B96" s="470"/>
      <c r="C96" s="470"/>
      <c r="D96" s="470"/>
    </row>
    <row r="97" spans="1:4" ht="21.75" customHeight="1">
      <c r="A97" s="470"/>
      <c r="B97" s="470"/>
      <c r="C97" s="470"/>
      <c r="D97" s="470"/>
    </row>
    <row r="98" spans="1:4" ht="21.75" customHeight="1">
      <c r="A98" s="470"/>
      <c r="B98" s="470"/>
      <c r="C98" s="470"/>
      <c r="D98" s="470"/>
    </row>
    <row r="99" spans="1:4" ht="21.75" customHeight="1">
      <c r="A99" s="470"/>
      <c r="B99" s="470"/>
      <c r="C99" s="470"/>
      <c r="D99" s="470"/>
    </row>
    <row r="100" spans="1:4" ht="21.75" customHeight="1">
      <c r="A100" s="470"/>
      <c r="B100" s="470"/>
      <c r="C100" s="470"/>
      <c r="D100" s="470"/>
    </row>
    <row r="101" spans="1:4" ht="21.75" customHeight="1">
      <c r="A101" s="470"/>
      <c r="B101" s="470"/>
      <c r="C101" s="470"/>
      <c r="D101" s="470"/>
    </row>
    <row r="102" spans="1:4" ht="21.75" customHeight="1">
      <c r="A102" s="470"/>
      <c r="B102" s="470"/>
      <c r="C102" s="470"/>
      <c r="D102" s="470"/>
    </row>
    <row r="103" spans="1:4" ht="21.75" customHeight="1">
      <c r="A103" s="470"/>
      <c r="B103" s="470"/>
      <c r="C103" s="470"/>
      <c r="D103" s="470"/>
    </row>
    <row r="104" spans="1:4" ht="12.75">
      <c r="A104" s="470"/>
      <c r="B104" s="470"/>
      <c r="C104" s="470"/>
      <c r="D104" s="470"/>
    </row>
    <row r="105" spans="1:4" ht="12.75">
      <c r="A105" s="470"/>
      <c r="B105" s="470"/>
      <c r="C105" s="470"/>
      <c r="D105" s="470"/>
    </row>
    <row r="106" spans="1:4" ht="12.75">
      <c r="A106" s="470"/>
      <c r="B106" s="470"/>
      <c r="C106" s="470"/>
      <c r="D106" s="470"/>
    </row>
    <row r="107" spans="1:4" ht="12.75">
      <c r="A107" s="470"/>
      <c r="B107" s="470"/>
      <c r="C107" s="470"/>
      <c r="D107" s="470"/>
    </row>
    <row r="108" spans="1:4" ht="12.75">
      <c r="A108" s="470"/>
      <c r="B108" s="470"/>
      <c r="C108" s="470"/>
      <c r="D108" s="470"/>
    </row>
    <row r="109" spans="1:4" ht="12.75">
      <c r="A109" s="470"/>
      <c r="B109" s="470"/>
      <c r="C109" s="470"/>
      <c r="D109" s="470"/>
    </row>
    <row r="110" spans="1:4" ht="12.75">
      <c r="A110" s="470"/>
      <c r="B110" s="470"/>
      <c r="C110" s="470"/>
      <c r="D110" s="470"/>
    </row>
  </sheetData>
  <sheetProtection/>
  <mergeCells count="172">
    <mergeCell ref="A1:AO1"/>
    <mergeCell ref="A2:AO2"/>
    <mergeCell ref="A3:AO3"/>
    <mergeCell ref="A4:AO4"/>
    <mergeCell ref="A5:AO5"/>
    <mergeCell ref="AE36:AI36"/>
    <mergeCell ref="AJ36:AN36"/>
    <mergeCell ref="AE31:AI31"/>
    <mergeCell ref="AJ31:AN31"/>
    <mergeCell ref="AE24:AI24"/>
    <mergeCell ref="AJ24:AN24"/>
    <mergeCell ref="AE35:AI35"/>
    <mergeCell ref="AJ35:AN35"/>
    <mergeCell ref="AE26:AI26"/>
    <mergeCell ref="AJ26:AN26"/>
    <mergeCell ref="AE27:AI27"/>
    <mergeCell ref="AJ27:AN27"/>
    <mergeCell ref="AE28:AI28"/>
    <mergeCell ref="AJ28:AN28"/>
    <mergeCell ref="AE29:AI29"/>
    <mergeCell ref="AJ29:AN29"/>
    <mergeCell ref="AE32:AI32"/>
    <mergeCell ref="AJ32:AN32"/>
    <mergeCell ref="AE33:AI33"/>
    <mergeCell ref="AE6:AI6"/>
    <mergeCell ref="AJ6:AN6"/>
    <mergeCell ref="AE7:AI7"/>
    <mergeCell ref="AJ7:AN7"/>
    <mergeCell ref="AE8:AI8"/>
    <mergeCell ref="AJ8:AN8"/>
    <mergeCell ref="AE9:AI9"/>
    <mergeCell ref="AJ9:AN9"/>
    <mergeCell ref="AE20:AI20"/>
    <mergeCell ref="AJ20:AN20"/>
    <mergeCell ref="AE11:AI11"/>
    <mergeCell ref="AJ11:AN11"/>
    <mergeCell ref="AE12:AI12"/>
    <mergeCell ref="AJ12:AN12"/>
    <mergeCell ref="AE13:AI13"/>
    <mergeCell ref="AJ13:AN13"/>
    <mergeCell ref="AE14:AI14"/>
    <mergeCell ref="AJ14:AN14"/>
    <mergeCell ref="AE16:AI16"/>
    <mergeCell ref="AJ16:AN16"/>
    <mergeCell ref="AE17:AI17"/>
    <mergeCell ref="AJ17:AN17"/>
    <mergeCell ref="AE18:AI18"/>
    <mergeCell ref="AJ18:AN18"/>
    <mergeCell ref="AE10:AI10"/>
    <mergeCell ref="AJ10:AN10"/>
    <mergeCell ref="AE15:AI15"/>
    <mergeCell ref="AJ15:AN15"/>
    <mergeCell ref="AE25:AI25"/>
    <mergeCell ref="AJ25:AN25"/>
    <mergeCell ref="AE19:AI19"/>
    <mergeCell ref="AJ19:AN19"/>
    <mergeCell ref="AE21:AI21"/>
    <mergeCell ref="AJ21:AN21"/>
    <mergeCell ref="AE22:AI22"/>
    <mergeCell ref="AJ22:AN22"/>
    <mergeCell ref="AE23:AI23"/>
    <mergeCell ref="AJ23:AN23"/>
    <mergeCell ref="A21:S21"/>
    <mergeCell ref="V20:Z20"/>
    <mergeCell ref="V22:Z22"/>
    <mergeCell ref="V24:Z24"/>
    <mergeCell ref="T29:U29"/>
    <mergeCell ref="T34:U34"/>
    <mergeCell ref="AE30:AI30"/>
    <mergeCell ref="AJ30:AN30"/>
    <mergeCell ref="AJ33:AN33"/>
    <mergeCell ref="AE34:AI34"/>
    <mergeCell ref="AJ34:AN34"/>
    <mergeCell ref="A36:S36"/>
    <mergeCell ref="A30:S30"/>
    <mergeCell ref="A31:S31"/>
    <mergeCell ref="T27:U27"/>
    <mergeCell ref="A35:S35"/>
    <mergeCell ref="T32:U32"/>
    <mergeCell ref="T35:U35"/>
    <mergeCell ref="T33:U33"/>
    <mergeCell ref="T31:U31"/>
    <mergeCell ref="T28:U28"/>
    <mergeCell ref="T36:U36"/>
    <mergeCell ref="A27:S27"/>
    <mergeCell ref="A28:S28"/>
    <mergeCell ref="A34:S34"/>
    <mergeCell ref="A32:S32"/>
    <mergeCell ref="A33:S33"/>
    <mergeCell ref="A29:S29"/>
    <mergeCell ref="T30:U30"/>
    <mergeCell ref="A9:S9"/>
    <mergeCell ref="A10:S10"/>
    <mergeCell ref="A11:S11"/>
    <mergeCell ref="T11:U11"/>
    <mergeCell ref="V27:Z27"/>
    <mergeCell ref="V29:Z29"/>
    <mergeCell ref="V25:Z25"/>
    <mergeCell ref="V19:Z19"/>
    <mergeCell ref="V13:Z13"/>
    <mergeCell ref="A26:S26"/>
    <mergeCell ref="A22:S22"/>
    <mergeCell ref="A20:S20"/>
    <mergeCell ref="A24:S24"/>
    <mergeCell ref="A25:S25"/>
    <mergeCell ref="A12:S12"/>
    <mergeCell ref="A23:S23"/>
    <mergeCell ref="A18:S18"/>
    <mergeCell ref="A17:S17"/>
    <mergeCell ref="A13:S13"/>
    <mergeCell ref="A14:S14"/>
    <mergeCell ref="A15:S15"/>
    <mergeCell ref="A16:S16"/>
    <mergeCell ref="A19:S19"/>
    <mergeCell ref="V11:Z11"/>
    <mergeCell ref="V17:Z17"/>
    <mergeCell ref="V31:Z31"/>
    <mergeCell ref="V28:Z28"/>
    <mergeCell ref="V30:Z30"/>
    <mergeCell ref="V26:Z26"/>
    <mergeCell ref="V21:Z21"/>
    <mergeCell ref="V23:Z23"/>
    <mergeCell ref="V14:Z14"/>
    <mergeCell ref="V15:Z15"/>
    <mergeCell ref="AA21:AD21"/>
    <mergeCell ref="AA22:AD22"/>
    <mergeCell ref="AA23:AD23"/>
    <mergeCell ref="AA24:AD24"/>
    <mergeCell ref="AA25:AD25"/>
    <mergeCell ref="AA18:AD18"/>
    <mergeCell ref="AA19:AD19"/>
    <mergeCell ref="V36:Z36"/>
    <mergeCell ref="V33:Z33"/>
    <mergeCell ref="V34:Z34"/>
    <mergeCell ref="V32:Z32"/>
    <mergeCell ref="V35:Z35"/>
    <mergeCell ref="V18:Z18"/>
    <mergeCell ref="A8:S8"/>
    <mergeCell ref="V8:Z8"/>
    <mergeCell ref="AA8:AD8"/>
    <mergeCell ref="AA9:AD9"/>
    <mergeCell ref="AA10:AD10"/>
    <mergeCell ref="AA20:AD20"/>
    <mergeCell ref="V7:Z7"/>
    <mergeCell ref="A6:S6"/>
    <mergeCell ref="V6:Z6"/>
    <mergeCell ref="AA6:AD6"/>
    <mergeCell ref="AA7:AD7"/>
    <mergeCell ref="V9:Z9"/>
    <mergeCell ref="V10:Z10"/>
    <mergeCell ref="T7:U7"/>
    <mergeCell ref="A7:S7"/>
    <mergeCell ref="AA14:AD14"/>
    <mergeCell ref="AA15:AD15"/>
    <mergeCell ref="AA16:AD16"/>
    <mergeCell ref="AA17:AD17"/>
    <mergeCell ref="AA11:AD11"/>
    <mergeCell ref="AA12:AD12"/>
    <mergeCell ref="AA13:AD13"/>
    <mergeCell ref="V12:Z12"/>
    <mergeCell ref="V16:Z16"/>
    <mergeCell ref="AA34:AD34"/>
    <mergeCell ref="AA35:AD35"/>
    <mergeCell ref="AA26:AD26"/>
    <mergeCell ref="AA27:AD27"/>
    <mergeCell ref="AA28:AD28"/>
    <mergeCell ref="AA29:AD29"/>
    <mergeCell ref="AA36:AD36"/>
    <mergeCell ref="AA30:AD30"/>
    <mergeCell ref="AA31:AD31"/>
    <mergeCell ref="AA32:AD32"/>
    <mergeCell ref="AA33:AD33"/>
  </mergeCells>
  <printOptions horizontalCentered="1"/>
  <pageMargins left="0.3937007874015748" right="0.1968503937007874" top="0.69" bottom="0.22" header="0.5" footer="0.17"/>
  <pageSetup fitToHeight="0" fitToWidth="1" horizontalDpi="360" verticalDpi="360" orientation="portrait" paperSize="9" scale="85" r:id="rId1"/>
  <headerFooter alignWithMargins="0">
    <oddHeader>&amp;R14.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Iroda-102</cp:lastModifiedBy>
  <cp:lastPrinted>2017-05-29T08:46:02Z</cp:lastPrinted>
  <dcterms:created xsi:type="dcterms:W3CDTF">1997-01-17T14:02:09Z</dcterms:created>
  <dcterms:modified xsi:type="dcterms:W3CDTF">2017-05-29T09:36:46Z</dcterms:modified>
  <cp:category/>
  <cp:version/>
  <cp:contentType/>
  <cp:contentStatus/>
</cp:coreProperties>
</file>