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90" windowHeight="2340" tabRatio="599" activeTab="9"/>
  </bookViews>
  <sheets>
    <sheet name="1.sz.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 " sheetId="6" r:id="rId6"/>
    <sheet name="7. sz. melléklet" sheetId="7" r:id="rId7"/>
    <sheet name="8. sz. melléklet" sheetId="8" r:id="rId8"/>
    <sheet name="9.sz. melléklet" sheetId="9" r:id="rId9"/>
    <sheet name="10. sz. melléklet" sheetId="10" r:id="rId10"/>
    <sheet name="Munka1" sheetId="11" r:id="rId11"/>
  </sheets>
  <externalReferences>
    <externalReference r:id="rId14"/>
  </externalReferences>
  <definedNames>
    <definedName name="_xlnm.Print_Area" localSheetId="0">'1.sz.melléklet'!$A$1:$I$137</definedName>
    <definedName name="_xlnm.Print_Area" localSheetId="9">'10. sz. melléklet'!$A$1:$I$46</definedName>
    <definedName name="_xlnm.Print_Area" localSheetId="1">'2. sz. melléklet'!$A$1:$O$33</definedName>
    <definedName name="_xlnm.Print_Area" localSheetId="2">'3. sz. melléklet'!$A$1:$H$30</definedName>
    <definedName name="_xlnm.Print_Area" localSheetId="5">'6. sz. melléklet '!$A$1:$E$35</definedName>
    <definedName name="_xlnm.Print_Area" localSheetId="8">'9.sz. melléklet'!$A$1:$D$29</definedName>
  </definedNames>
  <calcPr fullCalcOnLoad="1"/>
</workbook>
</file>

<file path=xl/sharedStrings.xml><?xml version="1.0" encoding="utf-8"?>
<sst xmlns="http://schemas.openxmlformats.org/spreadsheetml/2006/main" count="1224" uniqueCount="696">
  <si>
    <t>Működési bevételek</t>
  </si>
  <si>
    <t>Személyi juttatás</t>
  </si>
  <si>
    <t>BEVÉTELEK MEGNEVEZÉSE</t>
  </si>
  <si>
    <t>KIADÁSOK MEGNEVEZÉSE</t>
  </si>
  <si>
    <t>Jubileumi jutalom</t>
  </si>
  <si>
    <t>Közlekedési költségtérítés</t>
  </si>
  <si>
    <t>Vásárolt élelmezés</t>
  </si>
  <si>
    <t>Bérleti és lízing díjak</t>
  </si>
  <si>
    <t>Szolgáltatások ellenértéke</t>
  </si>
  <si>
    <t>Végkielégítés</t>
  </si>
  <si>
    <t>Szakmai anyagok beszerzése</t>
  </si>
  <si>
    <t>Egyéb kommunikációs szolgáltatások</t>
  </si>
  <si>
    <t>Megnevezés</t>
  </si>
  <si>
    <t>Bevételi jogcím</t>
  </si>
  <si>
    <t>Tartalékok</t>
  </si>
  <si>
    <t>Kiemelt előirányzatok</t>
  </si>
  <si>
    <t>Pénzeszköz átadás önkormányzaton belül</t>
  </si>
  <si>
    <t>1.</t>
  </si>
  <si>
    <t>2.</t>
  </si>
  <si>
    <t>3.</t>
  </si>
  <si>
    <t>4.</t>
  </si>
  <si>
    <t>5.</t>
  </si>
  <si>
    <t>Ruházati költségtérítés</t>
  </si>
  <si>
    <t>Közhatalmi bevételek</t>
  </si>
  <si>
    <t>Önkormányzat összevont összesen</t>
  </si>
  <si>
    <t xml:space="preserve">Önkormányzat </t>
  </si>
  <si>
    <t xml:space="preserve">                    B E V É T E L E K</t>
  </si>
  <si>
    <t>sorszám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</si>
  <si>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</si>
  <si>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</si>
  <si>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</si>
  <si>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</si>
  <si>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</si>
  <si>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</si>
  <si>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</si>
  <si>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</si>
  <si>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</si>
  <si>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</si>
  <si>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</si>
  <si>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</si>
  <si>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</si>
  <si>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</si>
  <si>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5.4</t>
  </si>
  <si>
    <t>6</t>
  </si>
  <si>
    <t>7</t>
  </si>
  <si>
    <t>7.1.</t>
  </si>
  <si>
    <t>7.2</t>
  </si>
  <si>
    <t>7.3</t>
  </si>
  <si>
    <t>8</t>
  </si>
  <si>
    <t>8.1</t>
  </si>
  <si>
    <t>8.2</t>
  </si>
  <si>
    <t>9</t>
  </si>
  <si>
    <t>10</t>
  </si>
  <si>
    <t>11.</t>
  </si>
  <si>
    <t>12</t>
  </si>
  <si>
    <t>13</t>
  </si>
  <si>
    <t xml:space="preserve">                    K I A D Á S O K</t>
  </si>
  <si>
    <t xml:space="preserve">    2.sz táblázat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</si>
  <si>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</si>
  <si>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</si>
  <si>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</si>
  <si>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</si>
  <si>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</si>
  <si>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</si>
  <si>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</si>
  <si>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</si>
  <si>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</si>
  <si>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</si>
  <si>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</si>
  <si>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</si>
  <si>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</si>
  <si>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>Felújítások</t>
  </si>
  <si>
    <t>Lakástámogatás</t>
  </si>
  <si>
    <t>Egyéb felhalmozási célú kiadások</t>
  </si>
  <si>
    <t>6.</t>
  </si>
  <si>
    <t>7.</t>
  </si>
  <si>
    <t>KÖLTSÉGVETÉSI BEVÉTELEK ÉS KIADÁSOK EGYENLEGE</t>
  </si>
  <si>
    <t>FINANSZÍROZÁSI CÉLÚ PÉNZÜGYI BEVÉTELEK ÉS KIADÁSOK EGYENLEGE</t>
  </si>
  <si>
    <t>Finanszírozási cálú pénzügyi műveletek egyenlege (1.1. -1.2.) +/-</t>
  </si>
  <si>
    <t>1.1.</t>
  </si>
  <si>
    <t>1.1.1</t>
  </si>
  <si>
    <t>1.1.2</t>
  </si>
  <si>
    <t>1.2.1</t>
  </si>
  <si>
    <t>1.2.2</t>
  </si>
  <si>
    <t xml:space="preserve">   I. MŰKÖDÉSI CÉLÚ BEVÉTELEK ÉS KIADÁSOK MÉRLEGE</t>
  </si>
  <si>
    <t xml:space="preserve"> (Önkormányzati szinten)</t>
  </si>
  <si>
    <t>Bevételek</t>
  </si>
  <si>
    <t>Kiadások</t>
  </si>
  <si>
    <t>Egyéb működési célú kiadások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</si>
  <si>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</si>
  <si>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</si>
  <si>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</si>
  <si>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</si>
  <si>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</si>
  <si>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</si>
  <si>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</si>
  <si>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</si>
  <si>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15.</t>
  </si>
  <si>
    <t>16.</t>
  </si>
  <si>
    <t>17.</t>
  </si>
  <si>
    <t>18.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</si>
  <si>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</si>
  <si>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</si>
  <si>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</si>
  <si>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</si>
  <si>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</si>
  <si>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</si>
  <si>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</si>
  <si>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</si>
  <si>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</si>
  <si>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</si>
  <si>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többlet</t>
  </si>
  <si>
    <t xml:space="preserve"> II. FELHALMOZÁSI CÉLÚ BEVÉTELEK ÉS KIADÁSOK MÉRLEGE</t>
  </si>
  <si>
    <t>(Önkormányzati szinten)</t>
  </si>
  <si>
    <t>Költségvetési bevételek összesen</t>
  </si>
  <si>
    <t>Finanszírozási célú bev. (13+…+21)</t>
  </si>
  <si>
    <t>Finanszírozási célú kiadás (12+…+21)</t>
  </si>
  <si>
    <t>BEVÉTELEK ÖSSZESEN (11+12+22)</t>
  </si>
  <si>
    <t>KIADÁSOK ÖSSZESEN (11+22)</t>
  </si>
  <si>
    <t>Bíborvég
ÁMK</t>
  </si>
  <si>
    <t>Pénzeszköz átvétel önkormányzaton belül</t>
  </si>
  <si>
    <t>Saját bevételek összesen:</t>
  </si>
  <si>
    <t>BEVÉTELEK ÖSSZESEN:</t>
  </si>
  <si>
    <t>Saját kiadások összesen:</t>
  </si>
  <si>
    <t>KIADÁSOK ÖSSZESEN</t>
  </si>
  <si>
    <t>Felhalmozási kiadások</t>
  </si>
  <si>
    <t>Mindösszesen:</t>
  </si>
  <si>
    <t>Működési kiadások</t>
  </si>
  <si>
    <t>Működési bevételek:</t>
  </si>
  <si>
    <t>Működési kiadások:</t>
  </si>
  <si>
    <t>Felhalmozási bevételek</t>
  </si>
  <si>
    <t>Felhalmozási bevételek:</t>
  </si>
  <si>
    <t>Felhalmozási kiadások:</t>
  </si>
  <si>
    <t>KIADÁSOK ÖSSZESEN:</t>
  </si>
  <si>
    <t>Eredeti előirányzat
(eFt)</t>
  </si>
  <si>
    <t>JUTTATÁS JOGCÍME</t>
  </si>
  <si>
    <t>összesen:</t>
  </si>
  <si>
    <t>1.6</t>
  </si>
  <si>
    <t>1.7</t>
  </si>
  <si>
    <t xml:space="preserve">      Összesen: </t>
  </si>
  <si>
    <t>1.8</t>
  </si>
  <si>
    <t>Felújítások, beruházások összesen:</t>
  </si>
  <si>
    <t>I. Önkormányzatok működési támogatásai</t>
  </si>
  <si>
    <t>1.2.</t>
  </si>
  <si>
    <t>Helyi önkormányzatok működésének általános támogatása</t>
  </si>
  <si>
    <t>Települési önkormányzatok egyes köznevelési feladatainak támogatása</t>
  </si>
  <si>
    <t>1.3.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</si>
  <si>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</si>
  <si>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</si>
  <si>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</si>
  <si>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</si>
  <si>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1.4.</t>
  </si>
  <si>
    <t>1.5.</t>
  </si>
  <si>
    <t>1.6.</t>
  </si>
  <si>
    <t>Elvonások és befizetések bevételei</t>
  </si>
  <si>
    <t>Működési célú garancia-és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</si>
  <si>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</si>
  <si>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állahmháztartáson belülről</t>
  </si>
  <si>
    <t>Egyéb működési célú támogatások bevételei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</si>
  <si>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</si>
  <si>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</si>
  <si>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</si>
  <si>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Egyéb felhalmozási célú támogatások bevételei államháztartáson belülről</t>
  </si>
  <si>
    <t>IV. Jövedelemadók</t>
  </si>
  <si>
    <t>4.1.</t>
  </si>
  <si>
    <t>Magánszemélyek jövedelemadói</t>
  </si>
  <si>
    <t>Vagyoni típusú adók</t>
  </si>
  <si>
    <t>Értékesítési és forgalmi adók</t>
  </si>
  <si>
    <t>Gépjárműadó</t>
  </si>
  <si>
    <t>Egyéb áruhasználati és szolgáltatási adó</t>
  </si>
  <si>
    <t>V. Termékek és szolgáltatások adói</t>
  </si>
  <si>
    <t>VI. Közhatalmi bevételek</t>
  </si>
  <si>
    <t>VII. Működési bevételek</t>
  </si>
  <si>
    <t>Áru- és készletértékesítés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</si>
  <si>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</si>
  <si>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</si>
  <si>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</si>
  <si>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</si>
  <si>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</si>
  <si>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</si>
  <si>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</si>
  <si>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7.4</t>
  </si>
  <si>
    <t>7.5</t>
  </si>
  <si>
    <t>7.6</t>
  </si>
  <si>
    <t>7.7</t>
  </si>
  <si>
    <t>7.8</t>
  </si>
  <si>
    <t>7.9</t>
  </si>
  <si>
    <t>7.10</t>
  </si>
  <si>
    <t>VIII. Felhalmozási bevételek</t>
  </si>
  <si>
    <t>Immateriális javak értékesítése</t>
  </si>
  <si>
    <t>Egyéb tárgyi eszközök értékesítése</t>
  </si>
  <si>
    <t>Részesedések értékesítése</t>
  </si>
  <si>
    <t>Ingatlanok értékesítése</t>
  </si>
  <si>
    <t>8.3</t>
  </si>
  <si>
    <t>8.4</t>
  </si>
  <si>
    <t>8.5</t>
  </si>
  <si>
    <t>IX. Működési célú átvett pénzeszközök</t>
  </si>
  <si>
    <t>Működési célú garancia-és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</si>
  <si>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</si>
  <si>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</si>
  <si>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9.1</t>
  </si>
  <si>
    <t>9.2</t>
  </si>
  <si>
    <t>9.3</t>
  </si>
  <si>
    <t>X. Felhalmozási célú átvett pénzeszközök</t>
  </si>
  <si>
    <t>Felhamozási célú visszatérítendő támogatások, kölcsönök visszatérülése államháztartáson kívülről</t>
  </si>
  <si>
    <t>Egyéb felhalmozási célú átvett pénzeszközök</t>
  </si>
  <si>
    <t>Előző év költségvetési maradványának igénybevétele</t>
  </si>
  <si>
    <t>Előző év vállalkozási maradványának igénybevétele</t>
  </si>
  <si>
    <t>10.1</t>
  </si>
  <si>
    <t>10.2</t>
  </si>
  <si>
    <t>10.3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</si>
  <si>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</si>
  <si>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</si>
  <si>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</si>
  <si>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</si>
  <si>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</si>
  <si>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Forgatási célú külföldi értékpapírok beváltása, értékesítése</t>
  </si>
  <si>
    <t>Befeketési célú külföldi értékpapírok beváltása, értékesítése</t>
  </si>
  <si>
    <t>Külföldi értékpapírok kibocsátása</t>
  </si>
  <si>
    <t>Külföldi hitelek, kölcsönök felvétele</t>
  </si>
  <si>
    <t>BEVÉTELEK ÖSSZESEN (11+12+19)</t>
  </si>
  <si>
    <t xml:space="preserve"> Adóssághoz nem kapcsolódó származékos ügyletek bevételei</t>
  </si>
  <si>
    <t xml:space="preserve">          Intézményi ellátottak pénzbeli juttatásai</t>
  </si>
  <si>
    <t xml:space="preserve">          Egyéb nem intézményi ellátások</t>
  </si>
  <si>
    <t xml:space="preserve">          Működési célú visszatérítendő támogatások, kölcsönök törlesztése államháztartáson belülre</t>
  </si>
  <si>
    <t xml:space="preserve">          Egyéb működési célú támogatások államháztartáson belülre</t>
  </si>
  <si>
    <t xml:space="preserve">          Működési célú garancia- és kezességvállaásból származó kifizetés államháztartáson kívülre</t>
  </si>
  <si>
    <t xml:space="preserve">          Működési célú visszatérítendő támogatások, kölcsönök nyújtása államházartáson kívülre</t>
  </si>
  <si>
    <t xml:space="preserve">          Működési célú tartalék</t>
  </si>
  <si>
    <t>Beruházások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</si>
  <si>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</si>
  <si>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</si>
  <si>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</si>
  <si>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III. Hitel- és kölcsöntörlesztés államháztartáson kívülre</t>
  </si>
  <si>
    <t>IV. Belföldi értékpapírok kiadásai</t>
  </si>
  <si>
    <t>V. Belföldi finanszírozás kiadásai</t>
  </si>
  <si>
    <t>Államháztartáson belüli megelőlegezések visszafizetése</t>
  </si>
  <si>
    <t>Központi, irányító szervi támogatás folyósítása</t>
  </si>
  <si>
    <t>Pénzeszközök betétként elhelyezése</t>
  </si>
  <si>
    <t>Pénzügyi lízing kiadásai</t>
  </si>
  <si>
    <t>Központi költségvetés sajátos finanszírozási kiadásai</t>
  </si>
  <si>
    <t>VI. 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</si>
  <si>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</si>
  <si>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</si>
  <si>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</si>
  <si>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</si>
  <si>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VII. Adóssághoz nem kapcsolódó származékos ügyletek kiadásai</t>
  </si>
  <si>
    <t xml:space="preserve">9. </t>
  </si>
  <si>
    <t>VIII. Finanszírozási kiadások (4+5+6+7+8)</t>
  </si>
  <si>
    <t>KIADÁSOK ÖSSZESEN: (3+9)</t>
  </si>
  <si>
    <t>II. Felhalmozási költségvetés kiadásai (2.1.+…..2.3)</t>
  </si>
  <si>
    <t>Finanszírozási célú pénzügyi műveletek bevételei (1sz. mell. 1sz. táblázat 19.sor)</t>
  </si>
  <si>
    <t xml:space="preserve"> 1.1.-ből: Hitel-, kölcsönfelvétel állmháztartáson kívülről</t>
  </si>
  <si>
    <t xml:space="preserve">              Belföldi értékpapírok bevételei</t>
  </si>
  <si>
    <t xml:space="preserve">              Belföldi finanszírozás bevételei</t>
  </si>
  <si>
    <t xml:space="preserve">              Külföldi finanszírozás bevételei</t>
  </si>
  <si>
    <t>1.1.3</t>
  </si>
  <si>
    <t>1.1.4</t>
  </si>
  <si>
    <t xml:space="preserve"> 1.2.-ből: Hitel- és kölcsöntörlesztés államháztartáson kívülre</t>
  </si>
  <si>
    <t xml:space="preserve">              Belföldi értékpapírok kiadásai</t>
  </si>
  <si>
    <t xml:space="preserve">              Belföldi finanszírozás kiadásai</t>
  </si>
  <si>
    <t xml:space="preserve">              Külföldi finanszírozás kiadásai</t>
  </si>
  <si>
    <t xml:space="preserve">             Adóssághoz nem kapcsolódó származékos ügyletek kiadásai</t>
  </si>
  <si>
    <t xml:space="preserve">             Adóssághoz nem kapcsolódó származékos ügyletek bevételei</t>
  </si>
  <si>
    <t>1.1.5</t>
  </si>
  <si>
    <t>1.2.3</t>
  </si>
  <si>
    <t>1.2.4</t>
  </si>
  <si>
    <t>1.2.5</t>
  </si>
  <si>
    <t>Finanszírozási célú pénzügyi műveletek kiadása (1sz. Mell. 2sz. Táblázat 9.sor)</t>
  </si>
  <si>
    <t>01</t>
  </si>
  <si>
    <t>02</t>
  </si>
  <si>
    <t>03</t>
  </si>
  <si>
    <t>Települési önkormányzatok szociális és gyermekjóléti  feladatainak támogatása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</si>
  <si>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</si>
  <si>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</si>
  <si>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</si>
  <si>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</si>
  <si>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</si>
  <si>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</si>
  <si>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</si>
  <si>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Működési célú garancia- és kezességvállalásból származó megtérülések államháztartáson belülről</t>
  </si>
  <si>
    <t>11</t>
  </si>
  <si>
    <t>Működési célú visszatérítendő támogatások, kölcsönök igénybevétele államháztartáson belülről</t>
  </si>
  <si>
    <t>Működési célú támogatások államháztartáson belülről (=07+…+12)</t>
  </si>
  <si>
    <t>14</t>
  </si>
  <si>
    <t>15</t>
  </si>
  <si>
    <t>16</t>
  </si>
  <si>
    <t>17</t>
  </si>
  <si>
    <t>Felhalmozási célú visszatérítendő támogatások, kölcsönök igénybevétele államháztartáson belülről</t>
  </si>
  <si>
    <t>18</t>
  </si>
  <si>
    <t>19</t>
  </si>
  <si>
    <t>Felhalmozási célú támogatások államháztartáson belülről (=14+…+18)</t>
  </si>
  <si>
    <t>20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</si>
  <si>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</si>
  <si>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</si>
  <si>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</si>
  <si>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</si>
  <si>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</si>
  <si>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</si>
  <si>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</si>
  <si>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</si>
  <si>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</si>
  <si>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</si>
  <si>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</si>
  <si>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</si>
  <si>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</si>
  <si>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</si>
  <si>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</si>
  <si>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</si>
  <si>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</si>
  <si>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</si>
  <si>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</si>
  <si>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</si>
  <si>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</si>
  <si>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>32</t>
  </si>
  <si>
    <t xml:space="preserve">Egyéb közhatalmi bevételek </t>
  </si>
  <si>
    <t>33</t>
  </si>
  <si>
    <t>Közhatalmi bevételek (=22+...+25+31+32)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</si>
  <si>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</si>
  <si>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</si>
  <si>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</si>
  <si>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</si>
  <si>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</si>
  <si>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</si>
  <si>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</si>
  <si>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</si>
  <si>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</si>
  <si>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</si>
  <si>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</si>
  <si>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Működési bevételek (=34+…+43)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</si>
  <si>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</si>
  <si>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</si>
  <si>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</si>
  <si>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</si>
  <si>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</si>
  <si>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</si>
  <si>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Felhalmozási célú átvett pénzeszközök (=55+56+57)</t>
  </si>
  <si>
    <t>Költségvetési bevételek (=13+19+33+44+50+54+58)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</si>
  <si>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</si>
  <si>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</si>
  <si>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</si>
  <si>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</si>
  <si>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Béren kívüli juttatások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</si>
  <si>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</si>
  <si>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</si>
  <si>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</si>
  <si>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</si>
  <si>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</si>
  <si>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</si>
  <si>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</si>
  <si>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</si>
  <si>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</si>
  <si>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</si>
  <si>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</si>
  <si>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Üzemeltetési anyagok beszerzése</t>
  </si>
  <si>
    <t>Árubeszerzés</t>
  </si>
  <si>
    <t>Készletbeszerzés (=21+22+23)</t>
  </si>
  <si>
    <t>Informatikai szolgáltatások igénybevétele</t>
  </si>
  <si>
    <t>Kommunikációs szolgáltatások (=25+26)</t>
  </si>
  <si>
    <t>Közüzemi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</si>
  <si>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</si>
  <si>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</si>
  <si>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</si>
  <si>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</si>
  <si>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</si>
  <si>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</si>
  <si>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</si>
  <si>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</si>
  <si>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</si>
  <si>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</si>
  <si>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</si>
  <si>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</si>
  <si>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</si>
  <si>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</si>
  <si>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</si>
  <si>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</si>
  <si>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</si>
  <si>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</si>
  <si>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</si>
  <si>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</si>
  <si>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</si>
  <si>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</si>
  <si>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</si>
  <si>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</si>
  <si>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</si>
  <si>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</si>
  <si>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</si>
  <si>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</si>
  <si>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</si>
  <si>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</si>
  <si>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</si>
  <si>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</si>
  <si>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</si>
  <si>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</si>
  <si>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</si>
  <si>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</si>
  <si>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</si>
  <si>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</si>
  <si>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</si>
  <si>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58</t>
  </si>
  <si>
    <t>59</t>
  </si>
  <si>
    <t>60</t>
  </si>
  <si>
    <t>Egyéb működési célú támogatások államháztartáson belülre</t>
  </si>
  <si>
    <t>61</t>
  </si>
  <si>
    <t>62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</si>
  <si>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</si>
  <si>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</si>
  <si>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</si>
  <si>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</si>
  <si>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</si>
  <si>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</si>
  <si>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</si>
  <si>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</si>
  <si>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</si>
  <si>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</si>
  <si>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</si>
  <si>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</si>
  <si>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</si>
  <si>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</si>
  <si>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</si>
  <si>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</si>
  <si>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</si>
  <si>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</si>
  <si>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</si>
  <si>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</si>
  <si>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</si>
  <si>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</si>
  <si>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</si>
  <si>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</si>
  <si>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</si>
  <si>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</si>
  <si>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</si>
  <si>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</si>
  <si>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</si>
  <si>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</si>
  <si>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</si>
  <si>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</si>
  <si>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</si>
  <si>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</si>
  <si>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</si>
  <si>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</si>
  <si>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</si>
  <si>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83</t>
  </si>
  <si>
    <t>84</t>
  </si>
  <si>
    <t>Egyéb felhalmozási célú támogatások államháztartáson belülre</t>
  </si>
  <si>
    <t>85</t>
  </si>
  <si>
    <t>86</t>
  </si>
  <si>
    <t>87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</si>
  <si>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</si>
  <si>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</si>
  <si>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</si>
  <si>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</si>
  <si>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</si>
  <si>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</si>
  <si>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ssz.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</si>
  <si>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</si>
  <si>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</si>
  <si>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</si>
  <si>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</si>
  <si>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</si>
  <si>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</si>
  <si>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</si>
  <si>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</si>
  <si>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</si>
  <si>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</si>
  <si>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</si>
  <si>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</si>
  <si>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</si>
  <si>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</si>
  <si>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</si>
  <si>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</si>
  <si>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</si>
  <si>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</si>
  <si>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</si>
  <si>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</si>
  <si>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</si>
  <si>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</si>
  <si>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</si>
  <si>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</si>
  <si>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</si>
  <si>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</si>
  <si>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</si>
  <si>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</si>
  <si>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</si>
  <si>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</si>
  <si>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</si>
  <si>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</si>
  <si>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</si>
  <si>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</si>
  <si>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</si>
  <si>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</si>
  <si>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</si>
  <si>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</si>
  <si>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Részesedések megyszűnéséhez kapcsolódó bevételek</t>
  </si>
  <si>
    <t>ebből: központi költségvetési szervek</t>
  </si>
  <si>
    <t xml:space="preserve">          központi kezelésű előirányzatok</t>
  </si>
  <si>
    <t xml:space="preserve">          fejezeti kezelésű előirányzatok EU-s programok és azok hazai társfinanszírozása</t>
  </si>
  <si>
    <t xml:space="preserve">          egyéb fejezeti kezelésű előirányzatok</t>
  </si>
  <si>
    <t xml:space="preserve">          elkülönített állami pénzalapok</t>
  </si>
  <si>
    <t xml:space="preserve">          helyi önkormányzatok és költségvetési szerveik</t>
  </si>
  <si>
    <t xml:space="preserve">          társulások és költségvetési szerveik</t>
  </si>
  <si>
    <t xml:space="preserve">          nemzetiségi önkormányzatok és költségvetési szerveik</t>
  </si>
  <si>
    <t xml:space="preserve">          térségi fejlesztési tanácsok és költségvetési szerveik</t>
  </si>
  <si>
    <t xml:space="preserve">          társadalombiztosítás pénzügyi alapjai</t>
  </si>
  <si>
    <t>Hitel- és kölcsöntörlesztés államháztartáson kívülre</t>
  </si>
  <si>
    <t>Belföldi értékpapírok kiadásai</t>
  </si>
  <si>
    <t xml:space="preserve">      Hosszú lejáratú hitelek, kölcsönök törlesztése</t>
  </si>
  <si>
    <t xml:space="preserve">      Likviditási célú hitelek, kölcsönök törlesztése pénzügyi vállalkozásnak</t>
  </si>
  <si>
    <t xml:space="preserve">      Rövid lejáratú hitelek, kölcsönök törlesztése</t>
  </si>
  <si>
    <t xml:space="preserve">Termékek és szolgáltatások adói (=23+…+30) </t>
  </si>
  <si>
    <t>ebből: egyházi jogi személyek</t>
  </si>
  <si>
    <t xml:space="preserve">          nonprofit gazdasági társaságok</t>
  </si>
  <si>
    <t xml:space="preserve">         egyéb civil szervezetek</t>
  </si>
  <si>
    <t xml:space="preserve">         háztartások</t>
  </si>
  <si>
    <t xml:space="preserve">         pénzügyi vállalkozások</t>
  </si>
  <si>
    <t xml:space="preserve">         állami többségi tulajdonú nem pénzügyi vállalkozások</t>
  </si>
  <si>
    <t xml:space="preserve">         önkormányzati többségi tulajdonú nem pénzügyi vállalkozások</t>
  </si>
  <si>
    <t xml:space="preserve">         egyéb vállalkozások</t>
  </si>
  <si>
    <t xml:space="preserve">         Európai Unió</t>
  </si>
  <si>
    <t xml:space="preserve">         kormányok és nemzetközi szervezetek</t>
  </si>
  <si>
    <t xml:space="preserve">         egyéb külföldiek</t>
  </si>
  <si>
    <t>Belföldi finanszírozás kiadásai</t>
  </si>
  <si>
    <t xml:space="preserve"> Külföldi finanszírozás kiadásai</t>
  </si>
  <si>
    <t>Adóssághoz nem kapcsolódó származékos ügyletek kiadásai</t>
  </si>
  <si>
    <t>Finanszírozási kiadások (5+6+7+8)</t>
  </si>
  <si>
    <t>Hitel-, kölcsönfelvétel államháztartáson kívülről</t>
  </si>
  <si>
    <t>Belföldi értékpapírok bevételei</t>
  </si>
  <si>
    <t xml:space="preserve"> Maradvány igénybevétele</t>
  </si>
  <si>
    <t>Belföldi finanszírozás bevételei</t>
  </si>
  <si>
    <t>Külföldi finanszírozás bevételei</t>
  </si>
  <si>
    <t>Finanszírozási bevételek összesen:</t>
  </si>
  <si>
    <t>Külföldi finanszírozás kiadásai</t>
  </si>
  <si>
    <t>Maradvány igénybevétele</t>
  </si>
  <si>
    <t>Egyéb, nem intézményi ellátások</t>
  </si>
  <si>
    <t>adatok e Ft</t>
  </si>
  <si>
    <t>Önkormányzat összevont mérlege</t>
  </si>
  <si>
    <t>5. sz. melléklet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</si>
  <si>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</si>
  <si>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</si>
  <si>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</si>
  <si>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</si>
  <si>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Finanszírozási bevételek</t>
  </si>
  <si>
    <t>Munkáltatót terhelő járulékok és szociális hozzájárulási adó</t>
  </si>
  <si>
    <t>Finanszírozási kiadások</t>
  </si>
  <si>
    <t>Önkormányzat összevont bevételei és kiadásai</t>
  </si>
  <si>
    <t>2.sz. melléklet</t>
  </si>
  <si>
    <t xml:space="preserve">kötelező </t>
  </si>
  <si>
    <t>önként vállalt</t>
  </si>
  <si>
    <t>államigazgatási</t>
  </si>
  <si>
    <t>feladat</t>
  </si>
  <si>
    <t>összesen</t>
  </si>
  <si>
    <t>éves engedélyezett létszám előirányzat (fő):</t>
  </si>
  <si>
    <t>Közfoglalkoztatottak száma (fő):</t>
  </si>
  <si>
    <t>ezer Ft-ban</t>
  </si>
  <si>
    <t>Belföldi finanszírozás bevétele</t>
  </si>
  <si>
    <t>Külföldi finanszírozás bevétele</t>
  </si>
  <si>
    <t>Dologi kiadás</t>
  </si>
  <si>
    <t>Külföldi finansízrozás kiadásai</t>
  </si>
  <si>
    <t>Felhalmozási célú átvett pénzeszköz</t>
  </si>
  <si>
    <t xml:space="preserve">Beruházások </t>
  </si>
  <si>
    <t>Összesen:</t>
  </si>
  <si>
    <t>7. sz. melléklet</t>
  </si>
  <si>
    <t>9. sz. melléklet</t>
  </si>
  <si>
    <t>Önkormányzat által folyósított szociális ellátások</t>
  </si>
  <si>
    <t>6.1.</t>
  </si>
  <si>
    <t>egyéb közhatalmi bevételek</t>
  </si>
  <si>
    <t>XI. Hitel-, kölcsönfelvétel államháztartáson kívülről</t>
  </si>
  <si>
    <t>XII. Belföldi értékpapírok bevételei</t>
  </si>
  <si>
    <t>XIII. Maradvány igénybevétele</t>
  </si>
  <si>
    <t>XIV. Belföldi finanszírozás bevételei</t>
  </si>
  <si>
    <t>XV. Külföldi finanszírozás bevételei</t>
  </si>
  <si>
    <t>XVI. Finanszírozási bevételek</t>
  </si>
  <si>
    <t>14.1</t>
  </si>
  <si>
    <t>14.2</t>
  </si>
  <si>
    <t>15.1.</t>
  </si>
  <si>
    <t>15.2.</t>
  </si>
  <si>
    <t>15.3.</t>
  </si>
  <si>
    <t>15.4.</t>
  </si>
  <si>
    <t>15.5.</t>
  </si>
  <si>
    <t>16.1.</t>
  </si>
  <si>
    <t>16.2.</t>
  </si>
  <si>
    <t>16.3.</t>
  </si>
  <si>
    <t>16.4.</t>
  </si>
  <si>
    <t>16.5</t>
  </si>
  <si>
    <t>Költségvetési bevételek (2+3+6+7+8+9+10)</t>
  </si>
  <si>
    <t>BEVÉTELEK ÖSSZESEN (11+17)</t>
  </si>
  <si>
    <t>Költségvetési hiány, többlet (költségvetési bevételek 18. sor - költségvetési kiadások 10. sor) (+/-)</t>
  </si>
  <si>
    <t xml:space="preserve">Felújítások </t>
  </si>
  <si>
    <t>Finanszírozási kiadások (52+53+54)</t>
  </si>
  <si>
    <t xml:space="preserve">Egyéb működési célú kiadások </t>
  </si>
  <si>
    <t>Finanszírozási bevételek összesen (10+…+14)</t>
  </si>
  <si>
    <t>Költségvetési kiadások (19+20+45+…+50)</t>
  </si>
  <si>
    <t>MÉRLEG</t>
  </si>
  <si>
    <t>3. sz. melléklet</t>
  </si>
  <si>
    <t>II. Működési célú támogatások államháztartáson belülről</t>
  </si>
  <si>
    <t>III. Felhalmozási célú támogatások államháztartáson  belülről</t>
  </si>
  <si>
    <t>3.4</t>
  </si>
  <si>
    <t>3.5</t>
  </si>
  <si>
    <t>Egyéb felhalmozási célú átvett pénzeszköz</t>
  </si>
  <si>
    <t>Európai Uniós forrásból finanszírozott támogatással</t>
  </si>
  <si>
    <t>megvalósuló projektek finanszírozása</t>
  </si>
  <si>
    <t xml:space="preserve"> </t>
  </si>
  <si>
    <t>állam-
igazgatási</t>
  </si>
  <si>
    <t>Teljesítés</t>
  </si>
  <si>
    <t>%</t>
  </si>
  <si>
    <t>Módosított előirányzat
(eFt)</t>
  </si>
  <si>
    <t xml:space="preserve">2015. évi eredeti előirányzat
</t>
  </si>
  <si>
    <t>2015. évi teljesítés</t>
  </si>
  <si>
    <t>Egyéb tárgyi eszközök felújítása</t>
  </si>
  <si>
    <t>Működési célú költségvetési és kiegészítő támogatások</t>
  </si>
  <si>
    <t>Elszámolásból származó bevételek</t>
  </si>
  <si>
    <t xml:space="preserve">Egyéb pénzügyi műveletek bevételei </t>
  </si>
  <si>
    <t xml:space="preserve">Csór Község Önkormányzatának Bevételei és Kiadásai </t>
  </si>
  <si>
    <t>Csór Község Önkormányzatának Bevételei és Kiadásai</t>
  </si>
  <si>
    <t>Államháztartáson belüli megelőlegezések visszafizetése (K914)</t>
  </si>
  <si>
    <t>Központi, irányító szervi támogatás folyósítása  (K915)</t>
  </si>
  <si>
    <t>Csóri Csivitelő Óvoda bevételei és kiadásai</t>
  </si>
  <si>
    <t>Csivitelő óvóda kiadásai összesen: (51+55)</t>
  </si>
  <si>
    <t>4.sz. melléklet</t>
  </si>
  <si>
    <t>Működési célú garancia- és keze.származó kifizetés államháztartáson kívülre</t>
  </si>
  <si>
    <t>Működési célú visszatérítendő tám. kölcsönök nyújtása államházt. kívülre</t>
  </si>
  <si>
    <t>Működési célú garanci és kezes. származó kifizetés államháztartáson belülre</t>
  </si>
  <si>
    <t xml:space="preserve">Működési célú visszatérítendő támogatások, kölcsönök nyújtása áht.-belülre </t>
  </si>
  <si>
    <t>Működési célú visszatérítendő támogatások, kölcsönök törlesztése áht-n belülre</t>
  </si>
  <si>
    <t xml:space="preserve">          fejezeti kezelésű előirányzatok EU-s programok és azok hazai tá</t>
  </si>
  <si>
    <t>Felhalmozási célú visszatérítendő támogatások, kölcsönök nyújt. áht-n belülre</t>
  </si>
  <si>
    <t>Felhalmozási célú visszatérítendő támogatások, kölcsönök áht-n belülre</t>
  </si>
  <si>
    <t>Felhalmozási célú - és kezességvállalásból származó kifizetés áht-n kívülre</t>
  </si>
  <si>
    <t>Felhalmozási célú visszatérítendő támogatások, államháztartáson kívülre</t>
  </si>
  <si>
    <t>KÖLTSÉGVETÉSI KIADÁSOK ÖSSZESEN (1+2) 168196</t>
  </si>
  <si>
    <t xml:space="preserve">Csivitelő Óvoda </t>
  </si>
  <si>
    <t>Csivitelő Óvoda</t>
  </si>
  <si>
    <t>Felhalmozási célú önkormányzati támogatások (vis maior)</t>
  </si>
  <si>
    <t>6. sz. melléklet</t>
  </si>
  <si>
    <t>Afgán menekültek</t>
  </si>
  <si>
    <t>Bevétel (Igényelt támogatás) 
(e.Ft)</t>
  </si>
  <si>
    <t>Kiadás (e.Ft)</t>
  </si>
  <si>
    <t>Önrész
(e.Ft)</t>
  </si>
  <si>
    <t>8. sz. melléklet</t>
  </si>
  <si>
    <t xml:space="preserve">2015. évi módisítoot előirányzat
</t>
  </si>
  <si>
    <t>Befektetett pénzügyi eszközök</t>
  </si>
  <si>
    <t>Biztosító által fizetett kártérítés</t>
  </si>
  <si>
    <t xml:space="preserve">          Egyéb működési célú támogatások államháztartáson  kivűlre</t>
  </si>
  <si>
    <t>2016. évi teljesítés</t>
  </si>
  <si>
    <t>Irányítószervi támogatás,finanszírozás bevételei</t>
  </si>
  <si>
    <t>Működési bevételek (1+…+8)</t>
  </si>
  <si>
    <t>Kamat bevétel</t>
  </si>
  <si>
    <t>Óvóda bevételei összesen (9+15)</t>
  </si>
  <si>
    <t xml:space="preserve">2017. évi eredeti előirányzat
</t>
  </si>
  <si>
    <t xml:space="preserve">2017. évi módosított előirányzat
</t>
  </si>
  <si>
    <t xml:space="preserve">2017. évi  teljesítés
</t>
  </si>
  <si>
    <t xml:space="preserve">2017. évi eredeti előirányzat
 </t>
  </si>
  <si>
    <t>2017. évi módosított előirányzat</t>
  </si>
  <si>
    <t>2017. évi teljesítés</t>
  </si>
  <si>
    <t xml:space="preserve">      Egyéb pénzbeli és természetbeni gyermekvédelmi támogatások</t>
  </si>
  <si>
    <t xml:space="preserve">      Önkormányzati rendeletben megállipított ellátás</t>
  </si>
  <si>
    <t xml:space="preserve">     Települési támogatás</t>
  </si>
  <si>
    <t xml:space="preserve">      Önkormányzat saját hatáűskörben megállapitott támogatás</t>
  </si>
  <si>
    <t xml:space="preserve">          Helyi önkormányzatok előző évi elszámolásából származó kiadás</t>
  </si>
  <si>
    <t>Éves engedélyezett létszám előirányzat (fő):</t>
  </si>
  <si>
    <t>Ebből: közfoglalkoztatottak száma (fő):</t>
  </si>
  <si>
    <t>2017. évi eredeti előirányzat</t>
  </si>
  <si>
    <t>Csór Község Önkormányzatának 2017. év</t>
  </si>
  <si>
    <t>Befektetett pü.eszközök</t>
  </si>
  <si>
    <t>Egyéb működési bevétel</t>
  </si>
  <si>
    <t>Térelválasztó fűggöny sportpályára</t>
  </si>
  <si>
    <t>K62</t>
  </si>
  <si>
    <t>Lámpatestek felszerelése</t>
  </si>
  <si>
    <t>K64</t>
  </si>
  <si>
    <t xml:space="preserve">K71 </t>
  </si>
  <si>
    <t>Útburkolat felújítás,Óvoda födém felújítás,</t>
  </si>
  <si>
    <t>Kárelhárítás, Iskola felújítás, Műv.ház felújítás</t>
  </si>
  <si>
    <t>K84</t>
  </si>
  <si>
    <t>Várpalotai szennyvíztelep fűtés, és szennyvízátemelő berendezés korszerűsítése</t>
  </si>
  <si>
    <t>Áfa</t>
  </si>
  <si>
    <t>K63</t>
  </si>
  <si>
    <t>Térfigyelő kamera vásárlás</t>
  </si>
  <si>
    <t>Óvoda Öltözőszekrény, Hűtők és fagyasztóláda vásárlás</t>
  </si>
  <si>
    <t>Önkormányzat</t>
  </si>
  <si>
    <t>Óvoda</t>
  </si>
  <si>
    <t>2017. évi költségvetés</t>
  </si>
  <si>
    <t>Önkormányzat felhalmozási bevételei 2017 évben</t>
  </si>
  <si>
    <t>K42</t>
  </si>
  <si>
    <t>Családi támogatások Erzsébet utalvány</t>
  </si>
  <si>
    <t>Lakhatással kapcsolatos kiadások:</t>
  </si>
  <si>
    <t>ebből: Szociális étkeztetés</t>
  </si>
  <si>
    <t xml:space="preserve">          Önkormányzati rendeletben megállapított juttatás</t>
  </si>
  <si>
    <t xml:space="preserve">          települési támogatás</t>
  </si>
  <si>
    <t xml:space="preserve">          Önkormányzat saját hat.körben adott ellátás</t>
  </si>
  <si>
    <t>K48</t>
  </si>
  <si>
    <t>2017. évi
előirányzat
(eFt)</t>
  </si>
  <si>
    <t>2017. évi módosított
előirányzat (eFt)</t>
  </si>
  <si>
    <t>2017. évi teljesítés
(eFt)</t>
  </si>
  <si>
    <t>2017 évi összes bevétel</t>
  </si>
  <si>
    <t>2017 évi összes kiadás</t>
  </si>
  <si>
    <t>10.sz.melléklet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</si>
</sst>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.0\ _F_t_-;\-* #,##0.0\ _F_t_-;_-* &quot;-&quot;??\ _F_t_-;_-@_-"/>
    <numFmt numFmtId="180" formatCode="_-* #,##0\ _F_t_-;\-* #,##0\ _F_t_-;_-* &quot;-&quot;??\ _F_t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_-* #,##0.000\ _F_t_-;\-* #,##0.000\ _F_t_-;_-* &quot;-&quot;??\ _F_t_-;_-@_-"/>
    <numFmt numFmtId="190" formatCode="_-* #,##0.0000\ _F_t_-;\-* #,##0.0000\ _F_t_-;_-* &quot;-&quot;??\ _F_t_-;_-@_-"/>
    <numFmt numFmtId="191" formatCode="[$-40E]yyyy\.\ mmmm\ d\."/>
    <numFmt numFmtId="192" formatCode="m/d"/>
    <numFmt numFmtId="193" formatCode="yy\-mm\-dd"/>
    <numFmt numFmtId="194" formatCode="#,##0.000"/>
    <numFmt numFmtId="195" formatCode="_-* #,##0.0\ _F_t_-;\-* #,##0.0\ _F_t_-;_-* &quot;-&quot;?\ _F_t_-;_-@_-"/>
    <numFmt numFmtId="196" formatCode="#,##0\ &quot;Ft&quot;"/>
    <numFmt numFmtId="197" formatCode="#,###,##0"/>
    <numFmt numFmtId="198" formatCode="mmm/yyyy"/>
    <numFmt numFmtId="199" formatCode="_-* #,##0\ _F_t_-;\-* #,##0\ _F_t_-;_-* &quot;- &quot;_F_t_-;_-@_-"/>
    <numFmt numFmtId="200" formatCode="00"/>
    <numFmt numFmtId="201" formatCode="\ ##########"/>
    <numFmt numFmtId="202" formatCode="0__"/>
    <numFmt numFmtId="203" formatCode="[$¥€-2]\ #\ ##,000_);[Red]\([$€-2]\ #\ ##,000\)"/>
  </numFmts>
  <fonts count="6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0" fontId="5" fillId="0" borderId="0" xfId="60" applyFont="1">
      <alignment/>
      <protection/>
    </xf>
    <xf numFmtId="41" fontId="5" fillId="0" borderId="0" xfId="60" applyNumberFormat="1" applyFont="1">
      <alignment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41" fontId="6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180" fontId="11" fillId="0" borderId="12" xfId="40" applyNumberFormat="1" applyFont="1" applyBorder="1" applyAlignment="1">
      <alignment/>
    </xf>
    <xf numFmtId="0" fontId="10" fillId="0" borderId="0" xfId="60" applyFont="1">
      <alignment/>
      <protection/>
    </xf>
    <xf numFmtId="41" fontId="10" fillId="0" borderId="0" xfId="60" applyNumberFormat="1" applyFont="1">
      <alignment/>
      <protection/>
    </xf>
    <xf numFmtId="0" fontId="10" fillId="0" borderId="0" xfId="58" applyNumberFormat="1" applyFont="1" applyFill="1" applyBorder="1" applyAlignment="1" applyProtection="1">
      <alignment/>
      <protection/>
    </xf>
    <xf numFmtId="41" fontId="10" fillId="0" borderId="0" xfId="58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>
      <alignment/>
      <protection/>
    </xf>
    <xf numFmtId="0" fontId="10" fillId="0" borderId="0" xfId="61" applyFont="1">
      <alignment/>
      <protection/>
    </xf>
    <xf numFmtId="41" fontId="5" fillId="0" borderId="13" xfId="60" applyNumberFormat="1" applyFont="1" applyBorder="1">
      <alignment/>
      <protection/>
    </xf>
    <xf numFmtId="0" fontId="5" fillId="0" borderId="14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41" fontId="6" fillId="0" borderId="10" xfId="60" applyNumberFormat="1" applyFont="1" applyBorder="1">
      <alignment/>
      <protection/>
    </xf>
    <xf numFmtId="41" fontId="6" fillId="0" borderId="13" xfId="60" applyNumberFormat="1" applyFont="1" applyBorder="1">
      <alignment/>
      <protection/>
    </xf>
    <xf numFmtId="0" fontId="5" fillId="0" borderId="10" xfId="60" applyFont="1" applyBorder="1">
      <alignment/>
      <protection/>
    </xf>
    <xf numFmtId="41" fontId="5" fillId="0" borderId="10" xfId="60" applyNumberFormat="1" applyFont="1" applyBorder="1">
      <alignment/>
      <protection/>
    </xf>
    <xf numFmtId="0" fontId="10" fillId="0" borderId="10" xfId="59" applyFont="1" applyFill="1" applyBorder="1" applyAlignment="1">
      <alignment horizontal="left"/>
      <protection/>
    </xf>
    <xf numFmtId="0" fontId="11" fillId="0" borderId="10" xfId="59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7" fillId="0" borderId="0" xfId="0" applyFont="1" applyAlignment="1">
      <alignment/>
    </xf>
    <xf numFmtId="41" fontId="17" fillId="0" borderId="0" xfId="58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41" fontId="15" fillId="0" borderId="0" xfId="58" applyNumberFormat="1" applyFont="1" applyFill="1" applyBorder="1" applyAlignment="1" applyProtection="1">
      <alignment/>
      <protection/>
    </xf>
    <xf numFmtId="41" fontId="16" fillId="0" borderId="0" xfId="58" applyNumberFormat="1" applyFont="1" applyFill="1" applyBorder="1" applyAlignment="1" applyProtection="1">
      <alignment horizontal="right"/>
      <protection/>
    </xf>
    <xf numFmtId="41" fontId="16" fillId="0" borderId="0" xfId="58" applyNumberFormat="1" applyFont="1" applyFill="1" applyBorder="1" applyAlignment="1" applyProtection="1">
      <alignment/>
      <protection/>
    </xf>
    <xf numFmtId="41" fontId="12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 horizontal="center"/>
      <protection/>
    </xf>
    <xf numFmtId="0" fontId="11" fillId="0" borderId="0" xfId="58" applyNumberFormat="1" applyFont="1" applyFill="1" applyBorder="1" applyAlignment="1" applyProtection="1">
      <alignment horizontal="left" vertical="center"/>
      <protection/>
    </xf>
    <xf numFmtId="41" fontId="11" fillId="0" borderId="0" xfId="58" applyNumberFormat="1" applyFont="1" applyFill="1" applyBorder="1" applyAlignment="1" applyProtection="1">
      <alignment horizontal="center" vertical="center"/>
      <protection/>
    </xf>
    <xf numFmtId="0" fontId="17" fillId="0" borderId="0" xfId="58" applyNumberFormat="1" applyFont="1" applyFill="1" applyBorder="1" applyAlignment="1" applyProtection="1">
      <alignment horizontal="center"/>
      <protection/>
    </xf>
    <xf numFmtId="0" fontId="15" fillId="0" borderId="0" xfId="58" applyNumberFormat="1" applyFont="1" applyFill="1" applyBorder="1" applyAlignment="1" applyProtection="1">
      <alignment horizontal="center"/>
      <protection/>
    </xf>
    <xf numFmtId="0" fontId="16" fillId="0" borderId="0" xfId="58" applyNumberFormat="1" applyFont="1" applyFill="1" applyBorder="1" applyAlignment="1" applyProtection="1">
      <alignment horizontal="center"/>
      <protection/>
    </xf>
    <xf numFmtId="0" fontId="12" fillId="0" borderId="0" xfId="58" applyNumberFormat="1" applyFont="1" applyFill="1" applyBorder="1" applyAlignment="1" applyProtection="1">
      <alignment horizontal="center"/>
      <protection/>
    </xf>
    <xf numFmtId="0" fontId="10" fillId="0" borderId="0" xfId="58" applyNumberFormat="1" applyFont="1" applyFill="1" applyBorder="1" applyAlignment="1" applyProtection="1">
      <alignment horizontal="center"/>
      <protection/>
    </xf>
    <xf numFmtId="0" fontId="11" fillId="0" borderId="0" xfId="58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/>
    </xf>
    <xf numFmtId="0" fontId="11" fillId="0" borderId="15" xfId="58" applyNumberFormat="1" applyFont="1" applyFill="1" applyBorder="1" applyAlignment="1" applyProtection="1">
      <alignment horizontal="center" wrapText="1"/>
      <protection/>
    </xf>
    <xf numFmtId="0" fontId="13" fillId="0" borderId="15" xfId="0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/>
    </xf>
    <xf numFmtId="0" fontId="5" fillId="0" borderId="16" xfId="60" applyFont="1" applyBorder="1" applyAlignment="1">
      <alignment horizontal="center"/>
      <protection/>
    </xf>
    <xf numFmtId="0" fontId="5" fillId="0" borderId="17" xfId="60" applyFont="1" applyBorder="1">
      <alignment/>
      <protection/>
    </xf>
    <xf numFmtId="41" fontId="5" fillId="0" borderId="17" xfId="60" applyNumberFormat="1" applyFont="1" applyBorder="1">
      <alignment/>
      <protection/>
    </xf>
    <xf numFmtId="41" fontId="5" fillId="0" borderId="18" xfId="60" applyNumberFormat="1" applyFont="1" applyBorder="1">
      <alignment/>
      <protection/>
    </xf>
    <xf numFmtId="41" fontId="17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41" fontId="16" fillId="33" borderId="0" xfId="58" applyNumberFormat="1" applyFont="1" applyFill="1" applyBorder="1" applyAlignment="1" applyProtection="1">
      <alignment/>
      <protection/>
    </xf>
    <xf numFmtId="0" fontId="10" fillId="0" borderId="10" xfId="58" applyNumberFormat="1" applyFont="1" applyFill="1" applyBorder="1" applyAlignment="1" applyProtection="1">
      <alignment horizontal="justify"/>
      <protection/>
    </xf>
    <xf numFmtId="0" fontId="10" fillId="0" borderId="17" xfId="0" applyFont="1" applyBorder="1" applyAlignment="1">
      <alignment horizontal="justify"/>
    </xf>
    <xf numFmtId="0" fontId="11" fillId="0" borderId="19" xfId="58" applyNumberFormat="1" applyFont="1" applyFill="1" applyBorder="1" applyAlignment="1" applyProtection="1">
      <alignment horizontal="justify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justify" vertical="center"/>
    </xf>
    <xf numFmtId="0" fontId="17" fillId="0" borderId="15" xfId="0" applyFont="1" applyFill="1" applyBorder="1" applyAlignment="1">
      <alignment horizontal="center" vertical="center" wrapText="1"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41" fontId="6" fillId="0" borderId="15" xfId="60" applyNumberFormat="1" applyFont="1" applyBorder="1" applyAlignment="1">
      <alignment horizontal="center" vertical="center" wrapText="1"/>
      <protection/>
    </xf>
    <xf numFmtId="0" fontId="10" fillId="0" borderId="15" xfId="58" applyNumberFormat="1" applyFont="1" applyFill="1" applyBorder="1" applyAlignment="1" applyProtection="1">
      <alignment/>
      <protection/>
    </xf>
    <xf numFmtId="41" fontId="5" fillId="0" borderId="15" xfId="60" applyNumberFormat="1" applyFont="1" applyBorder="1">
      <alignment/>
      <protection/>
    </xf>
    <xf numFmtId="0" fontId="9" fillId="0" borderId="15" xfId="0" applyFont="1" applyBorder="1" applyAlignment="1">
      <alignment/>
    </xf>
    <xf numFmtId="41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/>
    </xf>
    <xf numFmtId="180" fontId="11" fillId="34" borderId="15" xfId="4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vertical="center"/>
    </xf>
    <xf numFmtId="180" fontId="11" fillId="34" borderId="15" xfId="4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/>
    </xf>
    <xf numFmtId="41" fontId="10" fillId="0" borderId="15" xfId="60" applyNumberFormat="1" applyFont="1" applyBorder="1" applyAlignment="1">
      <alignment horizontal="center"/>
      <protection/>
    </xf>
    <xf numFmtId="41" fontId="11" fillId="0" borderId="15" xfId="60" applyNumberFormat="1" applyFont="1" applyBorder="1" applyAlignment="1">
      <alignment horizontal="center"/>
      <protection/>
    </xf>
    <xf numFmtId="0" fontId="11" fillId="0" borderId="15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41" fontId="11" fillId="0" borderId="15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0" fontId="13" fillId="0" borderId="15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5" xfId="0" applyFont="1" applyBorder="1" applyAlignment="1">
      <alignment/>
    </xf>
    <xf numFmtId="200" fontId="14" fillId="0" borderId="22" xfId="0" applyNumberFormat="1" applyFont="1" applyFill="1" applyBorder="1" applyAlignment="1" quotePrefix="1">
      <alignment horizontal="center" vertical="center"/>
    </xf>
    <xf numFmtId="200" fontId="14" fillId="0" borderId="14" xfId="0" applyNumberFormat="1" applyFont="1" applyFill="1" applyBorder="1" applyAlignment="1" quotePrefix="1">
      <alignment horizontal="center" vertical="center"/>
    </xf>
    <xf numFmtId="200" fontId="14" fillId="0" borderId="20" xfId="0" applyNumberFormat="1" applyFont="1" applyFill="1" applyBorder="1" applyAlignment="1" quotePrefix="1">
      <alignment horizontal="center" vertical="center"/>
    </xf>
    <xf numFmtId="200" fontId="13" fillId="0" borderId="14" xfId="0" applyNumberFormat="1" applyFont="1" applyFill="1" applyBorder="1" applyAlignment="1" quotePrefix="1">
      <alignment horizontal="center" vertical="center"/>
    </xf>
    <xf numFmtId="200" fontId="14" fillId="0" borderId="16" xfId="0" applyNumberFormat="1" applyFont="1" applyFill="1" applyBorder="1" applyAlignment="1" quotePrefix="1">
      <alignment horizontal="center" vertical="center"/>
    </xf>
    <xf numFmtId="200" fontId="13" fillId="0" borderId="20" xfId="0" applyNumberFormat="1" applyFont="1" applyFill="1" applyBorder="1" applyAlignment="1" quotePrefix="1">
      <alignment horizontal="center" vertical="center"/>
    </xf>
    <xf numFmtId="0" fontId="10" fillId="0" borderId="16" xfId="58" applyNumberFormat="1" applyFont="1" applyFill="1" applyBorder="1" applyAlignment="1" applyProtection="1">
      <alignment horizontal="center" wrapText="1"/>
      <protection/>
    </xf>
    <xf numFmtId="0" fontId="10" fillId="0" borderId="14" xfId="58" applyNumberFormat="1" applyFont="1" applyFill="1" applyBorder="1" applyAlignment="1" applyProtection="1">
      <alignment horizontal="center" wrapText="1"/>
      <protection/>
    </xf>
    <xf numFmtId="0" fontId="10" fillId="0" borderId="20" xfId="58" applyNumberFormat="1" applyFont="1" applyFill="1" applyBorder="1" applyAlignment="1" applyProtection="1">
      <alignment horizontal="center" wrapText="1"/>
      <protection/>
    </xf>
    <xf numFmtId="0" fontId="14" fillId="0" borderId="16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/>
    </xf>
    <xf numFmtId="200" fontId="14" fillId="0" borderId="23" xfId="0" applyNumberFormat="1" applyFont="1" applyFill="1" applyBorder="1" applyAlignment="1" quotePrefix="1">
      <alignment horizontal="center" vertical="center"/>
    </xf>
    <xf numFmtId="200" fontId="14" fillId="0" borderId="24" xfId="0" applyNumberFormat="1" applyFont="1" applyFill="1" applyBorder="1" applyAlignment="1" quotePrefix="1">
      <alignment horizontal="center" vertical="center"/>
    </xf>
    <xf numFmtId="200" fontId="13" fillId="0" borderId="24" xfId="0" applyNumberFormat="1" applyFont="1" applyFill="1" applyBorder="1" applyAlignment="1" quotePrefix="1">
      <alignment horizontal="center" vertical="center"/>
    </xf>
    <xf numFmtId="200" fontId="13" fillId="0" borderId="25" xfId="0" applyNumberFormat="1" applyFont="1" applyFill="1" applyBorder="1" applyAlignment="1" quotePrefix="1">
      <alignment horizontal="center" vertical="center"/>
    </xf>
    <xf numFmtId="200" fontId="13" fillId="0" borderId="26" xfId="0" applyNumberFormat="1" applyFont="1" applyFill="1" applyBorder="1" applyAlignment="1" quotePrefix="1">
      <alignment horizontal="center" vertical="center"/>
    </xf>
    <xf numFmtId="200" fontId="14" fillId="0" borderId="27" xfId="0" applyNumberFormat="1" applyFont="1" applyFill="1" applyBorder="1" applyAlignment="1" quotePrefix="1">
      <alignment horizontal="center" vertical="center"/>
    </xf>
    <xf numFmtId="200" fontId="14" fillId="0" borderId="25" xfId="0" applyNumberFormat="1" applyFont="1" applyFill="1" applyBorder="1" applyAlignment="1" quotePrefix="1">
      <alignment horizontal="center" vertical="center"/>
    </xf>
    <xf numFmtId="0" fontId="10" fillId="0" borderId="27" xfId="58" applyNumberFormat="1" applyFont="1" applyFill="1" applyBorder="1" applyAlignment="1" applyProtection="1">
      <alignment horizontal="center" wrapText="1"/>
      <protection/>
    </xf>
    <xf numFmtId="0" fontId="10" fillId="0" borderId="24" xfId="58" applyNumberFormat="1" applyFont="1" applyFill="1" applyBorder="1" applyAlignment="1" applyProtection="1">
      <alignment horizontal="center" wrapText="1"/>
      <protection/>
    </xf>
    <xf numFmtId="0" fontId="10" fillId="0" borderId="25" xfId="58" applyNumberFormat="1" applyFont="1" applyFill="1" applyBorder="1" applyAlignment="1" applyProtection="1">
      <alignment horizontal="center" wrapText="1"/>
      <protection/>
    </xf>
    <xf numFmtId="0" fontId="11" fillId="0" borderId="26" xfId="58" applyNumberFormat="1" applyFont="1" applyFill="1" applyBorder="1" applyAlignment="1" applyProtection="1">
      <alignment horizontal="center" wrapText="1"/>
      <protection/>
    </xf>
    <xf numFmtId="41" fontId="10" fillId="0" borderId="28" xfId="60" applyNumberFormat="1" applyFont="1" applyBorder="1" applyAlignment="1">
      <alignment horizontal="center"/>
      <protection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202" fontId="14" fillId="0" borderId="32" xfId="0" applyNumberFormat="1" applyFont="1" applyFill="1" applyBorder="1" applyAlignment="1">
      <alignment vertical="center"/>
    </xf>
    <xf numFmtId="202" fontId="14" fillId="0" borderId="30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4" xfId="0" applyFont="1" applyFill="1" applyBorder="1" applyAlignment="1" quotePrefix="1">
      <alignment horizontal="center" vertical="center"/>
    </xf>
    <xf numFmtId="0" fontId="13" fillId="0" borderId="24" xfId="0" applyFont="1" applyFill="1" applyBorder="1" applyAlignment="1" quotePrefix="1">
      <alignment horizontal="center" vertical="center"/>
    </xf>
    <xf numFmtId="0" fontId="14" fillId="0" borderId="25" xfId="0" applyFont="1" applyFill="1" applyBorder="1" applyAlignment="1" quotePrefix="1">
      <alignment horizontal="center" vertical="center"/>
    </xf>
    <xf numFmtId="0" fontId="13" fillId="0" borderId="26" xfId="0" applyFont="1" applyFill="1" applyBorder="1" applyAlignment="1" quotePrefix="1">
      <alignment horizontal="center" vertical="center"/>
    </xf>
    <xf numFmtId="0" fontId="14" fillId="0" borderId="27" xfId="0" applyFont="1" applyFill="1" applyBorder="1" applyAlignment="1" quotePrefix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1" fontId="11" fillId="0" borderId="28" xfId="60" applyNumberFormat="1" applyFont="1" applyBorder="1" applyAlignment="1">
      <alignment horizontal="center"/>
      <protection/>
    </xf>
    <xf numFmtId="0" fontId="14" fillId="0" borderId="29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80" fontId="11" fillId="34" borderId="15" xfId="42" applyNumberFormat="1" applyFont="1" applyFill="1" applyBorder="1" applyAlignment="1">
      <alignment horizontal="left" vertical="top" wrapText="1"/>
    </xf>
    <xf numFmtId="180" fontId="11" fillId="34" borderId="15" xfId="42" applyNumberFormat="1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180" fontId="11" fillId="0" borderId="34" xfId="40" applyNumberFormat="1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1" fillId="0" borderId="26" xfId="0" applyFont="1" applyFill="1" applyBorder="1" applyAlignment="1">
      <alignment/>
    </xf>
    <xf numFmtId="3" fontId="14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horizontal="right"/>
    </xf>
    <xf numFmtId="3" fontId="14" fillId="0" borderId="15" xfId="0" applyNumberFormat="1" applyFont="1" applyFill="1" applyBorder="1" applyAlignment="1">
      <alignment vertical="center" wrapText="1"/>
    </xf>
    <xf numFmtId="3" fontId="14" fillId="33" borderId="15" xfId="0" applyNumberFormat="1" applyFont="1" applyFill="1" applyBorder="1" applyAlignment="1">
      <alignment vertical="center" wrapText="1"/>
    </xf>
    <xf numFmtId="3" fontId="10" fillId="33" borderId="15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justify"/>
    </xf>
    <xf numFmtId="180" fontId="10" fillId="0" borderId="15" xfId="40" applyNumberFormat="1" applyFont="1" applyFill="1" applyBorder="1" applyAlignment="1">
      <alignment horizontal="left" vertical="top" wrapText="1"/>
    </xf>
    <xf numFmtId="180" fontId="10" fillId="0" borderId="15" xfId="42" applyNumberFormat="1" applyFont="1" applyFill="1" applyBorder="1" applyAlignment="1">
      <alignment horizontal="left" vertical="top" wrapText="1"/>
    </xf>
    <xf numFmtId="180" fontId="10" fillId="33" borderId="15" xfId="40" applyNumberFormat="1" applyFont="1" applyFill="1" applyBorder="1" applyAlignment="1">
      <alignment horizontal="left" vertical="top" wrapText="1"/>
    </xf>
    <xf numFmtId="180" fontId="10" fillId="33" borderId="15" xfId="42" applyNumberFormat="1" applyFont="1" applyFill="1" applyBorder="1" applyAlignment="1">
      <alignment horizontal="left" vertical="top" wrapText="1"/>
    </xf>
    <xf numFmtId="180" fontId="11" fillId="0" borderId="15" xfId="40" applyNumberFormat="1" applyFont="1" applyFill="1" applyBorder="1" applyAlignment="1">
      <alignment horizontal="left" vertical="top" wrapText="1"/>
    </xf>
    <xf numFmtId="180" fontId="11" fillId="0" borderId="15" xfId="42" applyNumberFormat="1" applyFont="1" applyFill="1" applyBorder="1" applyAlignment="1">
      <alignment horizontal="left" vertical="top" wrapText="1"/>
    </xf>
    <xf numFmtId="180" fontId="11" fillId="33" borderId="15" xfId="40" applyNumberFormat="1" applyFont="1" applyFill="1" applyBorder="1" applyAlignment="1">
      <alignment horizontal="left" vertical="top" wrapText="1"/>
    </xf>
    <xf numFmtId="180" fontId="11" fillId="33" borderId="15" xfId="42" applyNumberFormat="1" applyFont="1" applyFill="1" applyBorder="1" applyAlignment="1">
      <alignment horizontal="left" vertical="top" wrapText="1"/>
    </xf>
    <xf numFmtId="180" fontId="10" fillId="0" borderId="15" xfId="4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1" fillId="0" borderId="15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3" fillId="0" borderId="3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2" fontId="10" fillId="0" borderId="15" xfId="0" applyNumberFormat="1" applyFont="1" applyBorder="1" applyAlignment="1">
      <alignment/>
    </xf>
    <xf numFmtId="0" fontId="14" fillId="0" borderId="36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/>
    </xf>
    <xf numFmtId="41" fontId="10" fillId="0" borderId="21" xfId="60" applyNumberFormat="1" applyFont="1" applyBorder="1" applyAlignment="1">
      <alignment horizontal="center"/>
      <protection/>
    </xf>
    <xf numFmtId="3" fontId="13" fillId="0" borderId="21" xfId="0" applyNumberFormat="1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 wrapText="1"/>
    </xf>
    <xf numFmtId="41" fontId="10" fillId="0" borderId="40" xfId="60" applyNumberFormat="1" applyFont="1" applyBorder="1" applyAlignment="1">
      <alignment horizontal="center"/>
      <protection/>
    </xf>
    <xf numFmtId="41" fontId="11" fillId="0" borderId="40" xfId="0" applyNumberFormat="1" applyFont="1" applyBorder="1" applyAlignment="1">
      <alignment/>
    </xf>
    <xf numFmtId="0" fontId="10" fillId="0" borderId="37" xfId="0" applyFont="1" applyFill="1" applyBorder="1" applyAlignment="1">
      <alignment vertical="center" wrapText="1"/>
    </xf>
    <xf numFmtId="180" fontId="11" fillId="0" borderId="15" xfId="40" applyNumberFormat="1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1" fillId="34" borderId="41" xfId="0" applyFont="1" applyFill="1" applyBorder="1" applyAlignment="1">
      <alignment/>
    </xf>
    <xf numFmtId="3" fontId="11" fillId="34" borderId="15" xfId="0" applyNumberFormat="1" applyFont="1" applyFill="1" applyBorder="1" applyAlignment="1">
      <alignment horizontal="center" vertical="top" wrapText="1"/>
    </xf>
    <xf numFmtId="3" fontId="11" fillId="34" borderId="42" xfId="0" applyNumberFormat="1" applyFont="1" applyFill="1" applyBorder="1" applyAlignment="1">
      <alignment horizontal="center" vertical="top" wrapText="1"/>
    </xf>
    <xf numFmtId="3" fontId="11" fillId="34" borderId="43" xfId="0" applyNumberFormat="1" applyFont="1" applyFill="1" applyBorder="1" applyAlignment="1">
      <alignment horizontal="center" vertical="top" wrapText="1"/>
    </xf>
    <xf numFmtId="0" fontId="10" fillId="0" borderId="44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/>
    </xf>
    <xf numFmtId="41" fontId="10" fillId="0" borderId="17" xfId="60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vertical="center" wrapText="1"/>
    </xf>
    <xf numFmtId="41" fontId="10" fillId="0" borderId="10" xfId="60" applyNumberFormat="1" applyFont="1" applyBorder="1" applyAlignment="1">
      <alignment horizontal="center"/>
      <protection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horizontal="right"/>
    </xf>
    <xf numFmtId="180" fontId="10" fillId="0" borderId="47" xfId="42" applyNumberFormat="1" applyFont="1" applyFill="1" applyBorder="1" applyAlignment="1">
      <alignment horizontal="right"/>
    </xf>
    <xf numFmtId="3" fontId="14" fillId="0" borderId="47" xfId="0" applyNumberFormat="1" applyFont="1" applyFill="1" applyBorder="1" applyAlignment="1">
      <alignment vertical="center" wrapText="1"/>
    </xf>
    <xf numFmtId="41" fontId="10" fillId="0" borderId="16" xfId="60" applyNumberFormat="1" applyFont="1" applyBorder="1" applyAlignment="1">
      <alignment horizontal="center"/>
      <protection/>
    </xf>
    <xf numFmtId="3" fontId="14" fillId="0" borderId="14" xfId="0" applyNumberFormat="1" applyFont="1" applyFill="1" applyBorder="1" applyAlignment="1">
      <alignment vertical="center" wrapText="1"/>
    </xf>
    <xf numFmtId="41" fontId="10" fillId="0" borderId="14" xfId="60" applyNumberFormat="1" applyFont="1" applyBorder="1" applyAlignment="1">
      <alignment horizontal="center"/>
      <protection/>
    </xf>
    <xf numFmtId="41" fontId="10" fillId="0" borderId="48" xfId="60" applyNumberFormat="1" applyFont="1" applyBorder="1" applyAlignment="1">
      <alignment horizontal="center"/>
      <protection/>
    </xf>
    <xf numFmtId="3" fontId="10" fillId="0" borderId="49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vertical="center" wrapText="1"/>
    </xf>
    <xf numFmtId="172" fontId="10" fillId="0" borderId="47" xfId="42" applyNumberFormat="1" applyFont="1" applyFill="1" applyBorder="1" applyAlignment="1">
      <alignment horizontal="right"/>
    </xf>
    <xf numFmtId="3" fontId="14" fillId="0" borderId="50" xfId="0" applyNumberFormat="1" applyFont="1" applyFill="1" applyBorder="1" applyAlignment="1">
      <alignment vertical="center"/>
    </xf>
    <xf numFmtId="41" fontId="10" fillId="0" borderId="47" xfId="60" applyNumberFormat="1" applyFont="1" applyBorder="1" applyAlignment="1">
      <alignment horizontal="center"/>
      <protection/>
    </xf>
    <xf numFmtId="3" fontId="14" fillId="0" borderId="47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41" fontId="10" fillId="0" borderId="51" xfId="60" applyNumberFormat="1" applyFont="1" applyBorder="1" applyAlignment="1">
      <alignment horizontal="center"/>
      <protection/>
    </xf>
    <xf numFmtId="3" fontId="14" fillId="33" borderId="47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10" fillId="0" borderId="21" xfId="0" applyNumberFormat="1" applyFont="1" applyBorder="1" applyAlignment="1">
      <alignment/>
    </xf>
    <xf numFmtId="200" fontId="13" fillId="0" borderId="40" xfId="0" applyNumberFormat="1" applyFont="1" applyFill="1" applyBorder="1" applyAlignment="1" quotePrefix="1">
      <alignment horizontal="center" vertical="center"/>
    </xf>
    <xf numFmtId="200" fontId="13" fillId="0" borderId="52" xfId="0" applyNumberFormat="1" applyFont="1" applyFill="1" applyBorder="1" applyAlignment="1" quotePrefix="1">
      <alignment horizontal="center" vertical="center"/>
    </xf>
    <xf numFmtId="0" fontId="13" fillId="0" borderId="53" xfId="0" applyFont="1" applyFill="1" applyBorder="1" applyAlignment="1">
      <alignment vertical="center" wrapText="1"/>
    </xf>
    <xf numFmtId="41" fontId="10" fillId="0" borderId="53" xfId="60" applyNumberFormat="1" applyFont="1" applyBorder="1" applyAlignment="1">
      <alignment horizontal="center"/>
      <protection/>
    </xf>
    <xf numFmtId="41" fontId="11" fillId="0" borderId="53" xfId="0" applyNumberFormat="1" applyFont="1" applyBorder="1" applyAlignment="1">
      <alignment/>
    </xf>
    <xf numFmtId="2" fontId="10" fillId="0" borderId="54" xfId="0" applyNumberFormat="1" applyFont="1" applyBorder="1" applyAlignment="1">
      <alignment/>
    </xf>
    <xf numFmtId="0" fontId="10" fillId="0" borderId="54" xfId="0" applyFont="1" applyBorder="1" applyAlignment="1">
      <alignment/>
    </xf>
    <xf numFmtId="41" fontId="10" fillId="0" borderId="40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3" fontId="13" fillId="0" borderId="53" xfId="0" applyNumberFormat="1" applyFont="1" applyFill="1" applyBorder="1" applyAlignment="1">
      <alignment vertical="center" wrapText="1"/>
    </xf>
    <xf numFmtId="41" fontId="10" fillId="0" borderId="21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 vertical="center" wrapText="1"/>
    </xf>
    <xf numFmtId="200" fontId="13" fillId="0" borderId="55" xfId="0" applyNumberFormat="1" applyFont="1" applyFill="1" applyBorder="1" applyAlignment="1" quotePrefix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2" fontId="10" fillId="0" borderId="53" xfId="0" applyNumberFormat="1" applyFont="1" applyBorder="1" applyAlignment="1">
      <alignment/>
    </xf>
    <xf numFmtId="41" fontId="10" fillId="0" borderId="53" xfId="0" applyNumberFormat="1" applyFont="1" applyBorder="1" applyAlignment="1">
      <alignment/>
    </xf>
    <xf numFmtId="0" fontId="11" fillId="0" borderId="41" xfId="0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200" fontId="14" fillId="0" borderId="52" xfId="0" applyNumberFormat="1" applyFont="1" applyFill="1" applyBorder="1" applyAlignment="1" quotePrefix="1">
      <alignment horizontal="center" vertical="center"/>
    </xf>
    <xf numFmtId="2" fontId="11" fillId="0" borderId="53" xfId="0" applyNumberFormat="1" applyFont="1" applyBorder="1" applyAlignment="1">
      <alignment/>
    </xf>
    <xf numFmtId="0" fontId="11" fillId="0" borderId="54" xfId="0" applyFont="1" applyBorder="1" applyAlignment="1">
      <alignment/>
    </xf>
    <xf numFmtId="200" fontId="13" fillId="0" borderId="21" xfId="0" applyNumberFormat="1" applyFont="1" applyFill="1" applyBorder="1" applyAlignment="1" quotePrefix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0" fontId="10" fillId="0" borderId="40" xfId="0" applyFont="1" applyBorder="1" applyAlignment="1">
      <alignment/>
    </xf>
    <xf numFmtId="0" fontId="14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172" fontId="10" fillId="0" borderId="49" xfId="42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172" fontId="10" fillId="0" borderId="49" xfId="42" applyNumberFormat="1" applyFont="1" applyFill="1" applyBorder="1" applyAlignment="1">
      <alignment horizontal="right"/>
    </xf>
    <xf numFmtId="200" fontId="11" fillId="0" borderId="26" xfId="0" applyNumberFormat="1" applyFont="1" applyFill="1" applyBorder="1" applyAlignment="1" quotePrefix="1">
      <alignment horizontal="center" vertical="center"/>
    </xf>
    <xf numFmtId="0" fontId="13" fillId="0" borderId="58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 wrapText="1"/>
    </xf>
    <xf numFmtId="0" fontId="13" fillId="0" borderId="60" xfId="0" applyFont="1" applyFill="1" applyBorder="1" applyAlignment="1" quotePrefix="1">
      <alignment horizontal="center" vertical="center"/>
    </xf>
    <xf numFmtId="0" fontId="11" fillId="0" borderId="53" xfId="0" applyFont="1" applyFill="1" applyBorder="1" applyAlignment="1">
      <alignment vertical="center" wrapText="1"/>
    </xf>
    <xf numFmtId="3" fontId="11" fillId="0" borderId="61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0" fontId="13" fillId="0" borderId="6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/>
    </xf>
    <xf numFmtId="3" fontId="10" fillId="0" borderId="40" xfId="0" applyNumberFormat="1" applyFont="1" applyBorder="1" applyAlignment="1">
      <alignment/>
    </xf>
    <xf numFmtId="3" fontId="13" fillId="0" borderId="53" xfId="0" applyNumberFormat="1" applyFont="1" applyFill="1" applyBorder="1" applyAlignment="1">
      <alignment horizontal="right" vertical="center" wrapText="1"/>
    </xf>
    <xf numFmtId="41" fontId="10" fillId="0" borderId="19" xfId="60" applyNumberFormat="1" applyFont="1" applyBorder="1" applyAlignment="1">
      <alignment horizontal="center"/>
      <protection/>
    </xf>
    <xf numFmtId="41" fontId="10" fillId="0" borderId="16" xfId="60" applyNumberFormat="1" applyFont="1" applyBorder="1" applyAlignment="1">
      <alignment horizontal="right"/>
      <protection/>
    </xf>
    <xf numFmtId="3" fontId="13" fillId="0" borderId="61" xfId="0" applyNumberFormat="1" applyFont="1" applyFill="1" applyBorder="1" applyAlignment="1">
      <alignment vertical="center" wrapText="1"/>
    </xf>
    <xf numFmtId="41" fontId="10" fillId="0" borderId="20" xfId="60" applyNumberFormat="1" applyFont="1" applyBorder="1" applyAlignment="1">
      <alignment horizontal="center"/>
      <protection/>
    </xf>
    <xf numFmtId="3" fontId="11" fillId="0" borderId="53" xfId="0" applyNumberFormat="1" applyFont="1" applyBorder="1" applyAlignment="1">
      <alignment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0" fontId="13" fillId="0" borderId="58" xfId="0" applyFont="1" applyFill="1" applyBorder="1" applyAlignment="1">
      <alignment horizontal="center" vertical="center"/>
    </xf>
    <xf numFmtId="41" fontId="11" fillId="0" borderId="21" xfId="60" applyNumberFormat="1" applyFont="1" applyBorder="1" applyAlignment="1">
      <alignment horizontal="center"/>
      <protection/>
    </xf>
    <xf numFmtId="3" fontId="11" fillId="0" borderId="2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/>
    </xf>
    <xf numFmtId="41" fontId="11" fillId="0" borderId="15" xfId="60" applyNumberFormat="1" applyFont="1" applyBorder="1" applyAlignment="1">
      <alignment horizontal="right"/>
      <protection/>
    </xf>
    <xf numFmtId="41" fontId="11" fillId="0" borderId="15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41" fontId="8" fillId="0" borderId="0" xfId="60" applyNumberFormat="1" applyFont="1">
      <alignment/>
      <protection/>
    </xf>
    <xf numFmtId="0" fontId="18" fillId="0" borderId="0" xfId="60" applyFont="1">
      <alignment/>
      <protection/>
    </xf>
    <xf numFmtId="0" fontId="18" fillId="0" borderId="15" xfId="60" applyFont="1" applyBorder="1">
      <alignment/>
      <protection/>
    </xf>
    <xf numFmtId="41" fontId="18" fillId="0" borderId="15" xfId="60" applyNumberFormat="1" applyFont="1" applyBorder="1">
      <alignment/>
      <protection/>
    </xf>
    <xf numFmtId="41" fontId="18" fillId="0" borderId="15" xfId="60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41" fontId="19" fillId="0" borderId="15" xfId="60" applyNumberFormat="1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wrapText="1"/>
      <protection/>
    </xf>
    <xf numFmtId="0" fontId="18" fillId="0" borderId="37" xfId="60" applyFont="1" applyBorder="1" applyAlignment="1">
      <alignment horizontal="left" wrapText="1"/>
      <protection/>
    </xf>
    <xf numFmtId="0" fontId="19" fillId="0" borderId="14" xfId="60" applyFont="1" applyBorder="1">
      <alignment/>
      <protection/>
    </xf>
    <xf numFmtId="0" fontId="19" fillId="0" borderId="37" xfId="60" applyFont="1" applyFill="1" applyBorder="1" applyAlignment="1">
      <alignment horizontal="left" wrapText="1"/>
      <protection/>
    </xf>
    <xf numFmtId="41" fontId="19" fillId="0" borderId="15" xfId="60" applyNumberFormat="1" applyFont="1" applyBorder="1" applyAlignment="1">
      <alignment horizontal="center"/>
      <protection/>
    </xf>
    <xf numFmtId="0" fontId="18" fillId="0" borderId="48" xfId="60" applyFont="1" applyBorder="1" applyAlignment="1">
      <alignment horizontal="center" wrapText="1"/>
      <protection/>
    </xf>
    <xf numFmtId="0" fontId="19" fillId="0" borderId="62" xfId="60" applyFont="1" applyBorder="1" applyAlignment="1">
      <alignment horizontal="left" wrapText="1"/>
      <protection/>
    </xf>
    <xf numFmtId="41" fontId="18" fillId="0" borderId="0" xfId="60" applyNumberFormat="1" applyFont="1">
      <alignment/>
      <protection/>
    </xf>
    <xf numFmtId="0" fontId="20" fillId="0" borderId="44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/>
    </xf>
    <xf numFmtId="49" fontId="20" fillId="0" borderId="33" xfId="0" applyNumberFormat="1" applyFont="1" applyFill="1" applyBorder="1" applyAlignment="1">
      <alignment horizontal="center"/>
    </xf>
    <xf numFmtId="0" fontId="20" fillId="0" borderId="63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/>
    </xf>
    <xf numFmtId="0" fontId="20" fillId="0" borderId="35" xfId="0" applyFont="1" applyFill="1" applyBorder="1" applyAlignment="1">
      <alignment horizontal="justify"/>
    </xf>
    <xf numFmtId="41" fontId="20" fillId="0" borderId="40" xfId="60" applyNumberFormat="1" applyFont="1" applyBorder="1" applyAlignment="1">
      <alignment horizontal="center"/>
      <protection/>
    </xf>
    <xf numFmtId="180" fontId="21" fillId="0" borderId="40" xfId="42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57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44" xfId="0" applyFont="1" applyFill="1" applyBorder="1" applyAlignment="1">
      <alignment vertical="center" wrapText="1"/>
    </xf>
    <xf numFmtId="49" fontId="20" fillId="0" borderId="4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>
      <alignment/>
    </xf>
    <xf numFmtId="49" fontId="20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40" xfId="0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49" fontId="20" fillId="0" borderId="15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0" fillId="0" borderId="52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 wrapText="1"/>
    </xf>
    <xf numFmtId="3" fontId="21" fillId="0" borderId="12" xfId="0" applyNumberFormat="1" applyFont="1" applyFill="1" applyBorder="1" applyAlignment="1">
      <alignment horizontal="right" wrapText="1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justify"/>
    </xf>
    <xf numFmtId="0" fontId="21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/>
    </xf>
    <xf numFmtId="49" fontId="20" fillId="0" borderId="0" xfId="0" applyNumberFormat="1" applyFont="1" applyFill="1" applyAlignment="1">
      <alignment/>
    </xf>
    <xf numFmtId="0" fontId="22" fillId="0" borderId="44" xfId="0" applyFont="1" applyFill="1" applyBorder="1" applyAlignment="1">
      <alignment/>
    </xf>
    <xf numFmtId="49" fontId="20" fillId="0" borderId="33" xfId="0" applyNumberFormat="1" applyFont="1" applyFill="1" applyBorder="1" applyAlignment="1" applyProtection="1">
      <alignment horizontal="center"/>
      <protection locked="0"/>
    </xf>
    <xf numFmtId="0" fontId="20" fillId="0" borderId="27" xfId="0" applyFont="1" applyFill="1" applyBorder="1" applyAlignment="1" applyProtection="1">
      <alignment horizontal="justify"/>
      <protection locked="0"/>
    </xf>
    <xf numFmtId="0" fontId="20" fillId="0" borderId="0" xfId="0" applyFont="1" applyFill="1" applyAlignment="1" applyProtection="1">
      <alignment/>
      <protection locked="0"/>
    </xf>
    <xf numFmtId="0" fontId="4" fillId="0" borderId="44" xfId="0" applyFont="1" applyFill="1" applyBorder="1" applyAlignment="1">
      <alignment horizontal="justify"/>
    </xf>
    <xf numFmtId="0" fontId="24" fillId="0" borderId="44" xfId="0" applyFont="1" applyFill="1" applyBorder="1" applyAlignment="1">
      <alignment horizontal="justify"/>
    </xf>
    <xf numFmtId="3" fontId="26" fillId="0" borderId="15" xfId="0" applyNumberFormat="1" applyFont="1" applyFill="1" applyBorder="1" applyAlignment="1">
      <alignment horizontal="right"/>
    </xf>
    <xf numFmtId="3" fontId="26" fillId="0" borderId="15" xfId="0" applyNumberFormat="1" applyFont="1" applyBorder="1" applyAlignment="1">
      <alignment/>
    </xf>
    <xf numFmtId="3" fontId="26" fillId="0" borderId="15" xfId="0" applyNumberFormat="1" applyFont="1" applyFill="1" applyBorder="1" applyAlignment="1">
      <alignment wrapText="1"/>
    </xf>
    <xf numFmtId="3" fontId="26" fillId="0" borderId="15" xfId="0" applyNumberFormat="1" applyFont="1" applyFill="1" applyBorder="1" applyAlignment="1">
      <alignment vertical="center" wrapText="1"/>
    </xf>
    <xf numFmtId="180" fontId="26" fillId="0" borderId="15" xfId="42" applyNumberFormat="1" applyFont="1" applyFill="1" applyBorder="1" applyAlignment="1">
      <alignment horizontal="right"/>
    </xf>
    <xf numFmtId="3" fontId="26" fillId="0" borderId="21" xfId="0" applyNumberFormat="1" applyFont="1" applyBorder="1" applyAlignment="1">
      <alignment/>
    </xf>
    <xf numFmtId="3" fontId="26" fillId="0" borderId="21" xfId="0" applyNumberFormat="1" applyFont="1" applyFill="1" applyBorder="1" applyAlignment="1">
      <alignment vertical="center" wrapText="1"/>
    </xf>
    <xf numFmtId="3" fontId="27" fillId="0" borderId="53" xfId="0" applyNumberFormat="1" applyFont="1" applyFill="1" applyBorder="1" applyAlignment="1">
      <alignment horizontal="right"/>
    </xf>
    <xf numFmtId="41" fontId="26" fillId="0" borderId="40" xfId="60" applyNumberFormat="1" applyFont="1" applyBorder="1" applyAlignment="1">
      <alignment horizontal="center"/>
      <protection/>
    </xf>
    <xf numFmtId="180" fontId="27" fillId="0" borderId="40" xfId="42" applyNumberFormat="1" applyFont="1" applyFill="1" applyBorder="1" applyAlignment="1">
      <alignment horizontal="right"/>
    </xf>
    <xf numFmtId="41" fontId="26" fillId="0" borderId="15" xfId="60" applyNumberFormat="1" applyFont="1" applyBorder="1" applyAlignment="1">
      <alignment horizontal="center"/>
      <protection/>
    </xf>
    <xf numFmtId="180" fontId="27" fillId="0" borderId="15" xfId="42" applyNumberFormat="1" applyFont="1" applyFill="1" applyBorder="1" applyAlignment="1">
      <alignment horizontal="right"/>
    </xf>
    <xf numFmtId="3" fontId="26" fillId="0" borderId="47" xfId="0" applyNumberFormat="1" applyFont="1" applyFill="1" applyBorder="1" applyAlignment="1">
      <alignment horizontal="right" wrapText="1"/>
    </xf>
    <xf numFmtId="3" fontId="26" fillId="0" borderId="15" xfId="0" applyNumberFormat="1" applyFont="1" applyBorder="1" applyAlignment="1">
      <alignment horizontal="right"/>
    </xf>
    <xf numFmtId="41" fontId="26" fillId="0" borderId="15" xfId="60" applyNumberFormat="1" applyFont="1" applyBorder="1" applyAlignment="1" applyProtection="1">
      <alignment horizontal="center"/>
      <protection locked="0"/>
    </xf>
    <xf numFmtId="41" fontId="26" fillId="0" borderId="22" xfId="60" applyNumberFormat="1" applyFont="1" applyBorder="1" applyAlignment="1" applyProtection="1">
      <alignment horizontal="right"/>
      <protection locked="0"/>
    </xf>
    <xf numFmtId="41" fontId="26" fillId="0" borderId="15" xfId="60" applyNumberFormat="1" applyFont="1" applyBorder="1" applyAlignment="1" applyProtection="1">
      <alignment horizontal="right"/>
      <protection locked="0"/>
    </xf>
    <xf numFmtId="3" fontId="27" fillId="0" borderId="15" xfId="0" applyNumberFormat="1" applyFont="1" applyFill="1" applyBorder="1" applyAlignment="1">
      <alignment horizontal="right"/>
    </xf>
    <xf numFmtId="41" fontId="27" fillId="0" borderId="15" xfId="60" applyNumberFormat="1" applyFont="1" applyBorder="1" applyAlignment="1">
      <alignment horizontal="center"/>
      <protection/>
    </xf>
    <xf numFmtId="172" fontId="26" fillId="0" borderId="15" xfId="42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42" xfId="0" applyFont="1" applyFill="1" applyBorder="1" applyAlignment="1">
      <alignment horizontal="right"/>
    </xf>
    <xf numFmtId="0" fontId="26" fillId="0" borderId="42" xfId="0" applyFont="1" applyFill="1" applyBorder="1" applyAlignment="1">
      <alignment/>
    </xf>
    <xf numFmtId="3" fontId="26" fillId="0" borderId="21" xfId="0" applyNumberFormat="1" applyFont="1" applyFill="1" applyBorder="1" applyAlignment="1">
      <alignment horizontal="right"/>
    </xf>
    <xf numFmtId="41" fontId="26" fillId="0" borderId="21" xfId="60" applyNumberFormat="1" applyFont="1" applyBorder="1" applyAlignment="1">
      <alignment horizontal="center"/>
      <protection/>
    </xf>
    <xf numFmtId="41" fontId="26" fillId="0" borderId="53" xfId="60" applyNumberFormat="1" applyFont="1" applyBorder="1" applyAlignment="1">
      <alignment horizontal="center"/>
      <protection/>
    </xf>
    <xf numFmtId="0" fontId="4" fillId="0" borderId="27" xfId="0" applyFont="1" applyFill="1" applyBorder="1" applyAlignment="1">
      <alignment horizontal="justify"/>
    </xf>
    <xf numFmtId="3" fontId="26" fillId="0" borderId="65" xfId="0" applyNumberFormat="1" applyFont="1" applyFill="1" applyBorder="1" applyAlignment="1">
      <alignment horizontal="right"/>
    </xf>
    <xf numFmtId="180" fontId="27" fillId="0" borderId="66" xfId="40" applyNumberFormat="1" applyFont="1" applyFill="1" applyBorder="1" applyAlignment="1">
      <alignment horizontal="right"/>
    </xf>
    <xf numFmtId="180" fontId="27" fillId="0" borderId="65" xfId="40" applyNumberFormat="1" applyFont="1" applyFill="1" applyBorder="1" applyAlignment="1">
      <alignment horizontal="right"/>
    </xf>
    <xf numFmtId="180" fontId="26" fillId="0" borderId="65" xfId="40" applyNumberFormat="1" applyFont="1" applyFill="1" applyBorder="1" applyAlignment="1">
      <alignment horizontal="right"/>
    </xf>
    <xf numFmtId="3" fontId="26" fillId="0" borderId="67" xfId="0" applyNumberFormat="1" applyFont="1" applyFill="1" applyBorder="1" applyAlignment="1">
      <alignment horizontal="right" wrapText="1"/>
    </xf>
    <xf numFmtId="3" fontId="27" fillId="0" borderId="52" xfId="0" applyNumberFormat="1" applyFont="1" applyFill="1" applyBorder="1" applyAlignment="1">
      <alignment horizontal="right"/>
    </xf>
    <xf numFmtId="41" fontId="26" fillId="0" borderId="68" xfId="60" applyNumberFormat="1" applyFont="1" applyBorder="1" applyAlignment="1" applyProtection="1">
      <alignment horizontal="center"/>
      <protection locked="0"/>
    </xf>
    <xf numFmtId="3" fontId="27" fillId="0" borderId="65" xfId="0" applyNumberFormat="1" applyFont="1" applyFill="1" applyBorder="1" applyAlignment="1">
      <alignment horizontal="right"/>
    </xf>
    <xf numFmtId="172" fontId="26" fillId="0" borderId="65" xfId="40" applyNumberFormat="1" applyFont="1" applyFill="1" applyBorder="1" applyAlignment="1">
      <alignment horizontal="right"/>
    </xf>
    <xf numFmtId="180" fontId="27" fillId="0" borderId="65" xfId="40" applyNumberFormat="1" applyFont="1" applyFill="1" applyBorder="1" applyAlignment="1">
      <alignment/>
    </xf>
    <xf numFmtId="3" fontId="27" fillId="0" borderId="69" xfId="0" applyNumberFormat="1" applyFont="1" applyFill="1" applyBorder="1" applyAlignment="1">
      <alignment horizontal="right"/>
    </xf>
    <xf numFmtId="0" fontId="27" fillId="0" borderId="70" xfId="0" applyFont="1" applyFill="1" applyBorder="1" applyAlignment="1">
      <alignment horizontal="right"/>
    </xf>
    <xf numFmtId="0" fontId="26" fillId="0" borderId="71" xfId="0" applyFont="1" applyFill="1" applyBorder="1" applyAlignment="1">
      <alignment horizontal="right"/>
    </xf>
    <xf numFmtId="3" fontId="26" fillId="0" borderId="69" xfId="0" applyNumberFormat="1" applyFont="1" applyFill="1" applyBorder="1" applyAlignment="1">
      <alignment horizontal="right"/>
    </xf>
    <xf numFmtId="41" fontId="26" fillId="0" borderId="55" xfId="60" applyNumberFormat="1" applyFont="1" applyBorder="1" applyAlignment="1">
      <alignment horizontal="center"/>
      <protection/>
    </xf>
    <xf numFmtId="3" fontId="27" fillId="0" borderId="52" xfId="0" applyNumberFormat="1" applyFont="1" applyFill="1" applyBorder="1" applyAlignment="1">
      <alignment vertical="center" wrapText="1"/>
    </xf>
    <xf numFmtId="41" fontId="26" fillId="0" borderId="66" xfId="60" applyNumberFormat="1" applyFont="1" applyBorder="1" applyAlignment="1">
      <alignment horizontal="center"/>
      <protection/>
    </xf>
    <xf numFmtId="41" fontId="26" fillId="0" borderId="65" xfId="60" applyNumberFormat="1" applyFont="1" applyBorder="1" applyAlignment="1">
      <alignment horizontal="center"/>
      <protection/>
    </xf>
    <xf numFmtId="41" fontId="26" fillId="0" borderId="69" xfId="60" applyNumberFormat="1" applyFont="1" applyBorder="1" applyAlignment="1">
      <alignment horizontal="center"/>
      <protection/>
    </xf>
    <xf numFmtId="41" fontId="26" fillId="0" borderId="52" xfId="60" applyNumberFormat="1" applyFont="1" applyBorder="1" applyAlignment="1">
      <alignment horizontal="center"/>
      <protection/>
    </xf>
    <xf numFmtId="0" fontId="26" fillId="0" borderId="72" xfId="0" applyFont="1" applyFill="1" applyBorder="1" applyAlignment="1">
      <alignment horizontal="right"/>
    </xf>
    <xf numFmtId="0" fontId="26" fillId="0" borderId="73" xfId="0" applyFont="1" applyFill="1" applyBorder="1" applyAlignment="1">
      <alignment/>
    </xf>
    <xf numFmtId="172" fontId="26" fillId="0" borderId="69" xfId="42" applyNumberFormat="1" applyFont="1" applyFill="1" applyBorder="1" applyAlignment="1">
      <alignment/>
    </xf>
    <xf numFmtId="172" fontId="26" fillId="0" borderId="21" xfId="42" applyNumberFormat="1" applyFont="1" applyFill="1" applyBorder="1" applyAlignment="1">
      <alignment horizontal="right"/>
    </xf>
    <xf numFmtId="180" fontId="27" fillId="0" borderId="69" xfId="40" applyNumberFormat="1" applyFont="1" applyFill="1" applyBorder="1" applyAlignment="1">
      <alignment horizontal="right"/>
    </xf>
    <xf numFmtId="180" fontId="27" fillId="0" borderId="21" xfId="42" applyNumberFormat="1" applyFont="1" applyFill="1" applyBorder="1" applyAlignment="1">
      <alignment horizontal="right"/>
    </xf>
    <xf numFmtId="180" fontId="27" fillId="0" borderId="52" xfId="40" applyNumberFormat="1" applyFont="1" applyFill="1" applyBorder="1" applyAlignment="1">
      <alignment horizontal="right"/>
    </xf>
    <xf numFmtId="180" fontId="26" fillId="0" borderId="53" xfId="42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center"/>
    </xf>
    <xf numFmtId="180" fontId="26" fillId="0" borderId="40" xfId="42" applyNumberFormat="1" applyFont="1" applyFill="1" applyBorder="1" applyAlignment="1">
      <alignment horizontal="right"/>
    </xf>
    <xf numFmtId="0" fontId="21" fillId="0" borderId="52" xfId="0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180" fontId="26" fillId="0" borderId="69" xfId="40" applyNumberFormat="1" applyFont="1" applyFill="1" applyBorder="1" applyAlignment="1">
      <alignment horizontal="right"/>
    </xf>
    <xf numFmtId="180" fontId="26" fillId="0" borderId="21" xfId="42" applyNumberFormat="1" applyFont="1" applyFill="1" applyBorder="1" applyAlignment="1">
      <alignment horizontal="right"/>
    </xf>
    <xf numFmtId="41" fontId="27" fillId="0" borderId="53" xfId="60" applyNumberFormat="1" applyFont="1" applyBorder="1" applyAlignment="1">
      <alignment horizontal="center"/>
      <protection/>
    </xf>
    <xf numFmtId="180" fontId="27" fillId="0" borderId="53" xfId="42" applyNumberFormat="1" applyFont="1" applyFill="1" applyBorder="1" applyAlignment="1">
      <alignment/>
    </xf>
    <xf numFmtId="49" fontId="21" fillId="0" borderId="58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41" fontId="27" fillId="0" borderId="21" xfId="60" applyNumberFormat="1" applyFont="1" applyBorder="1" applyAlignment="1">
      <alignment horizontal="center"/>
      <protection/>
    </xf>
    <xf numFmtId="180" fontId="26" fillId="0" borderId="7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25" fillId="0" borderId="60" xfId="0" applyNumberFormat="1" applyFont="1" applyFill="1" applyBorder="1" applyAlignment="1">
      <alignment horizontal="center"/>
    </xf>
    <xf numFmtId="0" fontId="25" fillId="0" borderId="57" xfId="0" applyFont="1" applyFill="1" applyBorder="1" applyAlignment="1">
      <alignment/>
    </xf>
    <xf numFmtId="3" fontId="25" fillId="0" borderId="52" xfId="0" applyNumberFormat="1" applyFont="1" applyFill="1" applyBorder="1" applyAlignment="1">
      <alignment horizontal="right"/>
    </xf>
    <xf numFmtId="0" fontId="25" fillId="0" borderId="54" xfId="0" applyFont="1" applyFill="1" applyBorder="1" applyAlignment="1">
      <alignment/>
    </xf>
    <xf numFmtId="0" fontId="26" fillId="0" borderId="69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3" fontId="26" fillId="0" borderId="66" xfId="0" applyNumberFormat="1" applyFont="1" applyFill="1" applyBorder="1" applyAlignment="1">
      <alignment horizontal="right"/>
    </xf>
    <xf numFmtId="3" fontId="26" fillId="0" borderId="40" xfId="0" applyNumberFormat="1" applyFont="1" applyFill="1" applyBorder="1" applyAlignment="1">
      <alignment horizontal="right"/>
    </xf>
    <xf numFmtId="49" fontId="27" fillId="0" borderId="60" xfId="0" applyNumberFormat="1" applyFont="1" applyFill="1" applyBorder="1" applyAlignment="1">
      <alignment horizontal="center"/>
    </xf>
    <xf numFmtId="0" fontId="27" fillId="0" borderId="57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180" fontId="21" fillId="0" borderId="66" xfId="40" applyNumberFormat="1" applyFont="1" applyFill="1" applyBorder="1" applyAlignment="1">
      <alignment horizontal="right"/>
    </xf>
    <xf numFmtId="0" fontId="20" fillId="0" borderId="74" xfId="0" applyFont="1" applyFill="1" applyBorder="1" applyAlignment="1">
      <alignment horizontal="center"/>
    </xf>
    <xf numFmtId="0" fontId="21" fillId="0" borderId="74" xfId="0" applyFont="1" applyFill="1" applyBorder="1" applyAlignment="1">
      <alignment/>
    </xf>
    <xf numFmtId="0" fontId="21" fillId="0" borderId="6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3" fontId="5" fillId="0" borderId="15" xfId="60" applyNumberFormat="1" applyFont="1" applyBorder="1">
      <alignment/>
      <protection/>
    </xf>
    <xf numFmtId="0" fontId="18" fillId="0" borderId="16" xfId="60" applyFont="1" applyBorder="1" applyAlignment="1">
      <alignment horizontal="center" wrapText="1"/>
      <protection/>
    </xf>
    <xf numFmtId="0" fontId="18" fillId="0" borderId="36" xfId="60" applyFont="1" applyBorder="1" applyAlignment="1">
      <alignment horizontal="left" wrapText="1"/>
      <protection/>
    </xf>
    <xf numFmtId="0" fontId="18" fillId="0" borderId="37" xfId="60" applyFont="1" applyBorder="1" applyAlignment="1">
      <alignment horizontal="justify" wrapText="1"/>
      <protection/>
    </xf>
    <xf numFmtId="0" fontId="6" fillId="0" borderId="75" xfId="60" applyFont="1" applyBorder="1" applyAlignment="1">
      <alignment horizontal="center" vertical="center"/>
      <protection/>
    </xf>
    <xf numFmtId="0" fontId="6" fillId="0" borderId="76" xfId="60" applyFont="1" applyBorder="1" applyAlignment="1">
      <alignment horizontal="center" vertical="center" wrapText="1"/>
      <protection/>
    </xf>
    <xf numFmtId="41" fontId="6" fillId="0" borderId="76" xfId="60" applyNumberFormat="1" applyFont="1" applyBorder="1" applyAlignment="1">
      <alignment horizontal="center" vertical="center" wrapText="1"/>
      <protection/>
    </xf>
    <xf numFmtId="41" fontId="6" fillId="0" borderId="77" xfId="60" applyNumberFormat="1" applyFont="1" applyBorder="1" applyAlignment="1">
      <alignment horizontal="center" vertical="center" wrapText="1"/>
      <protection/>
    </xf>
    <xf numFmtId="0" fontId="5" fillId="0" borderId="65" xfId="60" applyFont="1" applyBorder="1">
      <alignment/>
      <protection/>
    </xf>
    <xf numFmtId="3" fontId="5" fillId="0" borderId="78" xfId="60" applyNumberFormat="1" applyFont="1" applyBorder="1">
      <alignment/>
      <protection/>
    </xf>
    <xf numFmtId="0" fontId="6" fillId="0" borderId="79" xfId="60" applyFont="1" applyBorder="1">
      <alignment/>
      <protection/>
    </xf>
    <xf numFmtId="3" fontId="6" fillId="0" borderId="74" xfId="60" applyNumberFormat="1" applyFont="1" applyBorder="1">
      <alignment/>
      <protection/>
    </xf>
    <xf numFmtId="3" fontId="6" fillId="0" borderId="80" xfId="60" applyNumberFormat="1" applyFont="1" applyBorder="1">
      <alignment/>
      <protection/>
    </xf>
    <xf numFmtId="0" fontId="8" fillId="0" borderId="81" xfId="0" applyFont="1" applyBorder="1" applyAlignment="1">
      <alignment/>
    </xf>
    <xf numFmtId="0" fontId="11" fillId="0" borderId="82" xfId="0" applyFont="1" applyBorder="1" applyAlignment="1">
      <alignment/>
    </xf>
    <xf numFmtId="3" fontId="8" fillId="0" borderId="83" xfId="0" applyNumberFormat="1" applyFont="1" applyBorder="1" applyAlignment="1">
      <alignment/>
    </xf>
    <xf numFmtId="49" fontId="8" fillId="0" borderId="84" xfId="0" applyNumberFormat="1" applyFont="1" applyBorder="1" applyAlignment="1">
      <alignment/>
    </xf>
    <xf numFmtId="41" fontId="10" fillId="0" borderId="85" xfId="60" applyNumberFormat="1" applyFont="1" applyBorder="1" applyAlignment="1">
      <alignment horizontal="center"/>
      <protection/>
    </xf>
    <xf numFmtId="49" fontId="8" fillId="0" borderId="86" xfId="0" applyNumberFormat="1" applyFont="1" applyBorder="1" applyAlignment="1">
      <alignment/>
    </xf>
    <xf numFmtId="3" fontId="8" fillId="0" borderId="85" xfId="40" applyNumberFormat="1" applyFont="1" applyBorder="1" applyAlignment="1">
      <alignment/>
    </xf>
    <xf numFmtId="49" fontId="8" fillId="0" borderId="87" xfId="0" applyNumberFormat="1" applyFont="1" applyBorder="1" applyAlignment="1">
      <alignment/>
    </xf>
    <xf numFmtId="3" fontId="8" fillId="0" borderId="88" xfId="40" applyNumberFormat="1" applyFont="1" applyBorder="1" applyAlignment="1">
      <alignment/>
    </xf>
    <xf numFmtId="49" fontId="9" fillId="0" borderId="65" xfId="0" applyNumberFormat="1" applyFont="1" applyBorder="1" applyAlignment="1">
      <alignment/>
    </xf>
    <xf numFmtId="41" fontId="10" fillId="0" borderId="78" xfId="60" applyNumberFormat="1" applyFont="1" applyBorder="1" applyAlignment="1">
      <alignment horizontal="center"/>
      <protection/>
    </xf>
    <xf numFmtId="3" fontId="9" fillId="0" borderId="89" xfId="40" applyNumberFormat="1" applyFont="1" applyBorder="1" applyAlignment="1">
      <alignment/>
    </xf>
    <xf numFmtId="41" fontId="10" fillId="0" borderId="88" xfId="60" applyNumberFormat="1" applyFont="1" applyBorder="1" applyAlignment="1">
      <alignment horizontal="center"/>
      <protection/>
    </xf>
    <xf numFmtId="41" fontId="11" fillId="0" borderId="78" xfId="60" applyNumberFormat="1" applyFont="1" applyBorder="1" applyAlignment="1">
      <alignment horizontal="center"/>
      <protection/>
    </xf>
    <xf numFmtId="3" fontId="9" fillId="0" borderId="78" xfId="40" applyNumberFormat="1" applyFont="1" applyBorder="1" applyAlignment="1">
      <alignment/>
    </xf>
    <xf numFmtId="49" fontId="8" fillId="0" borderId="70" xfId="0" applyNumberFormat="1" applyFont="1" applyBorder="1" applyAlignment="1">
      <alignment/>
    </xf>
    <xf numFmtId="3" fontId="8" fillId="0" borderId="90" xfId="40" applyNumberFormat="1" applyFont="1" applyBorder="1" applyAlignment="1">
      <alignment/>
    </xf>
    <xf numFmtId="0" fontId="8" fillId="0" borderId="79" xfId="0" applyFont="1" applyBorder="1" applyAlignment="1">
      <alignment/>
    </xf>
    <xf numFmtId="0" fontId="9" fillId="0" borderId="74" xfId="0" applyFont="1" applyBorder="1" applyAlignment="1">
      <alignment/>
    </xf>
    <xf numFmtId="3" fontId="9" fillId="0" borderId="80" xfId="40" applyNumberFormat="1" applyFont="1" applyBorder="1" applyAlignment="1">
      <alignment/>
    </xf>
    <xf numFmtId="0" fontId="10" fillId="0" borderId="75" xfId="58" applyNumberFormat="1" applyFont="1" applyFill="1" applyBorder="1" applyAlignment="1" applyProtection="1">
      <alignment horizontal="center" vertical="top" textRotation="90" wrapText="1"/>
      <protection/>
    </xf>
    <xf numFmtId="0" fontId="11" fillId="0" borderId="76" xfId="58" applyNumberFormat="1" applyFont="1" applyFill="1" applyBorder="1" applyAlignment="1" applyProtection="1">
      <alignment horizontal="center" vertical="center"/>
      <protection/>
    </xf>
    <xf numFmtId="41" fontId="11" fillId="0" borderId="77" xfId="58" applyNumberFormat="1" applyFont="1" applyFill="1" applyBorder="1" applyAlignment="1" applyProtection="1">
      <alignment horizontal="center" vertical="center" wrapText="1"/>
      <protection/>
    </xf>
    <xf numFmtId="0" fontId="10" fillId="0" borderId="91" xfId="58" applyNumberFormat="1" applyFont="1" applyFill="1" applyBorder="1" applyAlignment="1" applyProtection="1">
      <alignment/>
      <protection/>
    </xf>
    <xf numFmtId="0" fontId="10" fillId="0" borderId="67" xfId="58" applyNumberFormat="1" applyFont="1" applyFill="1" applyBorder="1" applyAlignment="1" applyProtection="1">
      <alignment/>
      <protection/>
    </xf>
    <xf numFmtId="3" fontId="10" fillId="0" borderId="92" xfId="0" applyNumberFormat="1" applyFont="1" applyBorder="1" applyAlignment="1">
      <alignment/>
    </xf>
    <xf numFmtId="3" fontId="10" fillId="0" borderId="92" xfId="58" applyNumberFormat="1" applyFont="1" applyFill="1" applyBorder="1" applyAlignment="1" applyProtection="1">
      <alignment/>
      <protection/>
    </xf>
    <xf numFmtId="0" fontId="10" fillId="0" borderId="93" xfId="0" applyFont="1" applyBorder="1" applyAlignment="1">
      <alignment/>
    </xf>
    <xf numFmtId="3" fontId="11" fillId="0" borderId="94" xfId="58" applyNumberFormat="1" applyFont="1" applyFill="1" applyBorder="1" applyAlignment="1" applyProtection="1">
      <alignment/>
      <protection/>
    </xf>
    <xf numFmtId="0" fontId="10" fillId="0" borderId="79" xfId="0" applyFont="1" applyBorder="1" applyAlignment="1">
      <alignment/>
    </xf>
    <xf numFmtId="0" fontId="11" fillId="0" borderId="74" xfId="58" applyNumberFormat="1" applyFont="1" applyFill="1" applyBorder="1" applyAlignment="1" applyProtection="1">
      <alignment horizontal="justify"/>
      <protection/>
    </xf>
    <xf numFmtId="3" fontId="11" fillId="0" borderId="80" xfId="58" applyNumberFormat="1" applyFont="1" applyFill="1" applyBorder="1" applyAlignment="1" applyProtection="1">
      <alignment/>
      <protection/>
    </xf>
    <xf numFmtId="180" fontId="26" fillId="0" borderId="15" xfId="42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41" fontId="11" fillId="0" borderId="0" xfId="58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Border="1" applyAlignment="1">
      <alignment horizontal="right"/>
    </xf>
    <xf numFmtId="3" fontId="14" fillId="0" borderId="95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horizontal="right"/>
    </xf>
    <xf numFmtId="41" fontId="10" fillId="0" borderId="96" xfId="60" applyNumberFormat="1" applyFont="1" applyBorder="1" applyAlignment="1">
      <alignment horizontal="center"/>
      <protection/>
    </xf>
    <xf numFmtId="3" fontId="10" fillId="0" borderId="15" xfId="0" applyNumberFormat="1" applyFont="1" applyFill="1" applyBorder="1" applyAlignment="1">
      <alignment horizontal="right"/>
    </xf>
    <xf numFmtId="3" fontId="10" fillId="0" borderId="96" xfId="0" applyNumberFormat="1" applyFont="1" applyFill="1" applyBorder="1" applyAlignment="1">
      <alignment vertical="center"/>
    </xf>
    <xf numFmtId="180" fontId="26" fillId="0" borderId="66" xfId="40" applyNumberFormat="1" applyFont="1" applyFill="1" applyBorder="1" applyAlignment="1">
      <alignment horizontal="right"/>
    </xf>
    <xf numFmtId="41" fontId="10" fillId="0" borderId="15" xfId="60" applyNumberFormat="1" applyFont="1" applyFill="1" applyBorder="1" applyAlignment="1">
      <alignment horizontal="center"/>
      <protection/>
    </xf>
    <xf numFmtId="41" fontId="28" fillId="0" borderId="15" xfId="60" applyNumberFormat="1" applyFont="1" applyBorder="1" applyAlignment="1">
      <alignment horizontal="center"/>
      <protection/>
    </xf>
    <xf numFmtId="41" fontId="29" fillId="0" borderId="15" xfId="60" applyNumberFormat="1" applyFont="1" applyBorder="1" applyAlignment="1">
      <alignment horizontal="center"/>
      <protection/>
    </xf>
    <xf numFmtId="41" fontId="28" fillId="0" borderId="15" xfId="60" applyNumberFormat="1" applyFont="1" applyFill="1" applyBorder="1" applyAlignment="1">
      <alignment horizontal="center"/>
      <protection/>
    </xf>
    <xf numFmtId="41" fontId="10" fillId="0" borderId="15" xfId="60" applyNumberFormat="1" applyFont="1" applyBorder="1" applyAlignment="1">
      <alignment horizontal="right"/>
      <protection/>
    </xf>
    <xf numFmtId="0" fontId="28" fillId="0" borderId="0" xfId="60" applyFont="1">
      <alignment/>
      <protection/>
    </xf>
    <xf numFmtId="180" fontId="28" fillId="33" borderId="15" xfId="42" applyNumberFormat="1" applyFont="1" applyFill="1" applyBorder="1" applyAlignment="1">
      <alignment horizontal="left" vertical="top" wrapText="1"/>
    </xf>
    <xf numFmtId="180" fontId="28" fillId="33" borderId="15" xfId="40" applyNumberFormat="1" applyFont="1" applyFill="1" applyBorder="1" applyAlignment="1">
      <alignment horizontal="left" vertical="top" wrapText="1"/>
    </xf>
    <xf numFmtId="180" fontId="29" fillId="34" borderId="15" xfId="40" applyNumberFormat="1" applyFont="1" applyFill="1" applyBorder="1" applyAlignment="1">
      <alignment horizontal="left" vertical="top" wrapText="1"/>
    </xf>
    <xf numFmtId="180" fontId="29" fillId="0" borderId="15" xfId="42" applyNumberFormat="1" applyFont="1" applyFill="1" applyBorder="1" applyAlignment="1">
      <alignment horizontal="left" vertical="top" wrapText="1"/>
    </xf>
    <xf numFmtId="180" fontId="29" fillId="33" borderId="15" xfId="42" applyNumberFormat="1" applyFont="1" applyFill="1" applyBorder="1" applyAlignment="1">
      <alignment horizontal="left" vertical="top" wrapText="1"/>
    </xf>
    <xf numFmtId="180" fontId="28" fillId="0" borderId="15" xfId="40" applyNumberFormat="1" applyFont="1" applyBorder="1" applyAlignment="1">
      <alignment/>
    </xf>
    <xf numFmtId="41" fontId="28" fillId="0" borderId="15" xfId="0" applyNumberFormat="1" applyFont="1" applyBorder="1" applyAlignment="1">
      <alignment/>
    </xf>
    <xf numFmtId="180" fontId="29" fillId="34" borderId="15" xfId="42" applyNumberFormat="1" applyFont="1" applyFill="1" applyBorder="1" applyAlignment="1">
      <alignment horizontal="left" vertical="center" wrapText="1"/>
    </xf>
    <xf numFmtId="180" fontId="30" fillId="34" borderId="15" xfId="40" applyNumberFormat="1" applyFont="1" applyFill="1" applyBorder="1" applyAlignment="1">
      <alignment horizontal="left" vertical="top" wrapText="1"/>
    </xf>
    <xf numFmtId="41" fontId="28" fillId="0" borderId="10" xfId="60" applyNumberFormat="1" applyFont="1" applyBorder="1" applyAlignment="1">
      <alignment horizontal="center"/>
      <protection/>
    </xf>
    <xf numFmtId="3" fontId="31" fillId="0" borderId="15" xfId="0" applyNumberFormat="1" applyFont="1" applyFill="1" applyBorder="1" applyAlignment="1">
      <alignment vertical="center" wrapText="1"/>
    </xf>
    <xf numFmtId="3" fontId="28" fillId="0" borderId="15" xfId="0" applyNumberFormat="1" applyFont="1" applyBorder="1" applyAlignment="1">
      <alignment/>
    </xf>
    <xf numFmtId="41" fontId="28" fillId="0" borderId="17" xfId="60" applyNumberFormat="1" applyFont="1" applyBorder="1" applyAlignment="1">
      <alignment horizontal="center"/>
      <protection/>
    </xf>
    <xf numFmtId="3" fontId="31" fillId="0" borderId="10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 wrapText="1"/>
    </xf>
    <xf numFmtId="3" fontId="29" fillId="0" borderId="15" xfId="0" applyNumberFormat="1" applyFont="1" applyBorder="1" applyAlignment="1">
      <alignment/>
    </xf>
    <xf numFmtId="41" fontId="28" fillId="0" borderId="10" xfId="60" applyNumberFormat="1" applyFont="1" applyBorder="1" applyAlignment="1">
      <alignment horizontal="right"/>
      <protection/>
    </xf>
    <xf numFmtId="41" fontId="28" fillId="0" borderId="18" xfId="60" applyNumberFormat="1" applyFont="1" applyBorder="1" applyAlignment="1">
      <alignment horizontal="right"/>
      <protection/>
    </xf>
    <xf numFmtId="41" fontId="28" fillId="0" borderId="15" xfId="60" applyNumberFormat="1" applyFont="1" applyBorder="1" applyAlignment="1">
      <alignment horizontal="right"/>
      <protection/>
    </xf>
    <xf numFmtId="3" fontId="31" fillId="0" borderId="97" xfId="0" applyNumberFormat="1" applyFont="1" applyFill="1" applyBorder="1" applyAlignment="1">
      <alignment vertical="center"/>
    </xf>
    <xf numFmtId="3" fontId="31" fillId="0" borderId="15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 wrapText="1"/>
    </xf>
    <xf numFmtId="41" fontId="29" fillId="0" borderId="15" xfId="0" applyNumberFormat="1" applyFont="1" applyBorder="1" applyAlignment="1">
      <alignment/>
    </xf>
    <xf numFmtId="3" fontId="31" fillId="0" borderId="17" xfId="0" applyNumberFormat="1" applyFont="1" applyFill="1" applyBorder="1" applyAlignment="1">
      <alignment vertical="center" wrapText="1"/>
    </xf>
    <xf numFmtId="41" fontId="28" fillId="0" borderId="21" xfId="60" applyNumberFormat="1" applyFont="1" applyBorder="1" applyAlignment="1">
      <alignment horizontal="center"/>
      <protection/>
    </xf>
    <xf numFmtId="3" fontId="32" fillId="0" borderId="21" xfId="0" applyNumberFormat="1" applyFont="1" applyFill="1" applyBorder="1" applyAlignment="1">
      <alignment vertical="center" wrapText="1"/>
    </xf>
    <xf numFmtId="41" fontId="29" fillId="0" borderId="21" xfId="0" applyNumberFormat="1" applyFont="1" applyBorder="1" applyAlignment="1">
      <alignment/>
    </xf>
    <xf numFmtId="41" fontId="28" fillId="0" borderId="53" xfId="60" applyNumberFormat="1" applyFont="1" applyBorder="1" applyAlignment="1">
      <alignment horizontal="center"/>
      <protection/>
    </xf>
    <xf numFmtId="41" fontId="29" fillId="0" borderId="53" xfId="0" applyNumberFormat="1" applyFont="1" applyBorder="1" applyAlignment="1">
      <alignment/>
    </xf>
    <xf numFmtId="3" fontId="32" fillId="0" borderId="53" xfId="0" applyNumberFormat="1" applyFont="1" applyFill="1" applyBorder="1" applyAlignment="1">
      <alignment vertical="center" wrapText="1"/>
    </xf>
    <xf numFmtId="41" fontId="28" fillId="0" borderId="40" xfId="60" applyNumberFormat="1" applyFont="1" applyBorder="1" applyAlignment="1">
      <alignment horizontal="center"/>
      <protection/>
    </xf>
    <xf numFmtId="41" fontId="28" fillId="0" borderId="40" xfId="0" applyNumberFormat="1" applyFont="1" applyBorder="1" applyAlignment="1">
      <alignment/>
    </xf>
    <xf numFmtId="3" fontId="31" fillId="0" borderId="40" xfId="0" applyNumberFormat="1" applyFont="1" applyFill="1" applyBorder="1" applyAlignment="1">
      <alignment vertical="center" wrapText="1"/>
    </xf>
    <xf numFmtId="41" fontId="28" fillId="0" borderId="21" xfId="0" applyNumberFormat="1" applyFont="1" applyBorder="1" applyAlignment="1">
      <alignment/>
    </xf>
    <xf numFmtId="3" fontId="31" fillId="0" borderId="21" xfId="0" applyNumberFormat="1" applyFont="1" applyFill="1" applyBorder="1" applyAlignment="1">
      <alignment vertical="center" wrapText="1"/>
    </xf>
    <xf numFmtId="41" fontId="29" fillId="0" borderId="40" xfId="0" applyNumberFormat="1" applyFont="1" applyBorder="1" applyAlignment="1">
      <alignment/>
    </xf>
    <xf numFmtId="41" fontId="28" fillId="0" borderId="53" xfId="0" applyNumberFormat="1" applyFont="1" applyBorder="1" applyAlignment="1">
      <alignment/>
    </xf>
    <xf numFmtId="41" fontId="29" fillId="0" borderId="53" xfId="60" applyNumberFormat="1" applyFont="1" applyBorder="1" applyAlignment="1">
      <alignment horizontal="center"/>
      <protection/>
    </xf>
    <xf numFmtId="3" fontId="29" fillId="0" borderId="40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32" fillId="0" borderId="53" xfId="0" applyNumberFormat="1" applyFont="1" applyFill="1" applyBorder="1" applyAlignment="1">
      <alignment vertical="center"/>
    </xf>
    <xf numFmtId="0" fontId="28" fillId="0" borderId="17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Fill="1" applyBorder="1" applyAlignment="1">
      <alignment/>
    </xf>
    <xf numFmtId="41" fontId="30" fillId="0" borderId="53" xfId="60" applyNumberFormat="1" applyFont="1" applyBorder="1" applyAlignment="1">
      <alignment horizontal="center"/>
      <protection/>
    </xf>
    <xf numFmtId="3" fontId="5" fillId="0" borderId="21" xfId="60" applyNumberFormat="1" applyFont="1" applyBorder="1">
      <alignment/>
      <protection/>
    </xf>
    <xf numFmtId="3" fontId="5" fillId="0" borderId="98" xfId="60" applyNumberFormat="1" applyFont="1" applyBorder="1">
      <alignment/>
      <protection/>
    </xf>
    <xf numFmtId="180" fontId="26" fillId="0" borderId="52" xfId="40" applyNumberFormat="1" applyFont="1" applyFill="1" applyBorder="1" applyAlignment="1">
      <alignment horizontal="right"/>
    </xf>
    <xf numFmtId="3" fontId="26" fillId="0" borderId="66" xfId="0" applyNumberFormat="1" applyFont="1" applyFill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center"/>
    </xf>
    <xf numFmtId="3" fontId="26" fillId="0" borderId="4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justify"/>
    </xf>
    <xf numFmtId="41" fontId="26" fillId="0" borderId="99" xfId="60" applyNumberFormat="1" applyFont="1" applyBorder="1" applyAlignment="1">
      <alignment horizontal="center"/>
      <protection/>
    </xf>
    <xf numFmtId="3" fontId="26" fillId="0" borderId="33" xfId="0" applyNumberFormat="1" applyFont="1" applyBorder="1" applyAlignment="1">
      <alignment horizontal="right"/>
    </xf>
    <xf numFmtId="41" fontId="26" fillId="0" borderId="96" xfId="60" applyNumberFormat="1" applyFont="1" applyBorder="1" applyAlignment="1">
      <alignment horizontal="center"/>
      <protection/>
    </xf>
    <xf numFmtId="41" fontId="26" fillId="0" borderId="33" xfId="60" applyNumberFormat="1" applyFont="1" applyBorder="1" applyAlignment="1">
      <alignment horizontal="center"/>
      <protection/>
    </xf>
    <xf numFmtId="3" fontId="26" fillId="0" borderId="99" xfId="0" applyNumberFormat="1" applyFont="1" applyFill="1" applyBorder="1" applyAlignment="1">
      <alignment horizontal="right"/>
    </xf>
    <xf numFmtId="3" fontId="26" fillId="0" borderId="96" xfId="0" applyNumberFormat="1" applyFont="1" applyFill="1" applyBorder="1" applyAlignment="1">
      <alignment horizontal="right"/>
    </xf>
    <xf numFmtId="41" fontId="26" fillId="0" borderId="21" xfId="60" applyNumberFormat="1" applyFont="1" applyBorder="1" applyAlignment="1">
      <alignment horizontal="right"/>
      <protection/>
    </xf>
    <xf numFmtId="3" fontId="20" fillId="0" borderId="0" xfId="0" applyNumberFormat="1" applyFont="1" applyFill="1" applyAlignment="1">
      <alignment/>
    </xf>
    <xf numFmtId="41" fontId="16" fillId="0" borderId="15" xfId="60" applyNumberFormat="1" applyFont="1" applyBorder="1" applyAlignment="1">
      <alignment horizontal="center" vertical="center" wrapText="1"/>
      <protection/>
    </xf>
    <xf numFmtId="41" fontId="17" fillId="0" borderId="40" xfId="60" applyNumberFormat="1" applyFont="1" applyBorder="1" applyAlignment="1">
      <alignment horizontal="center"/>
      <protection/>
    </xf>
    <xf numFmtId="41" fontId="17" fillId="0" borderId="53" xfId="60" applyNumberFormat="1" applyFont="1" applyBorder="1" applyAlignment="1">
      <alignment horizontal="center"/>
      <protection/>
    </xf>
    <xf numFmtId="0" fontId="10" fillId="0" borderId="69" xfId="58" applyNumberFormat="1" applyFont="1" applyFill="1" applyBorder="1" applyAlignment="1" applyProtection="1">
      <alignment wrapText="1"/>
      <protection/>
    </xf>
    <xf numFmtId="0" fontId="5" fillId="0" borderId="65" xfId="60" applyFont="1" applyBorder="1" applyAlignment="1">
      <alignment wrapText="1"/>
      <protection/>
    </xf>
    <xf numFmtId="0" fontId="5" fillId="0" borderId="100" xfId="60" applyFont="1" applyBorder="1" applyAlignment="1">
      <alignment horizontal="center" wrapText="1"/>
      <protection/>
    </xf>
    <xf numFmtId="0" fontId="5" fillId="0" borderId="101" xfId="60" applyFont="1" applyBorder="1" applyAlignment="1">
      <alignment horizontal="center" wrapText="1"/>
      <protection/>
    </xf>
    <xf numFmtId="0" fontId="5" fillId="0" borderId="101" xfId="60" applyFont="1" applyBorder="1" applyAlignment="1">
      <alignment horizontal="center"/>
      <protection/>
    </xf>
    <xf numFmtId="0" fontId="5" fillId="0" borderId="102" xfId="60" applyFont="1" applyBorder="1" applyAlignment="1">
      <alignment horizontal="center"/>
      <protection/>
    </xf>
    <xf numFmtId="0" fontId="11" fillId="0" borderId="10" xfId="0" applyFont="1" applyBorder="1" applyAlignment="1">
      <alignment horizontal="justify"/>
    </xf>
    <xf numFmtId="3" fontId="11" fillId="0" borderId="92" xfId="0" applyNumberFormat="1" applyFont="1" applyBorder="1" applyAlignment="1">
      <alignment/>
    </xf>
    <xf numFmtId="3" fontId="11" fillId="0" borderId="103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60" xfId="0" applyFont="1" applyBorder="1" applyAlignment="1">
      <alignment/>
    </xf>
    <xf numFmtId="180" fontId="10" fillId="0" borderId="53" xfId="0" applyNumberFormat="1" applyFont="1" applyBorder="1" applyAlignment="1">
      <alignment/>
    </xf>
    <xf numFmtId="0" fontId="9" fillId="0" borderId="54" xfId="0" applyFont="1" applyBorder="1" applyAlignment="1">
      <alignment/>
    </xf>
    <xf numFmtId="180" fontId="10" fillId="0" borderId="104" xfId="0" applyNumberFormat="1" applyFont="1" applyBorder="1" applyAlignment="1">
      <alignment/>
    </xf>
    <xf numFmtId="0" fontId="11" fillId="0" borderId="105" xfId="0" applyFont="1" applyBorder="1" applyAlignment="1">
      <alignment horizontal="center"/>
    </xf>
    <xf numFmtId="0" fontId="21" fillId="0" borderId="106" xfId="0" applyFont="1" applyFill="1" applyBorder="1" applyAlignment="1">
      <alignment/>
    </xf>
    <xf numFmtId="41" fontId="20" fillId="0" borderId="41" xfId="60" applyNumberFormat="1" applyFont="1" applyBorder="1" applyAlignment="1">
      <alignment horizontal="center"/>
      <protection/>
    </xf>
    <xf numFmtId="3" fontId="26" fillId="0" borderId="26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3" fontId="27" fillId="0" borderId="57" xfId="0" applyNumberFormat="1" applyFont="1" applyFill="1" applyBorder="1" applyAlignment="1">
      <alignment horizontal="right"/>
    </xf>
    <xf numFmtId="41" fontId="26" fillId="0" borderId="41" xfId="60" applyNumberFormat="1" applyFont="1" applyBorder="1" applyAlignment="1">
      <alignment horizontal="center"/>
      <protection/>
    </xf>
    <xf numFmtId="41" fontId="26" fillId="0" borderId="26" xfId="60" applyNumberFormat="1" applyFont="1" applyBorder="1" applyAlignment="1">
      <alignment horizontal="center"/>
      <protection/>
    </xf>
    <xf numFmtId="41" fontId="26" fillId="0" borderId="26" xfId="60" applyNumberFormat="1" applyFont="1" applyBorder="1" applyAlignment="1" applyProtection="1">
      <alignment horizontal="right"/>
      <protection locked="0"/>
    </xf>
    <xf numFmtId="41" fontId="26" fillId="0" borderId="58" xfId="60" applyNumberFormat="1" applyFont="1" applyBorder="1" applyAlignment="1">
      <alignment horizontal="center"/>
      <protection/>
    </xf>
    <xf numFmtId="41" fontId="27" fillId="0" borderId="26" xfId="60" applyNumberFormat="1" applyFont="1" applyBorder="1" applyAlignment="1">
      <alignment horizontal="center"/>
      <protection/>
    </xf>
    <xf numFmtId="3" fontId="27" fillId="0" borderId="60" xfId="0" applyNumberFormat="1" applyFont="1" applyFill="1" applyBorder="1" applyAlignment="1">
      <alignment horizontal="right"/>
    </xf>
    <xf numFmtId="172" fontId="26" fillId="0" borderId="26" xfId="42" applyNumberFormat="1" applyFont="1" applyFill="1" applyBorder="1" applyAlignment="1">
      <alignment horizontal="right"/>
    </xf>
    <xf numFmtId="180" fontId="26" fillId="0" borderId="57" xfId="42" applyNumberFormat="1" applyFont="1" applyFill="1" applyBorder="1" applyAlignment="1">
      <alignment horizontal="right"/>
    </xf>
    <xf numFmtId="3" fontId="26" fillId="0" borderId="58" xfId="0" applyNumberFormat="1" applyFont="1" applyFill="1" applyBorder="1" applyAlignment="1">
      <alignment horizontal="right"/>
    </xf>
    <xf numFmtId="41" fontId="27" fillId="0" borderId="57" xfId="60" applyNumberFormat="1" applyFont="1" applyBorder="1" applyAlignment="1">
      <alignment horizontal="center"/>
      <protection/>
    </xf>
    <xf numFmtId="41" fontId="27" fillId="0" borderId="58" xfId="60" applyNumberFormat="1" applyFont="1" applyBorder="1" applyAlignment="1">
      <alignment horizontal="center"/>
      <protection/>
    </xf>
    <xf numFmtId="3" fontId="25" fillId="0" borderId="60" xfId="0" applyNumberFormat="1" applyFont="1" applyFill="1" applyBorder="1" applyAlignment="1">
      <alignment horizontal="right"/>
    </xf>
    <xf numFmtId="0" fontId="27" fillId="0" borderId="58" xfId="0" applyFont="1" applyFill="1" applyBorder="1" applyAlignment="1">
      <alignment/>
    </xf>
    <xf numFmtId="3" fontId="26" fillId="0" borderId="41" xfId="0" applyNumberFormat="1" applyFont="1" applyBorder="1" applyAlignment="1">
      <alignment horizontal="center"/>
    </xf>
    <xf numFmtId="41" fontId="26" fillId="0" borderId="60" xfId="60" applyNumberFormat="1" applyFont="1" applyBorder="1" applyAlignment="1">
      <alignment horizontal="center"/>
      <protection/>
    </xf>
    <xf numFmtId="3" fontId="26" fillId="0" borderId="107" xfId="0" applyNumberFormat="1" applyFont="1" applyBorder="1" applyAlignment="1">
      <alignment horizontal="right"/>
    </xf>
    <xf numFmtId="41" fontId="26" fillId="0" borderId="107" xfId="60" applyNumberFormat="1" applyFont="1" applyBorder="1" applyAlignment="1">
      <alignment horizontal="center"/>
      <protection/>
    </xf>
    <xf numFmtId="3" fontId="27" fillId="0" borderId="60" xfId="0" applyNumberFormat="1" applyFont="1" applyFill="1" applyBorder="1" applyAlignment="1">
      <alignment vertical="center" wrapText="1"/>
    </xf>
    <xf numFmtId="41" fontId="26" fillId="0" borderId="58" xfId="60" applyNumberFormat="1" applyFont="1" applyBorder="1" applyAlignment="1">
      <alignment horizontal="right"/>
      <protection/>
    </xf>
    <xf numFmtId="41" fontId="26" fillId="0" borderId="57" xfId="60" applyNumberFormat="1" applyFont="1" applyBorder="1" applyAlignment="1">
      <alignment horizontal="center"/>
      <protection/>
    </xf>
    <xf numFmtId="3" fontId="27" fillId="0" borderId="61" xfId="0" applyNumberFormat="1" applyFont="1" applyFill="1" applyBorder="1" applyAlignment="1">
      <alignment horizontal="right"/>
    </xf>
    <xf numFmtId="0" fontId="20" fillId="0" borderId="108" xfId="0" applyFont="1" applyFill="1" applyBorder="1" applyAlignment="1">
      <alignment/>
    </xf>
    <xf numFmtId="0" fontId="20" fillId="0" borderId="109" xfId="0" applyFont="1" applyFill="1" applyBorder="1" applyAlignment="1">
      <alignment/>
    </xf>
    <xf numFmtId="0" fontId="20" fillId="0" borderId="100" xfId="0" applyFont="1" applyFill="1" applyBorder="1" applyAlignment="1">
      <alignment/>
    </xf>
    <xf numFmtId="0" fontId="20" fillId="0" borderId="101" xfId="0" applyFont="1" applyFill="1" applyBorder="1" applyAlignment="1">
      <alignment/>
    </xf>
    <xf numFmtId="0" fontId="20" fillId="0" borderId="102" xfId="0" applyFont="1" applyFill="1" applyBorder="1" applyAlignment="1">
      <alignment horizontal="center"/>
    </xf>
    <xf numFmtId="0" fontId="20" fillId="0" borderId="110" xfId="0" applyFont="1" applyFill="1" applyBorder="1" applyAlignment="1">
      <alignment/>
    </xf>
    <xf numFmtId="2" fontId="26" fillId="0" borderId="101" xfId="0" applyNumberFormat="1" applyFont="1" applyFill="1" applyBorder="1" applyAlignment="1">
      <alignment/>
    </xf>
    <xf numFmtId="2" fontId="26" fillId="0" borderId="105" xfId="0" applyNumberFormat="1" applyFont="1" applyFill="1" applyBorder="1" applyAlignment="1">
      <alignment/>
    </xf>
    <xf numFmtId="2" fontId="26" fillId="0" borderId="110" xfId="0" applyNumberFormat="1" applyFont="1" applyFill="1" applyBorder="1" applyAlignment="1">
      <alignment/>
    </xf>
    <xf numFmtId="2" fontId="26" fillId="0" borderId="111" xfId="0" applyNumberFormat="1" applyFont="1" applyFill="1" applyBorder="1" applyAlignment="1">
      <alignment/>
    </xf>
    <xf numFmtId="2" fontId="23" fillId="0" borderId="105" xfId="0" applyNumberFormat="1" applyFont="1" applyFill="1" applyBorder="1" applyAlignment="1">
      <alignment/>
    </xf>
    <xf numFmtId="2" fontId="26" fillId="0" borderId="109" xfId="0" applyNumberFormat="1" applyFont="1" applyFill="1" applyBorder="1" applyAlignment="1">
      <alignment/>
    </xf>
    <xf numFmtId="2" fontId="26" fillId="0" borderId="108" xfId="0" applyNumberFormat="1" applyFont="1" applyFill="1" applyBorder="1" applyAlignment="1">
      <alignment/>
    </xf>
    <xf numFmtId="0" fontId="21" fillId="0" borderId="7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49" fontId="21" fillId="0" borderId="75" xfId="0" applyNumberFormat="1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center" vertical="center"/>
    </xf>
    <xf numFmtId="49" fontId="21" fillId="0" borderId="79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41" fontId="11" fillId="0" borderId="0" xfId="60" applyNumberFormat="1" applyFont="1" applyAlignment="1">
      <alignment horizontal="center"/>
      <protection/>
    </xf>
    <xf numFmtId="41" fontId="18" fillId="0" borderId="15" xfId="60" applyNumberFormat="1" applyFont="1" applyBorder="1" applyAlignment="1">
      <alignment horizontal="center"/>
      <protection/>
    </xf>
    <xf numFmtId="41" fontId="18" fillId="0" borderId="26" xfId="60" applyNumberFormat="1" applyFont="1" applyBorder="1" applyAlignment="1">
      <alignment horizontal="center"/>
      <protection/>
    </xf>
    <xf numFmtId="41" fontId="18" fillId="0" borderId="34" xfId="60" applyNumberFormat="1" applyFont="1" applyBorder="1" applyAlignment="1">
      <alignment horizontal="center"/>
      <protection/>
    </xf>
    <xf numFmtId="41" fontId="18" fillId="0" borderId="28" xfId="60" applyNumberFormat="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41" fontId="11" fillId="0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58" xfId="58" applyNumberFormat="1" applyFont="1" applyFill="1" applyBorder="1" applyAlignment="1" applyProtection="1">
      <alignment horizontal="center" vertical="center"/>
      <protection/>
    </xf>
    <xf numFmtId="0" fontId="11" fillId="0" borderId="107" xfId="58" applyNumberFormat="1" applyFont="1" applyFill="1" applyBorder="1" applyAlignment="1" applyProtection="1">
      <alignment horizontal="center" vertical="center"/>
      <protection/>
    </xf>
    <xf numFmtId="0" fontId="11" fillId="0" borderId="41" xfId="58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1" fillId="0" borderId="15" xfId="58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>
      <alignment horizontal="right" wrapText="1"/>
    </xf>
    <xf numFmtId="0" fontId="11" fillId="0" borderId="34" xfId="0" applyFont="1" applyFill="1" applyBorder="1" applyAlignment="1">
      <alignment horizontal="right" wrapText="1"/>
    </xf>
    <xf numFmtId="0" fontId="11" fillId="0" borderId="28" xfId="0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/>
    </xf>
    <xf numFmtId="0" fontId="6" fillId="0" borderId="0" xfId="60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0" fillId="0" borderId="0" xfId="0" applyFont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2.sz.melléklet" xfId="58"/>
    <cellStyle name="Normál_2006. költségvetés" xfId="59"/>
    <cellStyle name="Normál_2009.I.félév" xfId="60"/>
    <cellStyle name="Normál_hitel analitika 2009.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25;c\Desktop\2015.eredeti%20ei\12.31.ei.m&#243;d\03.-2015.-kv-rendelet--rlap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"/>
      <sheetName val="2. sz. melléklet"/>
      <sheetName val="3. sz. melléklet"/>
      <sheetName val="4. sz. melléklet"/>
      <sheetName val="5. sz. melléklet"/>
      <sheetName val="6.sz.melléklet"/>
    </sheetNames>
    <sheetDataSet>
      <sheetData sheetId="0">
        <row r="37">
          <cell r="F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6"/>
  <sheetViews>
    <sheetView view="pageBreakPreview" zoomScale="60" workbookViewId="0" topLeftCell="A79">
      <selection activeCell="E140" sqref="E140"/>
    </sheetView>
  </sheetViews>
  <sheetFormatPr defaultColWidth="9.00390625" defaultRowHeight="12.75"/>
  <cols>
    <col min="1" max="1" width="9.625" style="342" customWidth="1"/>
    <col min="2" max="2" width="102.625" style="342" customWidth="1"/>
    <col min="3" max="3" width="22.25390625" style="343" bestFit="1" customWidth="1"/>
    <col min="4" max="8" width="22.25390625" style="342" bestFit="1" customWidth="1"/>
    <col min="9" max="9" width="14.125" style="659" customWidth="1"/>
    <col min="10" max="10" width="19.75390625" style="342" hidden="1" customWidth="1"/>
    <col min="11" max="11" width="9.125" style="342" hidden="1" customWidth="1"/>
    <col min="12" max="16384" width="9.125" style="342" customWidth="1"/>
  </cols>
  <sheetData>
    <row r="1" spans="1:9" ht="15">
      <c r="A1" s="341"/>
      <c r="I1" s="658"/>
    </row>
    <row r="2" spans="1:3" ht="15.75">
      <c r="A2" s="344"/>
      <c r="B2" s="345" t="s">
        <v>26</v>
      </c>
      <c r="C2" s="346"/>
    </row>
    <row r="3" ht="15.75" thickBot="1">
      <c r="A3" s="341"/>
    </row>
    <row r="4" spans="1:9" ht="45" customHeight="1">
      <c r="A4" s="674" t="s">
        <v>27</v>
      </c>
      <c r="B4" s="671" t="s">
        <v>13</v>
      </c>
      <c r="C4" s="679" t="s">
        <v>648</v>
      </c>
      <c r="D4" s="679"/>
      <c r="E4" s="679" t="s">
        <v>649</v>
      </c>
      <c r="F4" s="679"/>
      <c r="G4" s="679" t="s">
        <v>650</v>
      </c>
      <c r="H4" s="679"/>
      <c r="I4" s="660"/>
    </row>
    <row r="5" spans="1:9" ht="45" customHeight="1">
      <c r="A5" s="675"/>
      <c r="B5" s="672"/>
      <c r="C5" s="348" t="s">
        <v>546</v>
      </c>
      <c r="D5" s="349" t="s">
        <v>550</v>
      </c>
      <c r="E5" s="348" t="s">
        <v>546</v>
      </c>
      <c r="F5" s="349" t="s">
        <v>550</v>
      </c>
      <c r="G5" s="348" t="s">
        <v>546</v>
      </c>
      <c r="H5" s="364" t="s">
        <v>550</v>
      </c>
      <c r="I5" s="661" t="s">
        <v>603</v>
      </c>
    </row>
    <row r="6" spans="1:9" ht="2.25" customHeight="1" hidden="1" thickBot="1">
      <c r="A6" s="676"/>
      <c r="B6" s="673"/>
      <c r="C6" s="480" t="s">
        <v>549</v>
      </c>
      <c r="D6" s="481"/>
      <c r="E6" s="480" t="s">
        <v>549</v>
      </c>
      <c r="F6" s="481"/>
      <c r="G6" s="480" t="s">
        <v>549</v>
      </c>
      <c r="H6" s="632"/>
      <c r="I6" s="662" t="s">
        <v>604</v>
      </c>
    </row>
    <row r="7" spans="1:9" ht="24.75" customHeight="1">
      <c r="A7" s="368" t="s">
        <v>17</v>
      </c>
      <c r="B7" s="478" t="s">
        <v>142</v>
      </c>
      <c r="C7" s="479">
        <v>0</v>
      </c>
      <c r="D7" s="355">
        <v>0</v>
      </c>
      <c r="E7" s="356">
        <v>0</v>
      </c>
      <c r="F7" s="355">
        <v>0</v>
      </c>
      <c r="G7" s="356">
        <v>0</v>
      </c>
      <c r="H7" s="633">
        <v>0</v>
      </c>
      <c r="I7" s="663"/>
    </row>
    <row r="8" spans="1:9" ht="24.75" customHeight="1" thickBot="1">
      <c r="A8" s="350" t="s">
        <v>79</v>
      </c>
      <c r="B8" s="389" t="s">
        <v>144</v>
      </c>
      <c r="C8" s="424">
        <v>23584978</v>
      </c>
      <c r="D8" s="396">
        <f aca="true" t="shared" si="0" ref="D8:D13">SUM(C8:C8)</f>
        <v>23584978</v>
      </c>
      <c r="E8" s="395">
        <v>24584978</v>
      </c>
      <c r="F8" s="396">
        <f aca="true" t="shared" si="1" ref="F8:F13">SUM(E8:E8)</f>
        <v>24584978</v>
      </c>
      <c r="G8" s="397">
        <v>24584978</v>
      </c>
      <c r="H8" s="634">
        <f aca="true" t="shared" si="2" ref="H8:H13">SUM(G8:G8)</f>
        <v>24584978</v>
      </c>
      <c r="I8" s="664">
        <f>H8/D8%</f>
        <v>104.23998699511189</v>
      </c>
    </row>
    <row r="9" spans="1:9" ht="24.75" customHeight="1" thickBot="1">
      <c r="A9" s="350" t="s">
        <v>143</v>
      </c>
      <c r="B9" s="340" t="s">
        <v>145</v>
      </c>
      <c r="C9" s="424">
        <v>28024343</v>
      </c>
      <c r="D9" s="396">
        <f t="shared" si="0"/>
        <v>28024343</v>
      </c>
      <c r="E9" s="395">
        <v>27952130</v>
      </c>
      <c r="F9" s="396">
        <f t="shared" si="1"/>
        <v>27952130</v>
      </c>
      <c r="G9" s="398">
        <v>27952130</v>
      </c>
      <c r="H9" s="634">
        <f t="shared" si="2"/>
        <v>27952130</v>
      </c>
      <c r="I9" s="665">
        <f aca="true" t="shared" si="3" ref="I9:I52">H9/F9%</f>
        <v>100</v>
      </c>
    </row>
    <row r="10" spans="1:9" ht="24.75" customHeight="1" thickBot="1">
      <c r="A10" s="350" t="s">
        <v>146</v>
      </c>
      <c r="B10" s="340" t="s">
        <v>147</v>
      </c>
      <c r="C10" s="424">
        <v>31072175</v>
      </c>
      <c r="D10" s="396">
        <f t="shared" si="0"/>
        <v>31072175</v>
      </c>
      <c r="E10" s="395">
        <v>28279123</v>
      </c>
      <c r="F10" s="396">
        <f t="shared" si="1"/>
        <v>28279123</v>
      </c>
      <c r="G10" s="398">
        <v>33863447</v>
      </c>
      <c r="H10" s="634">
        <f t="shared" si="2"/>
        <v>33863447</v>
      </c>
      <c r="I10" s="665">
        <f t="shared" si="3"/>
        <v>119.74716118318098</v>
      </c>
    </row>
    <row r="11" spans="1:9" ht="24.75" customHeight="1" thickBot="1">
      <c r="A11" s="350" t="s">
        <v>151</v>
      </c>
      <c r="B11" s="340" t="s">
        <v>148</v>
      </c>
      <c r="C11" s="424">
        <v>2180820</v>
      </c>
      <c r="D11" s="396">
        <f t="shared" si="0"/>
        <v>2180820</v>
      </c>
      <c r="E11" s="395">
        <v>2180820</v>
      </c>
      <c r="F11" s="396">
        <f t="shared" si="1"/>
        <v>2180820</v>
      </c>
      <c r="G11" s="398">
        <v>2180820</v>
      </c>
      <c r="H11" s="634">
        <f t="shared" si="2"/>
        <v>2180820</v>
      </c>
      <c r="I11" s="665">
        <f t="shared" si="3"/>
        <v>100</v>
      </c>
    </row>
    <row r="12" spans="1:9" ht="24.75" customHeight="1" thickBot="1">
      <c r="A12" s="350" t="s">
        <v>152</v>
      </c>
      <c r="B12" s="340" t="s">
        <v>149</v>
      </c>
      <c r="C12" s="424"/>
      <c r="D12" s="396">
        <f t="shared" si="0"/>
        <v>0</v>
      </c>
      <c r="E12" s="395">
        <v>5353445</v>
      </c>
      <c r="F12" s="396">
        <f t="shared" si="1"/>
        <v>5353445</v>
      </c>
      <c r="G12" s="398">
        <v>5353445</v>
      </c>
      <c r="H12" s="634">
        <f t="shared" si="2"/>
        <v>5353445</v>
      </c>
      <c r="I12" s="665">
        <f t="shared" si="3"/>
        <v>100</v>
      </c>
    </row>
    <row r="13" spans="1:9" ht="24.75" customHeight="1" thickBot="1">
      <c r="A13" s="350" t="s">
        <v>153</v>
      </c>
      <c r="B13" s="351" t="s">
        <v>150</v>
      </c>
      <c r="C13" s="446"/>
      <c r="D13" s="400">
        <f t="shared" si="0"/>
        <v>0</v>
      </c>
      <c r="E13" s="447">
        <v>323466</v>
      </c>
      <c r="F13" s="400">
        <f t="shared" si="1"/>
        <v>323466</v>
      </c>
      <c r="G13" s="401">
        <v>323466</v>
      </c>
      <c r="H13" s="635">
        <f t="shared" si="2"/>
        <v>323466</v>
      </c>
      <c r="I13" s="665">
        <f t="shared" si="3"/>
        <v>100</v>
      </c>
    </row>
    <row r="14" spans="1:9" s="353" customFormat="1" ht="24.75" customHeight="1" thickBot="1">
      <c r="A14" s="352" t="s">
        <v>17</v>
      </c>
      <c r="B14" s="353" t="s">
        <v>142</v>
      </c>
      <c r="C14" s="429">
        <f aca="true" t="shared" si="4" ref="C14:H14">SUM(C8:C13)</f>
        <v>84862316</v>
      </c>
      <c r="D14" s="402">
        <f t="shared" si="4"/>
        <v>84862316</v>
      </c>
      <c r="E14" s="402">
        <f t="shared" si="4"/>
        <v>88673962</v>
      </c>
      <c r="F14" s="402">
        <f t="shared" si="4"/>
        <v>88673962</v>
      </c>
      <c r="G14" s="402">
        <f t="shared" si="4"/>
        <v>94258286</v>
      </c>
      <c r="H14" s="636">
        <f t="shared" si="4"/>
        <v>94258286</v>
      </c>
      <c r="I14" s="665">
        <f t="shared" si="3"/>
        <v>106.29759161996168</v>
      </c>
    </row>
    <row r="15" spans="1:9" ht="24.75" customHeight="1" thickBot="1">
      <c r="A15" s="350" t="s">
        <v>28</v>
      </c>
      <c r="B15" s="354" t="s">
        <v>154</v>
      </c>
      <c r="C15" s="425">
        <v>0</v>
      </c>
      <c r="D15" s="403">
        <f>SUM(C15:C15)</f>
        <v>0</v>
      </c>
      <c r="E15" s="404">
        <v>0</v>
      </c>
      <c r="F15" s="403">
        <f>SUM(E15:E15)</f>
        <v>0</v>
      </c>
      <c r="G15" s="404">
        <v>0</v>
      </c>
      <c r="H15" s="637">
        <f>SUM(G15:G15)</f>
        <v>0</v>
      </c>
      <c r="I15" s="665"/>
    </row>
    <row r="16" spans="1:9" ht="21" thickBot="1">
      <c r="A16" s="350" t="s">
        <v>29</v>
      </c>
      <c r="B16" s="394" t="s">
        <v>155</v>
      </c>
      <c r="C16" s="426">
        <v>0</v>
      </c>
      <c r="D16" s="405">
        <f>SUM(C16:C16)</f>
        <v>0</v>
      </c>
      <c r="E16" s="406">
        <v>0</v>
      </c>
      <c r="F16" s="405">
        <f>SUM(E16:E16)</f>
        <v>0</v>
      </c>
      <c r="G16" s="406">
        <v>0</v>
      </c>
      <c r="H16" s="638">
        <f>SUM(G16:G16)</f>
        <v>0</v>
      </c>
      <c r="I16" s="665"/>
    </row>
    <row r="17" spans="1:9" ht="26.25" customHeight="1" thickBot="1">
      <c r="A17" s="350" t="s">
        <v>30</v>
      </c>
      <c r="B17" s="394" t="s">
        <v>156</v>
      </c>
      <c r="C17" s="427"/>
      <c r="D17" s="405">
        <f>SUM(C17:C17)</f>
        <v>0</v>
      </c>
      <c r="E17" s="399"/>
      <c r="F17" s="405">
        <f>SUM(E17:E17)</f>
        <v>0</v>
      </c>
      <c r="G17" s="399"/>
      <c r="H17" s="638">
        <f>SUM(G17:G17)</f>
        <v>0</v>
      </c>
      <c r="I17" s="665"/>
    </row>
    <row r="18" spans="1:9" ht="24.75" customHeight="1" thickBot="1">
      <c r="A18" s="350" t="s">
        <v>31</v>
      </c>
      <c r="B18" s="394" t="s">
        <v>157</v>
      </c>
      <c r="C18" s="426">
        <v>0</v>
      </c>
      <c r="D18" s="405">
        <f>SUM(C18:C18)</f>
        <v>0</v>
      </c>
      <c r="E18" s="406">
        <v>0</v>
      </c>
      <c r="F18" s="405">
        <f>SUM(E18:E18)</f>
        <v>0</v>
      </c>
      <c r="G18" s="406">
        <v>0</v>
      </c>
      <c r="H18" s="638">
        <f>SUM(G18:G18)</f>
        <v>0</v>
      </c>
      <c r="I18" s="665"/>
    </row>
    <row r="19" spans="1:9" ht="24.75" customHeight="1" thickBot="1">
      <c r="A19" s="350" t="s">
        <v>32</v>
      </c>
      <c r="B19" s="358" t="s">
        <v>158</v>
      </c>
      <c r="C19" s="428">
        <v>7955350</v>
      </c>
      <c r="D19" s="408">
        <f>SUM(C19:C19)</f>
        <v>7955350</v>
      </c>
      <c r="E19" s="407">
        <v>12283164</v>
      </c>
      <c r="F19" s="396">
        <f>SUM(E19:E19)</f>
        <v>12283164</v>
      </c>
      <c r="G19" s="397">
        <v>14610887</v>
      </c>
      <c r="H19" s="634">
        <f>SUM(G19:G19)</f>
        <v>14610887</v>
      </c>
      <c r="I19" s="665">
        <f t="shared" si="3"/>
        <v>118.95051633276248</v>
      </c>
    </row>
    <row r="20" spans="1:9" s="360" customFormat="1" ht="24.75" customHeight="1" thickBot="1">
      <c r="A20" s="352" t="s">
        <v>18</v>
      </c>
      <c r="B20" s="359" t="s">
        <v>594</v>
      </c>
      <c r="C20" s="429">
        <f aca="true" t="shared" si="5" ref="C20:H20">SUM(C15:C19)+C14</f>
        <v>92817666</v>
      </c>
      <c r="D20" s="402">
        <f t="shared" si="5"/>
        <v>92817666</v>
      </c>
      <c r="E20" s="402">
        <f t="shared" si="5"/>
        <v>100957126</v>
      </c>
      <c r="F20" s="402">
        <f t="shared" si="5"/>
        <v>100957126</v>
      </c>
      <c r="G20" s="402">
        <f t="shared" si="5"/>
        <v>108869173</v>
      </c>
      <c r="H20" s="636">
        <f t="shared" si="5"/>
        <v>108869173</v>
      </c>
      <c r="I20" s="665">
        <f t="shared" si="3"/>
        <v>107.83703668426536</v>
      </c>
    </row>
    <row r="21" spans="1:9" s="392" customFormat="1" ht="24.75" customHeight="1" thickBot="1">
      <c r="A21" s="390" t="s">
        <v>34</v>
      </c>
      <c r="B21" s="391" t="s">
        <v>159</v>
      </c>
      <c r="C21" s="430">
        <v>0</v>
      </c>
      <c r="D21" s="409">
        <v>0</v>
      </c>
      <c r="E21" s="410">
        <v>26906430</v>
      </c>
      <c r="F21" s="411">
        <f>E21</f>
        <v>26906430</v>
      </c>
      <c r="G21" s="411">
        <v>26906430</v>
      </c>
      <c r="H21" s="639">
        <f>G21</f>
        <v>26906430</v>
      </c>
      <c r="I21" s="665">
        <f t="shared" si="3"/>
        <v>100</v>
      </c>
    </row>
    <row r="22" spans="1:9" ht="37.5" customHeight="1" thickBot="1">
      <c r="A22" s="350" t="s">
        <v>35</v>
      </c>
      <c r="B22" s="357" t="s">
        <v>160</v>
      </c>
      <c r="C22" s="426">
        <v>0</v>
      </c>
      <c r="D22" s="405">
        <f>SUM(C22:C22)</f>
        <v>0</v>
      </c>
      <c r="E22" s="406">
        <v>0</v>
      </c>
      <c r="F22" s="405">
        <f>SUM(E22:E22)</f>
        <v>0</v>
      </c>
      <c r="G22" s="406">
        <v>0</v>
      </c>
      <c r="H22" s="638">
        <f>SUM(G22:G22)</f>
        <v>0</v>
      </c>
      <c r="I22" s="665"/>
    </row>
    <row r="23" spans="1:9" ht="24.75" customHeight="1" thickBot="1">
      <c r="A23" s="350" t="s">
        <v>36</v>
      </c>
      <c r="B23" s="357" t="s">
        <v>161</v>
      </c>
      <c r="C23" s="427" t="s">
        <v>601</v>
      </c>
      <c r="D23" s="405">
        <f>SUM(C23:C23)</f>
        <v>0</v>
      </c>
      <c r="E23" s="406" t="s">
        <v>601</v>
      </c>
      <c r="F23" s="405">
        <f>SUM(E23:E23)</f>
        <v>0</v>
      </c>
      <c r="G23" s="399" t="s">
        <v>601</v>
      </c>
      <c r="H23" s="638">
        <f>SUM(G23:G23)</f>
        <v>0</v>
      </c>
      <c r="I23" s="665"/>
    </row>
    <row r="24" spans="1:9" ht="24.75" customHeight="1" thickBot="1">
      <c r="A24" s="350" t="s">
        <v>596</v>
      </c>
      <c r="B24" s="361" t="s">
        <v>288</v>
      </c>
      <c r="C24" s="426">
        <v>0</v>
      </c>
      <c r="D24" s="405">
        <v>0</v>
      </c>
      <c r="E24" s="406">
        <v>0</v>
      </c>
      <c r="F24" s="405">
        <v>0</v>
      </c>
      <c r="G24" s="406">
        <v>0</v>
      </c>
      <c r="H24" s="638">
        <v>0</v>
      </c>
      <c r="I24" s="665"/>
    </row>
    <row r="25" spans="1:9" ht="24.75" customHeight="1" thickBot="1">
      <c r="A25" s="350" t="s">
        <v>597</v>
      </c>
      <c r="B25" s="358" t="s">
        <v>162</v>
      </c>
      <c r="C25" s="437"/>
      <c r="D25" s="421">
        <f>SUM(C25:C25)</f>
        <v>0</v>
      </c>
      <c r="E25" s="420">
        <v>76261059</v>
      </c>
      <c r="F25" s="421">
        <f>SUM(E25:E25)</f>
        <v>76261059</v>
      </c>
      <c r="G25" s="420">
        <v>76261059</v>
      </c>
      <c r="H25" s="640">
        <f>SUM(G25:G25)</f>
        <v>76261059</v>
      </c>
      <c r="I25" s="665">
        <f t="shared" si="3"/>
        <v>100</v>
      </c>
    </row>
    <row r="26" spans="1:9" s="353" customFormat="1" ht="24.75" customHeight="1" thickBot="1">
      <c r="A26" s="352" t="s">
        <v>33</v>
      </c>
      <c r="B26" s="359" t="s">
        <v>595</v>
      </c>
      <c r="C26" s="429">
        <f aca="true" t="shared" si="6" ref="C26:H26">SUM(C21:C25)</f>
        <v>0</v>
      </c>
      <c r="D26" s="402">
        <f t="shared" si="6"/>
        <v>0</v>
      </c>
      <c r="E26" s="402">
        <f t="shared" si="6"/>
        <v>103167489</v>
      </c>
      <c r="F26" s="402">
        <f t="shared" si="6"/>
        <v>103167489</v>
      </c>
      <c r="G26" s="402">
        <f t="shared" si="6"/>
        <v>103167489</v>
      </c>
      <c r="H26" s="636">
        <f t="shared" si="6"/>
        <v>103167489</v>
      </c>
      <c r="I26" s="665">
        <f t="shared" si="3"/>
        <v>100</v>
      </c>
    </row>
    <row r="27" spans="1:9" ht="24.75" customHeight="1" thickBot="1">
      <c r="A27" s="350" t="s">
        <v>164</v>
      </c>
      <c r="B27" s="367" t="s">
        <v>165</v>
      </c>
      <c r="C27" s="425">
        <v>0</v>
      </c>
      <c r="D27" s="403">
        <f aca="true" t="shared" si="7" ref="D27:D33">SUM(C27:C27)</f>
        <v>0</v>
      </c>
      <c r="E27" s="404">
        <v>0</v>
      </c>
      <c r="F27" s="403">
        <f aca="true" t="shared" si="8" ref="F27:F33">SUM(E27:E27)</f>
        <v>0</v>
      </c>
      <c r="G27" s="404">
        <v>0</v>
      </c>
      <c r="H27" s="637">
        <f aca="true" t="shared" si="9" ref="H27:H34">SUM(G27:G27)</f>
        <v>0</v>
      </c>
      <c r="I27" s="665"/>
    </row>
    <row r="28" spans="1:9" s="365" customFormat="1" ht="24.75" customHeight="1" thickBot="1">
      <c r="A28" s="368" t="s">
        <v>37</v>
      </c>
      <c r="B28" s="340" t="s">
        <v>163</v>
      </c>
      <c r="C28" s="426">
        <f>C27</f>
        <v>0</v>
      </c>
      <c r="D28" s="413">
        <f t="shared" si="7"/>
        <v>0</v>
      </c>
      <c r="E28" s="406">
        <f>E27</f>
        <v>0</v>
      </c>
      <c r="F28" s="413">
        <f t="shared" si="8"/>
        <v>0</v>
      </c>
      <c r="G28" s="406">
        <f>G27</f>
        <v>0</v>
      </c>
      <c r="H28" s="641">
        <f t="shared" si="9"/>
        <v>0</v>
      </c>
      <c r="I28" s="665"/>
    </row>
    <row r="29" spans="1:9" ht="24.75" customHeight="1" thickBot="1">
      <c r="A29" s="350" t="s">
        <v>39</v>
      </c>
      <c r="B29" s="340" t="s">
        <v>166</v>
      </c>
      <c r="C29" s="424">
        <v>5800000</v>
      </c>
      <c r="D29" s="405">
        <f t="shared" si="7"/>
        <v>5800000</v>
      </c>
      <c r="E29" s="395">
        <v>5800000</v>
      </c>
      <c r="F29" s="405">
        <f t="shared" si="8"/>
        <v>5800000</v>
      </c>
      <c r="G29" s="529">
        <v>5488678</v>
      </c>
      <c r="H29" s="638">
        <f t="shared" si="9"/>
        <v>5488678</v>
      </c>
      <c r="I29" s="665">
        <f t="shared" si="3"/>
        <v>94.63237931034483</v>
      </c>
    </row>
    <row r="30" spans="1:9" ht="24.75" customHeight="1" thickBot="1">
      <c r="A30" s="350" t="s">
        <v>40</v>
      </c>
      <c r="B30" s="340" t="s">
        <v>167</v>
      </c>
      <c r="C30" s="424">
        <v>17800000</v>
      </c>
      <c r="D30" s="405">
        <f t="shared" si="7"/>
        <v>17800000</v>
      </c>
      <c r="E30" s="395">
        <v>17800000</v>
      </c>
      <c r="F30" s="405">
        <f t="shared" si="8"/>
        <v>17800000</v>
      </c>
      <c r="G30" s="395">
        <v>21952101</v>
      </c>
      <c r="H30" s="638">
        <f t="shared" si="9"/>
        <v>21952101</v>
      </c>
      <c r="I30" s="665">
        <f t="shared" si="3"/>
        <v>123.32641011235955</v>
      </c>
    </row>
    <row r="31" spans="1:9" ht="24.75" customHeight="1" thickBot="1">
      <c r="A31" s="350" t="s">
        <v>41</v>
      </c>
      <c r="B31" s="340" t="s">
        <v>168</v>
      </c>
      <c r="C31" s="424">
        <v>6000000</v>
      </c>
      <c r="D31" s="405">
        <f t="shared" si="7"/>
        <v>6000000</v>
      </c>
      <c r="E31" s="395">
        <v>6000000</v>
      </c>
      <c r="F31" s="405">
        <f t="shared" si="8"/>
        <v>6000000</v>
      </c>
      <c r="G31" s="395">
        <v>5875452</v>
      </c>
      <c r="H31" s="638">
        <f t="shared" si="9"/>
        <v>5875452</v>
      </c>
      <c r="I31" s="665">
        <f t="shared" si="3"/>
        <v>97.9242</v>
      </c>
    </row>
    <row r="32" spans="1:9" ht="24.75" customHeight="1" thickBot="1">
      <c r="A32" s="350" t="s">
        <v>42</v>
      </c>
      <c r="B32" s="340" t="s">
        <v>169</v>
      </c>
      <c r="C32" s="424"/>
      <c r="D32" s="405">
        <f t="shared" si="7"/>
        <v>0</v>
      </c>
      <c r="E32" s="395"/>
      <c r="F32" s="405">
        <f t="shared" si="8"/>
        <v>0</v>
      </c>
      <c r="G32" s="395"/>
      <c r="H32" s="638">
        <f t="shared" si="9"/>
        <v>0</v>
      </c>
      <c r="I32" s="665"/>
    </row>
    <row r="33" spans="1:9" ht="24.75" customHeight="1" thickBot="1">
      <c r="A33" s="350" t="s">
        <v>38</v>
      </c>
      <c r="B33" s="340" t="s">
        <v>170</v>
      </c>
      <c r="C33" s="424">
        <v>23800000</v>
      </c>
      <c r="D33" s="405">
        <f t="shared" si="7"/>
        <v>23800000</v>
      </c>
      <c r="E33" s="395">
        <v>23800000</v>
      </c>
      <c r="F33" s="405">
        <f t="shared" si="8"/>
        <v>23800000</v>
      </c>
      <c r="G33" s="395">
        <v>27827553</v>
      </c>
      <c r="H33" s="638">
        <f t="shared" si="9"/>
        <v>27827553</v>
      </c>
      <c r="I33" s="665">
        <f t="shared" si="3"/>
        <v>116.92249159663865</v>
      </c>
    </row>
    <row r="34" spans="1:9" ht="24.75" customHeight="1" thickBot="1">
      <c r="A34" s="350" t="s">
        <v>564</v>
      </c>
      <c r="B34" s="369" t="s">
        <v>565</v>
      </c>
      <c r="C34" s="437"/>
      <c r="D34" s="421">
        <f>SUM(C34:C34)</f>
        <v>0</v>
      </c>
      <c r="E34" s="420">
        <v>5000</v>
      </c>
      <c r="F34" s="421">
        <f>SUM(E34:E34)</f>
        <v>5000</v>
      </c>
      <c r="G34" s="420">
        <v>39000</v>
      </c>
      <c r="H34" s="640">
        <f t="shared" si="9"/>
        <v>39000</v>
      </c>
      <c r="I34" s="665">
        <f t="shared" si="3"/>
        <v>780</v>
      </c>
    </row>
    <row r="35" spans="1:9" s="360" customFormat="1" ht="24.75" customHeight="1" thickBot="1">
      <c r="A35" s="352" t="s">
        <v>43</v>
      </c>
      <c r="B35" s="359" t="s">
        <v>171</v>
      </c>
      <c r="C35" s="429">
        <f>C33+C29</f>
        <v>29600000</v>
      </c>
      <c r="D35" s="429">
        <f>D33+D29</f>
        <v>29600000</v>
      </c>
      <c r="E35" s="429">
        <f>E33+E29+E34</f>
        <v>29605000</v>
      </c>
      <c r="F35" s="429">
        <f>F33+F29+F34</f>
        <v>29605000</v>
      </c>
      <c r="G35" s="429">
        <f>G33+G29+G34</f>
        <v>33355231</v>
      </c>
      <c r="H35" s="642">
        <f>H33+H29+H34</f>
        <v>33355231</v>
      </c>
      <c r="I35" s="665">
        <f t="shared" si="3"/>
        <v>112.66755953386253</v>
      </c>
    </row>
    <row r="36" spans="1:9" ht="24.75" customHeight="1" thickBot="1">
      <c r="A36" s="350" t="s">
        <v>45</v>
      </c>
      <c r="B36" s="367" t="s">
        <v>173</v>
      </c>
      <c r="C36" s="539">
        <v>400000</v>
      </c>
      <c r="D36" s="403">
        <f aca="true" t="shared" si="10" ref="D36:D45">SUM(C36:C36)</f>
        <v>400000</v>
      </c>
      <c r="E36" s="453">
        <v>400000</v>
      </c>
      <c r="F36" s="403">
        <f aca="true" t="shared" si="11" ref="F36:F45">SUM(E36:E36)</f>
        <v>400000</v>
      </c>
      <c r="G36" s="453">
        <v>47483</v>
      </c>
      <c r="H36" s="637">
        <f aca="true" t="shared" si="12" ref="H36:H45">SUM(G36:G36)</f>
        <v>47483</v>
      </c>
      <c r="I36" s="665">
        <f t="shared" si="3"/>
        <v>11.87075</v>
      </c>
    </row>
    <row r="37" spans="1:9" ht="24.75" customHeight="1" thickBot="1">
      <c r="A37" s="350" t="s">
        <v>46</v>
      </c>
      <c r="B37" s="340" t="s">
        <v>8</v>
      </c>
      <c r="C37" s="424">
        <v>220000</v>
      </c>
      <c r="D37" s="405">
        <f t="shared" si="10"/>
        <v>220000</v>
      </c>
      <c r="E37" s="395">
        <v>2009121</v>
      </c>
      <c r="F37" s="405">
        <f t="shared" si="11"/>
        <v>2009121</v>
      </c>
      <c r="G37" s="395">
        <v>2714177</v>
      </c>
      <c r="H37" s="638">
        <f t="shared" si="12"/>
        <v>2714177</v>
      </c>
      <c r="I37" s="665">
        <f t="shared" si="3"/>
        <v>135.09275947043508</v>
      </c>
    </row>
    <row r="38" spans="1:9" ht="24.75" customHeight="1" thickBot="1">
      <c r="A38" s="350" t="s">
        <v>47</v>
      </c>
      <c r="B38" s="340" t="s">
        <v>174</v>
      </c>
      <c r="C38" s="424">
        <v>1150000</v>
      </c>
      <c r="D38" s="405">
        <f t="shared" si="10"/>
        <v>1150000</v>
      </c>
      <c r="E38" s="395">
        <v>1150000</v>
      </c>
      <c r="F38" s="405">
        <f t="shared" si="11"/>
        <v>1150000</v>
      </c>
      <c r="G38" s="395">
        <v>607317</v>
      </c>
      <c r="H38" s="638">
        <f t="shared" si="12"/>
        <v>607317</v>
      </c>
      <c r="I38" s="665">
        <f t="shared" si="3"/>
        <v>52.81017391304348</v>
      </c>
    </row>
    <row r="39" spans="1:9" ht="24.75" customHeight="1" thickBot="1">
      <c r="A39" s="350" t="s">
        <v>181</v>
      </c>
      <c r="B39" s="340" t="s">
        <v>175</v>
      </c>
      <c r="C39" s="432">
        <v>4200300</v>
      </c>
      <c r="D39" s="405">
        <f t="shared" si="10"/>
        <v>4200300</v>
      </c>
      <c r="E39" s="414">
        <v>15411784</v>
      </c>
      <c r="F39" s="405">
        <f t="shared" si="11"/>
        <v>15411784</v>
      </c>
      <c r="G39" s="414">
        <v>15411784</v>
      </c>
      <c r="H39" s="638">
        <f t="shared" si="12"/>
        <v>15411784</v>
      </c>
      <c r="I39" s="665">
        <f t="shared" si="3"/>
        <v>100</v>
      </c>
    </row>
    <row r="40" spans="1:9" ht="24.75" customHeight="1" thickBot="1">
      <c r="A40" s="350" t="s">
        <v>182</v>
      </c>
      <c r="B40" s="340" t="s">
        <v>176</v>
      </c>
      <c r="C40" s="424"/>
      <c r="D40" s="405">
        <f t="shared" si="10"/>
        <v>0</v>
      </c>
      <c r="E40" s="395"/>
      <c r="F40" s="405">
        <f t="shared" si="11"/>
        <v>0</v>
      </c>
      <c r="G40" s="395"/>
      <c r="H40" s="638">
        <f t="shared" si="12"/>
        <v>0</v>
      </c>
      <c r="I40" s="665"/>
    </row>
    <row r="41" spans="1:9" ht="24.75" customHeight="1" thickBot="1">
      <c r="A41" s="350" t="s">
        <v>183</v>
      </c>
      <c r="B41" s="340" t="s">
        <v>177</v>
      </c>
      <c r="C41" s="424">
        <v>310000</v>
      </c>
      <c r="D41" s="405">
        <f t="shared" si="10"/>
        <v>310000</v>
      </c>
      <c r="E41" s="395">
        <v>310000</v>
      </c>
      <c r="F41" s="405">
        <f t="shared" si="11"/>
        <v>310000</v>
      </c>
      <c r="G41" s="395">
        <v>1440455</v>
      </c>
      <c r="H41" s="638">
        <f t="shared" si="12"/>
        <v>1440455</v>
      </c>
      <c r="I41" s="665">
        <f t="shared" si="3"/>
        <v>464.6629032258065</v>
      </c>
    </row>
    <row r="42" spans="1:9" ht="24.75" customHeight="1" thickBot="1">
      <c r="A42" s="350" t="s">
        <v>184</v>
      </c>
      <c r="B42" s="340" t="s">
        <v>640</v>
      </c>
      <c r="C42" s="426"/>
      <c r="D42" s="405">
        <f t="shared" si="10"/>
        <v>0</v>
      </c>
      <c r="E42" s="395"/>
      <c r="F42" s="405">
        <f t="shared" si="11"/>
        <v>0</v>
      </c>
      <c r="G42" s="395"/>
      <c r="H42" s="638">
        <f t="shared" si="12"/>
        <v>0</v>
      </c>
      <c r="I42" s="665"/>
    </row>
    <row r="43" spans="1:9" ht="24.75" customHeight="1" thickBot="1">
      <c r="A43" s="350" t="s">
        <v>185</v>
      </c>
      <c r="B43" s="340" t="s">
        <v>179</v>
      </c>
      <c r="C43" s="432">
        <v>30000</v>
      </c>
      <c r="D43" s="405">
        <f t="shared" si="10"/>
        <v>30000</v>
      </c>
      <c r="E43" s="414">
        <v>30000</v>
      </c>
      <c r="F43" s="405">
        <f t="shared" si="11"/>
        <v>30000</v>
      </c>
      <c r="G43" s="414">
        <v>93892</v>
      </c>
      <c r="H43" s="643">
        <f>G43</f>
        <v>93892</v>
      </c>
      <c r="I43" s="665">
        <f t="shared" si="3"/>
        <v>312.97333333333336</v>
      </c>
    </row>
    <row r="44" spans="1:9" ht="24.75" customHeight="1" thickBot="1">
      <c r="A44" s="350" t="s">
        <v>186</v>
      </c>
      <c r="B44" s="340" t="s">
        <v>641</v>
      </c>
      <c r="C44" s="427">
        <v>170000</v>
      </c>
      <c r="D44" s="405">
        <f t="shared" si="10"/>
        <v>170000</v>
      </c>
      <c r="E44" s="414">
        <v>472680</v>
      </c>
      <c r="F44" s="405">
        <f t="shared" si="11"/>
        <v>472680</v>
      </c>
      <c r="G44" s="414">
        <v>530680</v>
      </c>
      <c r="H44" s="638">
        <f t="shared" si="12"/>
        <v>530680</v>
      </c>
      <c r="I44" s="665">
        <f t="shared" si="3"/>
        <v>112.27045781501226</v>
      </c>
    </row>
    <row r="45" spans="1:9" ht="24.75" customHeight="1" thickBot="1">
      <c r="A45" s="350" t="s">
        <v>187</v>
      </c>
      <c r="B45" s="369" t="s">
        <v>180</v>
      </c>
      <c r="C45" s="437"/>
      <c r="D45" s="421">
        <f t="shared" si="10"/>
        <v>0</v>
      </c>
      <c r="E45" s="420">
        <v>170000</v>
      </c>
      <c r="F45" s="421">
        <f t="shared" si="11"/>
        <v>170000</v>
      </c>
      <c r="G45" s="420">
        <v>1387301</v>
      </c>
      <c r="H45" s="640">
        <f t="shared" si="12"/>
        <v>1387301</v>
      </c>
      <c r="I45" s="665">
        <f t="shared" si="3"/>
        <v>816.0594117647058</v>
      </c>
    </row>
    <row r="46" spans="1:9" s="353" customFormat="1" ht="24.75" customHeight="1" thickBot="1">
      <c r="A46" s="352" t="s">
        <v>44</v>
      </c>
      <c r="B46" s="359" t="s">
        <v>172</v>
      </c>
      <c r="C46" s="429">
        <f aca="true" t="shared" si="13" ref="C46:H46">SUM(C36:C45)</f>
        <v>6480300</v>
      </c>
      <c r="D46" s="402">
        <f t="shared" si="13"/>
        <v>6480300</v>
      </c>
      <c r="E46" s="402">
        <f>SUM(E36:E45)</f>
        <v>19953585</v>
      </c>
      <c r="F46" s="402">
        <f t="shared" si="13"/>
        <v>19953585</v>
      </c>
      <c r="G46" s="402">
        <f t="shared" si="13"/>
        <v>22233089</v>
      </c>
      <c r="H46" s="636">
        <f t="shared" si="13"/>
        <v>22233089</v>
      </c>
      <c r="I46" s="665">
        <f t="shared" si="3"/>
        <v>111.42403232301363</v>
      </c>
    </row>
    <row r="47" spans="1:9" ht="24.75" customHeight="1" thickBot="1">
      <c r="A47" s="350" t="s">
        <v>49</v>
      </c>
      <c r="B47" s="367" t="s">
        <v>189</v>
      </c>
      <c r="C47" s="425">
        <v>0</v>
      </c>
      <c r="D47" s="403">
        <f aca="true" t="shared" si="14" ref="D47:D53">SUM(C47:C47)</f>
        <v>0</v>
      </c>
      <c r="E47" s="404">
        <v>0</v>
      </c>
      <c r="F47" s="403">
        <f>SUM(E47:E47)</f>
        <v>0</v>
      </c>
      <c r="G47" s="404">
        <v>0</v>
      </c>
      <c r="H47" s="637">
        <f>SUM(G47:G47)</f>
        <v>0</v>
      </c>
      <c r="I47" s="665"/>
    </row>
    <row r="48" spans="1:9" ht="24.75" customHeight="1" thickBot="1">
      <c r="A48" s="350" t="s">
        <v>50</v>
      </c>
      <c r="B48" s="340" t="s">
        <v>192</v>
      </c>
      <c r="C48" s="427">
        <v>11931641</v>
      </c>
      <c r="D48" s="405">
        <f t="shared" si="14"/>
        <v>11931641</v>
      </c>
      <c r="E48" s="399">
        <v>1931641</v>
      </c>
      <c r="F48" s="405">
        <f>SUM(E48:E48)</f>
        <v>1931641</v>
      </c>
      <c r="G48" s="399">
        <v>3556480</v>
      </c>
      <c r="H48" s="638">
        <f>SUM(G48:G48)</f>
        <v>3556480</v>
      </c>
      <c r="I48" s="665">
        <f t="shared" si="3"/>
        <v>184.11702795705827</v>
      </c>
    </row>
    <row r="49" spans="1:9" ht="24.75" customHeight="1" thickBot="1">
      <c r="A49" s="350" t="s">
        <v>193</v>
      </c>
      <c r="B49" s="340" t="s">
        <v>190</v>
      </c>
      <c r="C49" s="426">
        <v>0</v>
      </c>
      <c r="D49" s="405">
        <f t="shared" si="14"/>
        <v>0</v>
      </c>
      <c r="E49" s="399"/>
      <c r="F49" s="405">
        <f>SUM(E49:E49)</f>
        <v>0</v>
      </c>
      <c r="G49" s="399"/>
      <c r="H49" s="638">
        <f>SUM(G49:G49)</f>
        <v>0</v>
      </c>
      <c r="I49" s="665"/>
    </row>
    <row r="50" spans="1:9" ht="24.75" customHeight="1" thickBot="1">
      <c r="A50" s="350" t="s">
        <v>194</v>
      </c>
      <c r="B50" s="340" t="s">
        <v>191</v>
      </c>
      <c r="C50" s="426">
        <v>0</v>
      </c>
      <c r="D50" s="405">
        <f t="shared" si="14"/>
        <v>0</v>
      </c>
      <c r="E50" s="406"/>
      <c r="F50" s="405">
        <f>SUM(E50:E50)</f>
        <v>0</v>
      </c>
      <c r="G50" s="406"/>
      <c r="H50" s="638">
        <f>SUM(G50:G50)</f>
        <v>0</v>
      </c>
      <c r="I50" s="665"/>
    </row>
    <row r="51" spans="1:9" ht="24.75" customHeight="1" thickBot="1">
      <c r="A51" s="350" t="s">
        <v>195</v>
      </c>
      <c r="B51" s="369" t="s">
        <v>493</v>
      </c>
      <c r="C51" s="448">
        <v>0</v>
      </c>
      <c r="D51" s="421">
        <f t="shared" si="14"/>
        <v>0</v>
      </c>
      <c r="E51" s="449"/>
      <c r="F51" s="421">
        <f>SUM(E51:E51)</f>
        <v>0</v>
      </c>
      <c r="G51" s="449"/>
      <c r="H51" s="640">
        <f>SUM(G51:G51)</f>
        <v>0</v>
      </c>
      <c r="I51" s="665"/>
    </row>
    <row r="52" spans="1:9" s="360" customFormat="1" ht="24.75" customHeight="1" thickBot="1">
      <c r="A52" s="352" t="s">
        <v>48</v>
      </c>
      <c r="B52" s="359" t="s">
        <v>188</v>
      </c>
      <c r="C52" s="599">
        <f>C48</f>
        <v>11931641</v>
      </c>
      <c r="D52" s="422">
        <f t="shared" si="14"/>
        <v>11931641</v>
      </c>
      <c r="E52" s="451">
        <f>SUM(E47:E51)</f>
        <v>1931641</v>
      </c>
      <c r="F52" s="451">
        <f>SUM(F47:F51)</f>
        <v>1931641</v>
      </c>
      <c r="G52" s="451">
        <f>SUM(G47:G51)</f>
        <v>3556480</v>
      </c>
      <c r="H52" s="644">
        <f>SUM(H47:H51)</f>
        <v>3556480</v>
      </c>
      <c r="I52" s="665">
        <f t="shared" si="3"/>
        <v>184.11702795705827</v>
      </c>
    </row>
    <row r="53" spans="1:9" ht="24.75" customHeight="1" thickBot="1">
      <c r="A53" s="350" t="s">
        <v>200</v>
      </c>
      <c r="B53" s="423" t="s">
        <v>197</v>
      </c>
      <c r="C53" s="425">
        <v>0</v>
      </c>
      <c r="D53" s="403">
        <f t="shared" si="14"/>
        <v>0</v>
      </c>
      <c r="E53" s="404"/>
      <c r="F53" s="403">
        <f>SUM(E53:E53)</f>
        <v>0</v>
      </c>
      <c r="G53" s="404">
        <v>0</v>
      </c>
      <c r="H53" s="637">
        <f>SUM(G53:G53)</f>
        <v>0</v>
      </c>
      <c r="I53" s="665"/>
    </row>
    <row r="54" spans="1:9" ht="24.75" customHeight="1" thickBot="1">
      <c r="A54" s="350" t="s">
        <v>201</v>
      </c>
      <c r="B54" s="393" t="s">
        <v>198</v>
      </c>
      <c r="C54" s="424"/>
      <c r="D54" s="405"/>
      <c r="E54" s="395"/>
      <c r="F54" s="405"/>
      <c r="G54" s="395"/>
      <c r="H54" s="638"/>
      <c r="I54" s="665"/>
    </row>
    <row r="55" spans="1:9" ht="24.75" customHeight="1" thickBot="1">
      <c r="A55" s="350" t="s">
        <v>202</v>
      </c>
      <c r="B55" s="358" t="s">
        <v>199</v>
      </c>
      <c r="C55" s="437">
        <v>2764570</v>
      </c>
      <c r="D55" s="437">
        <f>C55</f>
        <v>2764570</v>
      </c>
      <c r="E55" s="420">
        <v>764570</v>
      </c>
      <c r="F55" s="420">
        <f>E55</f>
        <v>764570</v>
      </c>
      <c r="G55" s="420">
        <v>271081</v>
      </c>
      <c r="H55" s="645">
        <f>G55</f>
        <v>271081</v>
      </c>
      <c r="I55" s="665">
        <f>H55/F55%</f>
        <v>35.455353989824346</v>
      </c>
    </row>
    <row r="56" spans="1:9" s="353" customFormat="1" ht="24.75" customHeight="1" thickBot="1">
      <c r="A56" s="352" t="s">
        <v>51</v>
      </c>
      <c r="B56" s="359" t="s">
        <v>196</v>
      </c>
      <c r="C56" s="429">
        <f aca="true" t="shared" si="15" ref="C56:H56">SUM(C53:C55)</f>
        <v>2764570</v>
      </c>
      <c r="D56" s="402">
        <f t="shared" si="15"/>
        <v>2764570</v>
      </c>
      <c r="E56" s="402">
        <f t="shared" si="15"/>
        <v>764570</v>
      </c>
      <c r="F56" s="402">
        <f t="shared" si="15"/>
        <v>764570</v>
      </c>
      <c r="G56" s="402">
        <f t="shared" si="15"/>
        <v>271081</v>
      </c>
      <c r="H56" s="636">
        <f t="shared" si="15"/>
        <v>271081</v>
      </c>
      <c r="I56" s="665">
        <f>H56/F56%</f>
        <v>35.455353989824346</v>
      </c>
    </row>
    <row r="57" spans="1:9" ht="29.25" customHeight="1" thickBot="1">
      <c r="A57" s="350" t="s">
        <v>208</v>
      </c>
      <c r="B57" s="423" t="s">
        <v>334</v>
      </c>
      <c r="C57" s="425">
        <v>0</v>
      </c>
      <c r="D57" s="403">
        <f>SUM(C57:C57)</f>
        <v>0</v>
      </c>
      <c r="E57" s="404">
        <v>0</v>
      </c>
      <c r="F57" s="403">
        <f>SUM(E57:E57)</f>
        <v>0</v>
      </c>
      <c r="G57" s="404">
        <v>0</v>
      </c>
      <c r="H57" s="637">
        <f>SUM(G57:G57)</f>
        <v>0</v>
      </c>
      <c r="I57" s="665"/>
    </row>
    <row r="58" spans="1:9" ht="28.5" customHeight="1" thickBot="1">
      <c r="A58" s="350" t="s">
        <v>209</v>
      </c>
      <c r="B58" s="393" t="s">
        <v>204</v>
      </c>
      <c r="C58" s="426"/>
      <c r="D58" s="405">
        <f>SUM(C58:C58)</f>
        <v>0</v>
      </c>
      <c r="E58" s="406">
        <v>0</v>
      </c>
      <c r="F58" s="405">
        <f>SUM(E58:E58)</f>
        <v>0</v>
      </c>
      <c r="G58" s="406">
        <v>0</v>
      </c>
      <c r="H58" s="638">
        <f>SUM(G58:G58)</f>
        <v>0</v>
      </c>
      <c r="I58" s="665"/>
    </row>
    <row r="59" spans="1:9" ht="24.75" customHeight="1" thickBot="1">
      <c r="A59" s="350" t="s">
        <v>210</v>
      </c>
      <c r="B59" s="358" t="s">
        <v>205</v>
      </c>
      <c r="C59" s="437">
        <v>0</v>
      </c>
      <c r="D59" s="421">
        <f>SUM(C59:C59)</f>
        <v>0</v>
      </c>
      <c r="E59" s="420"/>
      <c r="F59" s="421">
        <f>SUM(E59:E59)</f>
        <v>0</v>
      </c>
      <c r="G59" s="420">
        <v>50000</v>
      </c>
      <c r="H59" s="640">
        <f>SUM(G59:G59)</f>
        <v>50000</v>
      </c>
      <c r="I59" s="665"/>
    </row>
    <row r="60" spans="1:9" s="353" customFormat="1" ht="24.75" customHeight="1" thickBot="1">
      <c r="A60" s="352" t="s">
        <v>52</v>
      </c>
      <c r="B60" s="359" t="s">
        <v>203</v>
      </c>
      <c r="C60" s="429">
        <f aca="true" t="shared" si="16" ref="C60:H60">SUM(C57:C59)</f>
        <v>0</v>
      </c>
      <c r="D60" s="402">
        <f t="shared" si="16"/>
        <v>0</v>
      </c>
      <c r="E60" s="402">
        <f t="shared" si="16"/>
        <v>0</v>
      </c>
      <c r="F60" s="402">
        <f t="shared" si="16"/>
        <v>0</v>
      </c>
      <c r="G60" s="402">
        <f t="shared" si="16"/>
        <v>50000</v>
      </c>
      <c r="H60" s="636">
        <f t="shared" si="16"/>
        <v>50000</v>
      </c>
      <c r="I60" s="665"/>
    </row>
    <row r="61" spans="1:9" s="353" customFormat="1" ht="24" customHeight="1" thickBot="1">
      <c r="A61" s="454" t="s">
        <v>53</v>
      </c>
      <c r="B61" s="455" t="s">
        <v>584</v>
      </c>
      <c r="C61" s="429">
        <f>C56+C52+C46+C35+C26+C20</f>
        <v>143594177</v>
      </c>
      <c r="D61" s="429">
        <f>D56+D52+D46+D35+D26+D20</f>
        <v>143594177</v>
      </c>
      <c r="E61" s="429">
        <f>E56+E52+E46+E35+E26+E20</f>
        <v>256379411</v>
      </c>
      <c r="F61" s="429">
        <f>F56+F52+F46+F35+F26+F20</f>
        <v>256379411</v>
      </c>
      <c r="G61" s="429">
        <f>G56+G52+G46+G35+G26+G20+G60</f>
        <v>271502543</v>
      </c>
      <c r="H61" s="642">
        <f>H56+H52+H46+H35+H26+H20+H60</f>
        <v>271502543</v>
      </c>
      <c r="I61" s="665">
        <f>H61/F61%</f>
        <v>105.89873108024264</v>
      </c>
    </row>
    <row r="62" spans="1:9" ht="24.75" customHeight="1" thickBot="1">
      <c r="A62" s="452" t="s">
        <v>92</v>
      </c>
      <c r="B62" s="370" t="s">
        <v>566</v>
      </c>
      <c r="C62" s="425">
        <v>0</v>
      </c>
      <c r="D62" s="403">
        <f aca="true" t="shared" si="17" ref="D62:D79">SUM(C62:C62)</f>
        <v>0</v>
      </c>
      <c r="E62" s="453" t="s">
        <v>601</v>
      </c>
      <c r="F62" s="403">
        <f aca="true" t="shared" si="18" ref="F62:F79">SUM(E62:E62)</f>
        <v>0</v>
      </c>
      <c r="G62" s="404" t="s">
        <v>601</v>
      </c>
      <c r="H62" s="637">
        <f aca="true" t="shared" si="19" ref="H62:H79">SUM(G62:G62)</f>
        <v>0</v>
      </c>
      <c r="I62" s="666" t="s">
        <v>601</v>
      </c>
    </row>
    <row r="63" spans="1:10" ht="24.75" customHeight="1" thickBot="1">
      <c r="A63" s="371" t="s">
        <v>93</v>
      </c>
      <c r="B63" s="372" t="s">
        <v>567</v>
      </c>
      <c r="C63" s="431">
        <v>0</v>
      </c>
      <c r="D63" s="413">
        <f t="shared" si="17"/>
        <v>0</v>
      </c>
      <c r="E63" s="412">
        <f>SUM(E62)</f>
        <v>0</v>
      </c>
      <c r="F63" s="413">
        <f t="shared" si="18"/>
        <v>0</v>
      </c>
      <c r="G63" s="412">
        <f>SUM(G62)</f>
        <v>0</v>
      </c>
      <c r="H63" s="641">
        <f t="shared" si="19"/>
        <v>0</v>
      </c>
      <c r="I63" s="664" t="s">
        <v>601</v>
      </c>
      <c r="J63" s="657"/>
    </row>
    <row r="64" spans="1:10" ht="24.75" customHeight="1" thickBot="1">
      <c r="A64" s="350" t="s">
        <v>572</v>
      </c>
      <c r="B64" s="340" t="s">
        <v>206</v>
      </c>
      <c r="C64" s="424">
        <v>7842000</v>
      </c>
      <c r="D64" s="405">
        <f t="shared" si="17"/>
        <v>7842000</v>
      </c>
      <c r="E64" s="395">
        <v>14502782</v>
      </c>
      <c r="F64" s="405">
        <f t="shared" si="18"/>
        <v>14502782</v>
      </c>
      <c r="G64" s="395">
        <v>14502782</v>
      </c>
      <c r="H64" s="638">
        <f t="shared" si="19"/>
        <v>14502782</v>
      </c>
      <c r="I64" s="664"/>
      <c r="J64" s="657"/>
    </row>
    <row r="65" spans="1:10" ht="24.75" customHeight="1" thickBot="1">
      <c r="A65" s="350" t="s">
        <v>573</v>
      </c>
      <c r="B65" s="351" t="s">
        <v>207</v>
      </c>
      <c r="C65" s="456">
        <v>0</v>
      </c>
      <c r="D65" s="421">
        <f t="shared" si="17"/>
        <v>0</v>
      </c>
      <c r="E65" s="457">
        <v>0</v>
      </c>
      <c r="F65" s="421">
        <f t="shared" si="18"/>
        <v>0</v>
      </c>
      <c r="G65" s="457">
        <v>0</v>
      </c>
      <c r="H65" s="640">
        <f t="shared" si="19"/>
        <v>0</v>
      </c>
      <c r="I65" s="667"/>
      <c r="J65" s="657"/>
    </row>
    <row r="66" spans="1:9" s="360" customFormat="1" ht="24.75" customHeight="1" thickBot="1">
      <c r="A66" s="376" t="s">
        <v>96</v>
      </c>
      <c r="B66" s="359" t="s">
        <v>568</v>
      </c>
      <c r="C66" s="429">
        <f>SUM(C64:C65)</f>
        <v>7842000</v>
      </c>
      <c r="D66" s="458">
        <f t="shared" si="17"/>
        <v>7842000</v>
      </c>
      <c r="E66" s="402">
        <f>SUM(E64:E65)</f>
        <v>14502782</v>
      </c>
      <c r="F66" s="458">
        <f t="shared" si="18"/>
        <v>14502782</v>
      </c>
      <c r="G66" s="402">
        <f>SUM(G64:G65)</f>
        <v>14502782</v>
      </c>
      <c r="H66" s="646">
        <f t="shared" si="19"/>
        <v>14502782</v>
      </c>
      <c r="I66" s="665"/>
    </row>
    <row r="67" spans="1:9" ht="24.75" customHeight="1" thickBot="1">
      <c r="A67" s="350" t="s">
        <v>574</v>
      </c>
      <c r="B67" s="370" t="s">
        <v>211</v>
      </c>
      <c r="C67" s="425">
        <v>0</v>
      </c>
      <c r="D67" s="403">
        <f t="shared" si="17"/>
        <v>0</v>
      </c>
      <c r="E67" s="453"/>
      <c r="F67" s="403">
        <f t="shared" si="18"/>
        <v>0</v>
      </c>
      <c r="G67" s="453"/>
      <c r="H67" s="637">
        <f t="shared" si="19"/>
        <v>0</v>
      </c>
      <c r="I67" s="665"/>
    </row>
    <row r="68" spans="1:9" ht="24.75" customHeight="1" thickBot="1">
      <c r="A68" s="350" t="s">
        <v>575</v>
      </c>
      <c r="B68" s="340" t="s">
        <v>212</v>
      </c>
      <c r="C68" s="426">
        <v>0</v>
      </c>
      <c r="D68" s="405">
        <f t="shared" si="17"/>
        <v>0</v>
      </c>
      <c r="E68" s="406">
        <v>0</v>
      </c>
      <c r="F68" s="405">
        <f t="shared" si="18"/>
        <v>0</v>
      </c>
      <c r="G68" s="406">
        <v>0</v>
      </c>
      <c r="H68" s="638">
        <f t="shared" si="19"/>
        <v>0</v>
      </c>
      <c r="I68" s="665"/>
    </row>
    <row r="69" spans="1:9" ht="24.75" customHeight="1" thickBot="1">
      <c r="A69" s="350" t="s">
        <v>576</v>
      </c>
      <c r="B69" s="340" t="s">
        <v>213</v>
      </c>
      <c r="C69" s="433"/>
      <c r="D69" s="405">
        <f t="shared" si="17"/>
        <v>0</v>
      </c>
      <c r="E69" s="406"/>
      <c r="F69" s="405">
        <f t="shared" si="18"/>
        <v>0</v>
      </c>
      <c r="G69" s="406"/>
      <c r="H69" s="638">
        <f t="shared" si="19"/>
        <v>0</v>
      </c>
      <c r="I69" s="665"/>
    </row>
    <row r="70" spans="1:9" ht="24.75" customHeight="1">
      <c r="A70" s="350" t="s">
        <v>577</v>
      </c>
      <c r="B70" s="340" t="s">
        <v>214</v>
      </c>
      <c r="C70" s="426">
        <v>0</v>
      </c>
      <c r="D70" s="405">
        <f t="shared" si="17"/>
        <v>0</v>
      </c>
      <c r="E70" s="399">
        <v>0</v>
      </c>
      <c r="F70" s="405">
        <f t="shared" si="18"/>
        <v>0</v>
      </c>
      <c r="G70" s="399">
        <v>0</v>
      </c>
      <c r="H70" s="638">
        <f t="shared" si="19"/>
        <v>0</v>
      </c>
      <c r="I70" s="664" t="s">
        <v>601</v>
      </c>
    </row>
    <row r="71" spans="1:9" ht="24.75" customHeight="1" thickBot="1">
      <c r="A71" s="350" t="s">
        <v>578</v>
      </c>
      <c r="B71" s="369" t="s">
        <v>215</v>
      </c>
      <c r="C71" s="448">
        <v>0</v>
      </c>
      <c r="D71" s="421">
        <f t="shared" si="17"/>
        <v>0</v>
      </c>
      <c r="E71" s="449">
        <v>0</v>
      </c>
      <c r="F71" s="421">
        <f t="shared" si="18"/>
        <v>0</v>
      </c>
      <c r="G71" s="449">
        <v>0</v>
      </c>
      <c r="H71" s="640">
        <f t="shared" si="19"/>
        <v>0</v>
      </c>
      <c r="I71" s="667" t="s">
        <v>601</v>
      </c>
    </row>
    <row r="72" spans="1:9" s="360" customFormat="1" ht="24.75" customHeight="1" thickBot="1">
      <c r="A72" s="352" t="s">
        <v>97</v>
      </c>
      <c r="B72" s="359" t="s">
        <v>569</v>
      </c>
      <c r="C72" s="450">
        <f>SUM(C66:C71)</f>
        <v>7842000</v>
      </c>
      <c r="D72" s="422">
        <f t="shared" si="17"/>
        <v>7842000</v>
      </c>
      <c r="E72" s="459">
        <f>SUM(E66:E71)</f>
        <v>14502782</v>
      </c>
      <c r="F72" s="458">
        <f t="shared" si="18"/>
        <v>14502782</v>
      </c>
      <c r="G72" s="459">
        <f>SUM(G66:G71)</f>
        <v>14502782</v>
      </c>
      <c r="H72" s="646">
        <f t="shared" si="19"/>
        <v>14502782</v>
      </c>
      <c r="I72" s="665"/>
    </row>
    <row r="73" spans="1:9" ht="24.75" customHeight="1" hidden="1">
      <c r="A73" s="350" t="s">
        <v>579</v>
      </c>
      <c r="B73" s="367" t="s">
        <v>216</v>
      </c>
      <c r="C73" s="425">
        <v>0</v>
      </c>
      <c r="D73" s="403">
        <f t="shared" si="17"/>
        <v>0</v>
      </c>
      <c r="E73" s="404">
        <v>0</v>
      </c>
      <c r="F73" s="403">
        <f t="shared" si="18"/>
        <v>0</v>
      </c>
      <c r="G73" s="404">
        <v>0</v>
      </c>
      <c r="H73" s="637">
        <f t="shared" si="19"/>
        <v>0</v>
      </c>
      <c r="I73" s="666" t="s">
        <v>601</v>
      </c>
    </row>
    <row r="74" spans="1:9" ht="24.75" customHeight="1" hidden="1">
      <c r="A74" s="350" t="s">
        <v>580</v>
      </c>
      <c r="B74" s="340" t="s">
        <v>217</v>
      </c>
      <c r="C74" s="426">
        <v>0</v>
      </c>
      <c r="D74" s="405">
        <f t="shared" si="17"/>
        <v>0</v>
      </c>
      <c r="E74" s="406">
        <v>0</v>
      </c>
      <c r="F74" s="405">
        <f t="shared" si="18"/>
        <v>0</v>
      </c>
      <c r="G74" s="406">
        <v>0</v>
      </c>
      <c r="H74" s="638">
        <f t="shared" si="19"/>
        <v>0</v>
      </c>
      <c r="I74" s="664" t="s">
        <v>601</v>
      </c>
    </row>
    <row r="75" spans="1:9" ht="24.75" customHeight="1" hidden="1">
      <c r="A75" s="350" t="s">
        <v>581</v>
      </c>
      <c r="B75" s="340" t="s">
        <v>218</v>
      </c>
      <c r="C75" s="426">
        <v>0</v>
      </c>
      <c r="D75" s="405">
        <f t="shared" si="17"/>
        <v>0</v>
      </c>
      <c r="E75" s="406">
        <v>0</v>
      </c>
      <c r="F75" s="405">
        <f t="shared" si="18"/>
        <v>0</v>
      </c>
      <c r="G75" s="406">
        <v>0</v>
      </c>
      <c r="H75" s="638">
        <f t="shared" si="19"/>
        <v>0</v>
      </c>
      <c r="I75" s="664" t="s">
        <v>601</v>
      </c>
    </row>
    <row r="76" spans="1:9" ht="24" customHeight="1" hidden="1">
      <c r="A76" s="350" t="s">
        <v>582</v>
      </c>
      <c r="B76" s="340" t="s">
        <v>219</v>
      </c>
      <c r="C76" s="426">
        <v>0</v>
      </c>
      <c r="D76" s="405">
        <f t="shared" si="17"/>
        <v>0</v>
      </c>
      <c r="E76" s="406">
        <v>0</v>
      </c>
      <c r="F76" s="405">
        <f t="shared" si="18"/>
        <v>0</v>
      </c>
      <c r="G76" s="406">
        <v>0</v>
      </c>
      <c r="H76" s="638">
        <f t="shared" si="19"/>
        <v>0</v>
      </c>
      <c r="I76" s="664" t="s">
        <v>601</v>
      </c>
    </row>
    <row r="77" spans="1:10" ht="24" customHeight="1" hidden="1">
      <c r="A77" s="362" t="s">
        <v>583</v>
      </c>
      <c r="B77" s="369" t="s">
        <v>221</v>
      </c>
      <c r="C77" s="426">
        <v>0</v>
      </c>
      <c r="D77" s="405">
        <f t="shared" si="17"/>
        <v>0</v>
      </c>
      <c r="E77" s="406">
        <v>0</v>
      </c>
      <c r="F77" s="405">
        <f t="shared" si="18"/>
        <v>0</v>
      </c>
      <c r="G77" s="406">
        <v>0</v>
      </c>
      <c r="H77" s="638">
        <f t="shared" si="19"/>
        <v>0</v>
      </c>
      <c r="I77" s="664" t="s">
        <v>601</v>
      </c>
      <c r="J77" s="342">
        <v>227917716</v>
      </c>
    </row>
    <row r="78" spans="1:10" ht="24" customHeight="1" hidden="1">
      <c r="A78" s="374" t="s">
        <v>98</v>
      </c>
      <c r="B78" s="364" t="s">
        <v>570</v>
      </c>
      <c r="C78" s="426">
        <v>0</v>
      </c>
      <c r="D78" s="405">
        <f t="shared" si="17"/>
        <v>0</v>
      </c>
      <c r="E78" s="406">
        <v>0</v>
      </c>
      <c r="F78" s="405">
        <f t="shared" si="18"/>
        <v>0</v>
      </c>
      <c r="G78" s="406">
        <v>0</v>
      </c>
      <c r="H78" s="638">
        <f t="shared" si="19"/>
        <v>0</v>
      </c>
      <c r="I78" s="664" t="s">
        <v>601</v>
      </c>
      <c r="J78" s="342">
        <v>-177688318</v>
      </c>
    </row>
    <row r="79" spans="1:10" s="365" customFormat="1" ht="24.75" customHeight="1" thickBot="1">
      <c r="A79" s="460" t="s">
        <v>99</v>
      </c>
      <c r="B79" s="461" t="s">
        <v>571</v>
      </c>
      <c r="C79" s="434">
        <f>C72+C78</f>
        <v>7842000</v>
      </c>
      <c r="D79" s="462">
        <f t="shared" si="17"/>
        <v>7842000</v>
      </c>
      <c r="E79" s="415">
        <f>E72+E78</f>
        <v>14502782</v>
      </c>
      <c r="F79" s="462">
        <f t="shared" si="18"/>
        <v>14502782</v>
      </c>
      <c r="G79" s="415">
        <f>SUM(G72)</f>
        <v>14502782</v>
      </c>
      <c r="H79" s="647">
        <f t="shared" si="19"/>
        <v>14502782</v>
      </c>
      <c r="I79" s="667"/>
      <c r="J79" s="365">
        <f>SUM(J77:J78)</f>
        <v>50229398</v>
      </c>
    </row>
    <row r="80" spans="1:9" s="468" customFormat="1" ht="24.75" customHeight="1" thickBot="1">
      <c r="A80" s="465" t="s">
        <v>100</v>
      </c>
      <c r="B80" s="466" t="s">
        <v>585</v>
      </c>
      <c r="C80" s="467">
        <f aca="true" t="shared" si="20" ref="C80:H80">C61+C79</f>
        <v>151436177</v>
      </c>
      <c r="D80" s="467">
        <f t="shared" si="20"/>
        <v>151436177</v>
      </c>
      <c r="E80" s="467">
        <f t="shared" si="20"/>
        <v>270882193</v>
      </c>
      <c r="F80" s="467">
        <f t="shared" si="20"/>
        <v>270882193</v>
      </c>
      <c r="G80" s="467">
        <f t="shared" si="20"/>
        <v>286005325</v>
      </c>
      <c r="H80" s="648">
        <f t="shared" si="20"/>
        <v>286005325</v>
      </c>
      <c r="I80" s="668">
        <f>H80/F80%</f>
        <v>105.58291847556033</v>
      </c>
    </row>
    <row r="81" spans="1:9" ht="24.75" customHeight="1">
      <c r="A81" s="341"/>
      <c r="C81" s="463"/>
      <c r="D81" s="417"/>
      <c r="E81" s="464"/>
      <c r="F81" s="417"/>
      <c r="G81" s="464"/>
      <c r="H81" s="417"/>
      <c r="I81" s="669" t="s">
        <v>601</v>
      </c>
    </row>
    <row r="82" spans="1:9" ht="24.75" customHeight="1">
      <c r="A82" s="375"/>
      <c r="B82" s="345" t="s">
        <v>56</v>
      </c>
      <c r="C82" s="435"/>
      <c r="D82" s="417"/>
      <c r="E82" s="416"/>
      <c r="F82" s="417"/>
      <c r="G82" s="416"/>
      <c r="H82" s="417"/>
      <c r="I82" s="669" t="s">
        <v>601</v>
      </c>
    </row>
    <row r="83" spans="1:9" ht="24.75" customHeight="1">
      <c r="A83" s="341" t="s">
        <v>57</v>
      </c>
      <c r="C83" s="436"/>
      <c r="D83" s="419"/>
      <c r="E83" s="418"/>
      <c r="F83" s="419"/>
      <c r="G83" s="418"/>
      <c r="H83" s="419"/>
      <c r="I83" s="666" t="s">
        <v>601</v>
      </c>
    </row>
    <row r="84" spans="1:9" ht="63" customHeight="1">
      <c r="A84" s="678" t="s">
        <v>27</v>
      </c>
      <c r="B84" s="677" t="s">
        <v>58</v>
      </c>
      <c r="C84" s="681" t="s">
        <v>651</v>
      </c>
      <c r="D84" s="680"/>
      <c r="E84" s="680" t="s">
        <v>652</v>
      </c>
      <c r="F84" s="680"/>
      <c r="G84" s="680" t="s">
        <v>653</v>
      </c>
      <c r="H84" s="680"/>
      <c r="I84" s="666" t="s">
        <v>601</v>
      </c>
    </row>
    <row r="85" spans="1:9" ht="24.75" customHeight="1">
      <c r="A85" s="678"/>
      <c r="B85" s="677"/>
      <c r="C85" s="482" t="s">
        <v>546</v>
      </c>
      <c r="D85" s="349" t="s">
        <v>550</v>
      </c>
      <c r="E85" s="483" t="s">
        <v>546</v>
      </c>
      <c r="F85" s="349" t="s">
        <v>550</v>
      </c>
      <c r="G85" s="483" t="s">
        <v>546</v>
      </c>
      <c r="H85" s="364" t="s">
        <v>550</v>
      </c>
      <c r="I85" s="664" t="s">
        <v>601</v>
      </c>
    </row>
    <row r="86" spans="1:9" ht="24.75" customHeight="1" thickBot="1">
      <c r="A86" s="678"/>
      <c r="B86" s="677"/>
      <c r="C86" s="469" t="s">
        <v>549</v>
      </c>
      <c r="D86" s="470"/>
      <c r="E86" s="471" t="s">
        <v>549</v>
      </c>
      <c r="F86" s="470"/>
      <c r="G86" s="471" t="s">
        <v>549</v>
      </c>
      <c r="H86" s="649"/>
      <c r="I86" s="667" t="s">
        <v>601</v>
      </c>
    </row>
    <row r="87" spans="1:9" s="360" customFormat="1" ht="24.75" customHeight="1" thickBot="1">
      <c r="A87" s="472" t="s">
        <v>59</v>
      </c>
      <c r="B87" s="359" t="s">
        <v>60</v>
      </c>
      <c r="C87" s="429"/>
      <c r="D87" s="402"/>
      <c r="E87" s="402"/>
      <c r="F87" s="402"/>
      <c r="G87" s="402"/>
      <c r="H87" s="636"/>
      <c r="I87" s="665"/>
    </row>
    <row r="88" spans="1:9" ht="24.75" customHeight="1">
      <c r="A88" s="350" t="s">
        <v>61</v>
      </c>
      <c r="B88" s="367" t="s">
        <v>62</v>
      </c>
      <c r="C88" s="600">
        <v>29301089</v>
      </c>
      <c r="D88" s="601">
        <f>C88</f>
        <v>29301089</v>
      </c>
      <c r="E88" s="602">
        <v>36753184</v>
      </c>
      <c r="F88" s="601">
        <f>E88</f>
        <v>36753184</v>
      </c>
      <c r="G88" s="602">
        <v>35689627</v>
      </c>
      <c r="H88" s="650">
        <f>G88</f>
        <v>35689627</v>
      </c>
      <c r="I88" s="666">
        <f>H88/F88%</f>
        <v>97.10621806263097</v>
      </c>
    </row>
    <row r="89" spans="1:9" ht="24.75" customHeight="1">
      <c r="A89" s="350" t="s">
        <v>63</v>
      </c>
      <c r="B89" s="340" t="s">
        <v>64</v>
      </c>
      <c r="C89" s="424">
        <v>6259887</v>
      </c>
      <c r="D89" s="405">
        <f>SUM(C89:C89)</f>
        <v>6259887</v>
      </c>
      <c r="E89" s="395">
        <v>7922549</v>
      </c>
      <c r="F89" s="405">
        <f>SUM(E89:E89)</f>
        <v>7922549</v>
      </c>
      <c r="G89" s="395">
        <v>7922549</v>
      </c>
      <c r="H89" s="638">
        <f>SUM(G89:G89)</f>
        <v>7922549</v>
      </c>
      <c r="I89" s="666">
        <f>H89/F89%</f>
        <v>100</v>
      </c>
    </row>
    <row r="90" spans="1:9" ht="24.75" customHeight="1" thickBot="1">
      <c r="A90" s="350" t="s">
        <v>65</v>
      </c>
      <c r="B90" s="351" t="s">
        <v>66</v>
      </c>
      <c r="C90" s="437">
        <v>43550000</v>
      </c>
      <c r="D90" s="421">
        <f>SUM(C90:C90)</f>
        <v>43550000</v>
      </c>
      <c r="E90" s="420">
        <v>52733393</v>
      </c>
      <c r="F90" s="421">
        <f>SUM(E90:E90)</f>
        <v>52733393</v>
      </c>
      <c r="G90" s="420">
        <v>45033426</v>
      </c>
      <c r="H90" s="640">
        <f>SUM(G90:G90)</f>
        <v>45033426</v>
      </c>
      <c r="I90" s="669">
        <f>H90/F90%</f>
        <v>85.39830918901804</v>
      </c>
    </row>
    <row r="91" spans="1:9" s="360" customFormat="1" ht="24.75" customHeight="1" thickBot="1">
      <c r="A91" s="376" t="s">
        <v>67</v>
      </c>
      <c r="B91" s="360" t="s">
        <v>68</v>
      </c>
      <c r="C91" s="438">
        <v>1260000</v>
      </c>
      <c r="D91" s="438">
        <f>C91</f>
        <v>1260000</v>
      </c>
      <c r="E91" s="438">
        <v>1600700</v>
      </c>
      <c r="F91" s="438">
        <f>E91</f>
        <v>1600700</v>
      </c>
      <c r="G91" s="438">
        <v>1278775</v>
      </c>
      <c r="H91" s="651">
        <f>G91</f>
        <v>1278775</v>
      </c>
      <c r="I91" s="665">
        <f>H91/F91%</f>
        <v>79.88848628724932</v>
      </c>
    </row>
    <row r="92" spans="1:9" ht="24.75" customHeight="1">
      <c r="A92" s="350"/>
      <c r="B92" s="370"/>
      <c r="C92" s="604"/>
      <c r="D92" s="605">
        <f>SUM(C92:C92)</f>
        <v>0</v>
      </c>
      <c r="E92" s="606"/>
      <c r="F92" s="605">
        <f>SUM(E92:E92)</f>
        <v>0</v>
      </c>
      <c r="G92" s="607"/>
      <c r="H92" s="652">
        <f>SUM(G92:G92)</f>
        <v>0</v>
      </c>
      <c r="I92" s="670"/>
    </row>
    <row r="93" spans="1:9" ht="24.75" customHeight="1">
      <c r="A93" s="350"/>
      <c r="B93" s="340" t="s">
        <v>654</v>
      </c>
      <c r="C93" s="405"/>
      <c r="D93" s="405">
        <v>0</v>
      </c>
      <c r="E93" s="405"/>
      <c r="F93" s="405">
        <v>0</v>
      </c>
      <c r="G93" s="405">
        <v>327500</v>
      </c>
      <c r="H93" s="638">
        <f aca="true" t="shared" si="21" ref="H93:H98">G93</f>
        <v>327500</v>
      </c>
      <c r="I93" s="664" t="s">
        <v>601</v>
      </c>
    </row>
    <row r="94" spans="1:9" ht="24.75" customHeight="1">
      <c r="A94" s="350"/>
      <c r="B94" s="340" t="s">
        <v>655</v>
      </c>
      <c r="C94" s="395"/>
      <c r="D94" s="408">
        <f>SUM(C94:C94)</f>
        <v>0</v>
      </c>
      <c r="E94" s="395"/>
      <c r="F94" s="408">
        <f>SUM(E94:E94)</f>
        <v>0</v>
      </c>
      <c r="G94" s="405">
        <v>206400</v>
      </c>
      <c r="H94" s="638">
        <f t="shared" si="21"/>
        <v>206400</v>
      </c>
      <c r="I94" s="664"/>
    </row>
    <row r="95" spans="1:9" ht="24.75" customHeight="1">
      <c r="A95" s="350"/>
      <c r="B95" s="340" t="s">
        <v>656</v>
      </c>
      <c r="C95" s="395"/>
      <c r="D95" s="408">
        <f>SUM(C95:C95)</f>
        <v>0</v>
      </c>
      <c r="E95" s="395"/>
      <c r="F95" s="408">
        <f>SUM(E95:E95)</f>
        <v>0</v>
      </c>
      <c r="G95" s="405">
        <v>309875</v>
      </c>
      <c r="H95" s="638">
        <f t="shared" si="21"/>
        <v>309875</v>
      </c>
      <c r="I95" s="664"/>
    </row>
    <row r="96" spans="1:9" ht="24.75" customHeight="1">
      <c r="A96" s="350"/>
      <c r="B96" s="340" t="s">
        <v>657</v>
      </c>
      <c r="C96" s="395"/>
      <c r="D96" s="408">
        <f>SUM(C96:C96)</f>
        <v>0</v>
      </c>
      <c r="E96" s="395"/>
      <c r="F96" s="408">
        <f>SUM(E96:E96)</f>
        <v>0</v>
      </c>
      <c r="G96" s="405">
        <v>80400</v>
      </c>
      <c r="H96" s="638">
        <f t="shared" si="21"/>
        <v>80400</v>
      </c>
      <c r="I96" s="664"/>
    </row>
    <row r="97" spans="1:9" ht="24.75" customHeight="1">
      <c r="A97" s="350"/>
      <c r="B97" s="340" t="s">
        <v>222</v>
      </c>
      <c r="C97" s="405"/>
      <c r="D97" s="405">
        <v>0</v>
      </c>
      <c r="E97" s="405"/>
      <c r="F97" s="405">
        <v>0</v>
      </c>
      <c r="G97" s="405"/>
      <c r="H97" s="638">
        <f t="shared" si="21"/>
        <v>0</v>
      </c>
      <c r="I97" s="664" t="s">
        <v>601</v>
      </c>
    </row>
    <row r="98" spans="1:9" ht="24.75" customHeight="1" thickBot="1">
      <c r="A98" s="350"/>
      <c r="B98" s="351" t="s">
        <v>223</v>
      </c>
      <c r="C98" s="608"/>
      <c r="D98" s="605">
        <f>SUM(C98:C98)</f>
        <v>0</v>
      </c>
      <c r="E98" s="609"/>
      <c r="F98" s="605">
        <f>SUM(E98:E98)</f>
        <v>0</v>
      </c>
      <c r="G98" s="607">
        <v>354600</v>
      </c>
      <c r="H98" s="653">
        <f t="shared" si="21"/>
        <v>354600</v>
      </c>
      <c r="I98" s="669"/>
    </row>
    <row r="99" spans="1:9" s="360" customFormat="1" ht="24.75" customHeight="1" thickBot="1">
      <c r="A99" s="376" t="s">
        <v>69</v>
      </c>
      <c r="B99" s="360" t="s">
        <v>70</v>
      </c>
      <c r="C99" s="439">
        <f>C102+C105+C106</f>
        <v>5848250</v>
      </c>
      <c r="D99" s="439">
        <f>D102+D105+D106</f>
        <v>5848250</v>
      </c>
      <c r="E99" s="439">
        <f>E100+E102+E105+E106</f>
        <v>17603194</v>
      </c>
      <c r="F99" s="439">
        <f>F100+F102+F105+F106</f>
        <v>17603194</v>
      </c>
      <c r="G99" s="439">
        <f>G100+G102+G105</f>
        <v>12145663</v>
      </c>
      <c r="H99" s="654">
        <f>H100+H102+H105</f>
        <v>12145663</v>
      </c>
      <c r="I99" s="665">
        <f aca="true" t="shared" si="22" ref="I99:I107">H99/F99%</f>
        <v>68.99692748940902</v>
      </c>
    </row>
    <row r="100" spans="1:9" ht="24.75" customHeight="1">
      <c r="A100" s="350"/>
      <c r="B100" s="603" t="s">
        <v>658</v>
      </c>
      <c r="C100" s="440"/>
      <c r="D100" s="403">
        <f aca="true" t="shared" si="23" ref="D100:D110">SUM(C100:C100)</f>
        <v>0</v>
      </c>
      <c r="E100" s="403">
        <v>6880284</v>
      </c>
      <c r="F100" s="403">
        <f aca="true" t="shared" si="24" ref="F100:F110">SUM(E100:E100)</f>
        <v>6880284</v>
      </c>
      <c r="G100" s="403">
        <v>6880284</v>
      </c>
      <c r="H100" s="637">
        <f aca="true" t="shared" si="25" ref="H100:H110">SUM(G100:G100)</f>
        <v>6880284</v>
      </c>
      <c r="I100" s="666">
        <f t="shared" si="22"/>
        <v>100</v>
      </c>
    </row>
    <row r="101" spans="1:9" ht="24.75" customHeight="1">
      <c r="A101" s="350"/>
      <c r="B101" s="393" t="s">
        <v>224</v>
      </c>
      <c r="C101" s="441"/>
      <c r="D101" s="405">
        <f t="shared" si="23"/>
        <v>0</v>
      </c>
      <c r="E101" s="405">
        <v>0</v>
      </c>
      <c r="F101" s="405">
        <f t="shared" si="24"/>
        <v>0</v>
      </c>
      <c r="G101" s="405">
        <v>0</v>
      </c>
      <c r="H101" s="638">
        <f t="shared" si="25"/>
        <v>0</v>
      </c>
      <c r="I101" s="666"/>
    </row>
    <row r="102" spans="1:9" ht="24.75" customHeight="1">
      <c r="A102" s="350"/>
      <c r="B102" s="393" t="s">
        <v>225</v>
      </c>
      <c r="C102" s="424">
        <v>2422130</v>
      </c>
      <c r="D102" s="405">
        <f t="shared" si="23"/>
        <v>2422130</v>
      </c>
      <c r="E102" s="395">
        <v>3715907</v>
      </c>
      <c r="F102" s="405">
        <f t="shared" si="24"/>
        <v>3715907</v>
      </c>
      <c r="G102" s="395">
        <v>3641379</v>
      </c>
      <c r="H102" s="638">
        <f t="shared" si="25"/>
        <v>3641379</v>
      </c>
      <c r="I102" s="666">
        <f t="shared" si="22"/>
        <v>97.99435238825944</v>
      </c>
    </row>
    <row r="103" spans="1:9" ht="24.75" customHeight="1">
      <c r="A103" s="350"/>
      <c r="B103" s="393" t="s">
        <v>226</v>
      </c>
      <c r="C103" s="441"/>
      <c r="D103" s="405">
        <f t="shared" si="23"/>
        <v>0</v>
      </c>
      <c r="E103" s="405"/>
      <c r="F103" s="405">
        <f t="shared" si="24"/>
        <v>0</v>
      </c>
      <c r="G103" s="405"/>
      <c r="H103" s="638">
        <f t="shared" si="25"/>
        <v>0</v>
      </c>
      <c r="I103" s="666"/>
    </row>
    <row r="104" spans="1:9" ht="24.75" customHeight="1">
      <c r="A104" s="350"/>
      <c r="B104" s="393" t="s">
        <v>227</v>
      </c>
      <c r="C104" s="441"/>
      <c r="D104" s="405">
        <f t="shared" si="23"/>
        <v>0</v>
      </c>
      <c r="E104" s="405"/>
      <c r="F104" s="405">
        <f t="shared" si="24"/>
        <v>0</v>
      </c>
      <c r="G104" s="405"/>
      <c r="H104" s="638">
        <f t="shared" si="25"/>
        <v>0</v>
      </c>
      <c r="I104" s="666"/>
    </row>
    <row r="105" spans="1:9" ht="24.75" customHeight="1">
      <c r="A105" s="350"/>
      <c r="B105" s="357" t="s">
        <v>642</v>
      </c>
      <c r="C105" s="424">
        <v>1300000</v>
      </c>
      <c r="D105" s="405">
        <f t="shared" si="23"/>
        <v>1300000</v>
      </c>
      <c r="E105" s="395">
        <v>1624000</v>
      </c>
      <c r="F105" s="405">
        <f t="shared" si="24"/>
        <v>1624000</v>
      </c>
      <c r="G105" s="395">
        <v>1624000</v>
      </c>
      <c r="H105" s="638">
        <f t="shared" si="25"/>
        <v>1624000</v>
      </c>
      <c r="I105" s="666">
        <f t="shared" si="22"/>
        <v>100</v>
      </c>
    </row>
    <row r="106" spans="1:9" ht="24.75" customHeight="1" thickBot="1">
      <c r="A106" s="350"/>
      <c r="B106" s="369" t="s">
        <v>228</v>
      </c>
      <c r="C106" s="437">
        <v>2126120</v>
      </c>
      <c r="D106" s="421">
        <f t="shared" si="23"/>
        <v>2126120</v>
      </c>
      <c r="E106" s="420">
        <v>5383003</v>
      </c>
      <c r="F106" s="421">
        <f t="shared" si="24"/>
        <v>5383003</v>
      </c>
      <c r="G106" s="420">
        <v>0</v>
      </c>
      <c r="H106" s="640">
        <f t="shared" si="25"/>
        <v>0</v>
      </c>
      <c r="I106" s="666">
        <f t="shared" si="22"/>
        <v>0</v>
      </c>
    </row>
    <row r="107" spans="1:9" s="360" customFormat="1" ht="24.75" customHeight="1" thickBot="1">
      <c r="A107" s="352" t="s">
        <v>18</v>
      </c>
      <c r="B107" s="359" t="s">
        <v>250</v>
      </c>
      <c r="C107" s="429">
        <f>C108+C109+C110</f>
        <v>12800000</v>
      </c>
      <c r="D107" s="458">
        <f t="shared" si="23"/>
        <v>12800000</v>
      </c>
      <c r="E107" s="402">
        <f>E108+E109+E110</f>
        <v>98836778</v>
      </c>
      <c r="F107" s="402">
        <f>F108+F109+F110</f>
        <v>98836778</v>
      </c>
      <c r="G107" s="402">
        <f>G108+G109+G110</f>
        <v>33063393</v>
      </c>
      <c r="H107" s="636">
        <f>H108+H109+H110</f>
        <v>33063393</v>
      </c>
      <c r="I107" s="666">
        <f t="shared" si="22"/>
        <v>33.45252007304406</v>
      </c>
    </row>
    <row r="108" spans="1:9" ht="24.75" customHeight="1">
      <c r="A108" s="350" t="s">
        <v>28</v>
      </c>
      <c r="B108" s="367" t="s">
        <v>229</v>
      </c>
      <c r="C108" s="473">
        <v>4000000</v>
      </c>
      <c r="D108" s="403">
        <f t="shared" si="23"/>
        <v>4000000</v>
      </c>
      <c r="E108" s="474">
        <v>10200597</v>
      </c>
      <c r="F108" s="403">
        <f t="shared" si="24"/>
        <v>10200597</v>
      </c>
      <c r="G108" s="474">
        <v>9737572</v>
      </c>
      <c r="H108" s="637">
        <f t="shared" si="25"/>
        <v>9737572</v>
      </c>
      <c r="I108" s="666">
        <f>H108/F108%</f>
        <v>95.46080489210583</v>
      </c>
    </row>
    <row r="109" spans="1:9" ht="24.75" customHeight="1">
      <c r="A109" s="350" t="s">
        <v>29</v>
      </c>
      <c r="B109" s="340" t="s">
        <v>71</v>
      </c>
      <c r="C109" s="424">
        <v>8800000</v>
      </c>
      <c r="D109" s="405">
        <f t="shared" si="23"/>
        <v>8800000</v>
      </c>
      <c r="E109" s="395">
        <v>88375151</v>
      </c>
      <c r="F109" s="405">
        <f t="shared" si="24"/>
        <v>88375151</v>
      </c>
      <c r="G109" s="395">
        <v>23065601</v>
      </c>
      <c r="H109" s="638">
        <f t="shared" si="25"/>
        <v>23065601</v>
      </c>
      <c r="I109" s="666">
        <f aca="true" t="shared" si="26" ref="I109:I130">H109/F109%</f>
        <v>26.09964536298218</v>
      </c>
    </row>
    <row r="110" spans="1:9" ht="24.75" customHeight="1" thickBot="1">
      <c r="A110" s="350" t="s">
        <v>30</v>
      </c>
      <c r="B110" s="369" t="s">
        <v>73</v>
      </c>
      <c r="C110" s="442"/>
      <c r="D110" s="421">
        <f t="shared" si="23"/>
        <v>0</v>
      </c>
      <c r="E110" s="610">
        <v>261030</v>
      </c>
      <c r="F110" s="610">
        <f t="shared" si="24"/>
        <v>261030</v>
      </c>
      <c r="G110" s="610">
        <v>260220</v>
      </c>
      <c r="H110" s="655">
        <f t="shared" si="25"/>
        <v>260220</v>
      </c>
      <c r="I110" s="666">
        <f t="shared" si="26"/>
        <v>99.68969084013331</v>
      </c>
    </row>
    <row r="111" spans="1:9" s="360" customFormat="1" ht="24.75" customHeight="1" thickBot="1">
      <c r="A111" s="352" t="s">
        <v>19</v>
      </c>
      <c r="B111" s="359" t="s">
        <v>629</v>
      </c>
      <c r="C111" s="429">
        <f aca="true" t="shared" si="27" ref="C111:H111">C107+C99+C91+C90+C89+C88</f>
        <v>99019226</v>
      </c>
      <c r="D111" s="429">
        <f t="shared" si="27"/>
        <v>99019226</v>
      </c>
      <c r="E111" s="429">
        <f t="shared" si="27"/>
        <v>215449798</v>
      </c>
      <c r="F111" s="429">
        <f t="shared" si="27"/>
        <v>215449798</v>
      </c>
      <c r="G111" s="429">
        <f t="shared" si="27"/>
        <v>135133433</v>
      </c>
      <c r="H111" s="642">
        <f t="shared" si="27"/>
        <v>135133433</v>
      </c>
      <c r="I111" s="666">
        <f t="shared" si="26"/>
        <v>62.72154082038174</v>
      </c>
    </row>
    <row r="112" spans="1:9" ht="24.75" customHeight="1" hidden="1" thickBot="1">
      <c r="A112" s="350" t="s">
        <v>20</v>
      </c>
      <c r="B112" s="367" t="s">
        <v>233</v>
      </c>
      <c r="C112" s="440">
        <v>0</v>
      </c>
      <c r="D112" s="403">
        <v>0</v>
      </c>
      <c r="E112" s="403">
        <v>0</v>
      </c>
      <c r="F112" s="403">
        <v>0</v>
      </c>
      <c r="G112" s="403">
        <v>0</v>
      </c>
      <c r="H112" s="637">
        <v>0</v>
      </c>
      <c r="I112" s="666" t="e">
        <f t="shared" si="26"/>
        <v>#DIV/0!</v>
      </c>
    </row>
    <row r="113" spans="1:9" ht="24.75" customHeight="1" hidden="1" thickBot="1">
      <c r="A113" s="350"/>
      <c r="B113" s="340" t="s">
        <v>230</v>
      </c>
      <c r="C113" s="441">
        <v>0</v>
      </c>
      <c r="D113" s="405">
        <v>0</v>
      </c>
      <c r="E113" s="405">
        <v>0</v>
      </c>
      <c r="F113" s="405">
        <v>0</v>
      </c>
      <c r="G113" s="405">
        <v>0</v>
      </c>
      <c r="H113" s="638">
        <v>0</v>
      </c>
      <c r="I113" s="666" t="e">
        <f t="shared" si="26"/>
        <v>#DIV/0!</v>
      </c>
    </row>
    <row r="114" spans="1:9" ht="24.75" customHeight="1" hidden="1" thickBot="1">
      <c r="A114" s="350"/>
      <c r="B114" s="377" t="s">
        <v>231</v>
      </c>
      <c r="C114" s="441">
        <v>0</v>
      </c>
      <c r="D114" s="405">
        <v>0</v>
      </c>
      <c r="E114" s="405">
        <v>0</v>
      </c>
      <c r="F114" s="405">
        <v>0</v>
      </c>
      <c r="G114" s="405">
        <v>0</v>
      </c>
      <c r="H114" s="638">
        <v>0</v>
      </c>
      <c r="I114" s="666" t="e">
        <f t="shared" si="26"/>
        <v>#DIV/0!</v>
      </c>
    </row>
    <row r="115" spans="1:9" ht="24.75" customHeight="1" hidden="1" thickBot="1">
      <c r="A115" s="350"/>
      <c r="B115" s="340" t="s">
        <v>232</v>
      </c>
      <c r="C115" s="441">
        <v>0</v>
      </c>
      <c r="D115" s="405">
        <v>0</v>
      </c>
      <c r="E115" s="405">
        <v>0</v>
      </c>
      <c r="F115" s="405">
        <v>0</v>
      </c>
      <c r="G115" s="405">
        <v>0</v>
      </c>
      <c r="H115" s="638">
        <v>0</v>
      </c>
      <c r="I115" s="666" t="e">
        <f t="shared" si="26"/>
        <v>#DIV/0!</v>
      </c>
    </row>
    <row r="116" spans="1:9" ht="24.75" customHeight="1" hidden="1" thickBot="1">
      <c r="A116" s="350" t="s">
        <v>21</v>
      </c>
      <c r="B116" s="369" t="s">
        <v>234</v>
      </c>
      <c r="C116" s="442">
        <v>0</v>
      </c>
      <c r="D116" s="421">
        <v>0</v>
      </c>
      <c r="E116" s="421">
        <v>0</v>
      </c>
      <c r="F116" s="421">
        <v>0</v>
      </c>
      <c r="G116" s="421">
        <v>0</v>
      </c>
      <c r="H116" s="640">
        <v>0</v>
      </c>
      <c r="I116" s="666" t="e">
        <f t="shared" si="26"/>
        <v>#DIV/0!</v>
      </c>
    </row>
    <row r="117" spans="1:9" s="360" customFormat="1" ht="24.75" customHeight="1" hidden="1" thickBot="1">
      <c r="A117" s="352" t="s">
        <v>74</v>
      </c>
      <c r="B117" s="359" t="s">
        <v>235</v>
      </c>
      <c r="C117" s="443">
        <f>SUM(C118:C122)</f>
        <v>0</v>
      </c>
      <c r="D117" s="422">
        <v>0</v>
      </c>
      <c r="E117" s="422">
        <f>E118+E119</f>
        <v>0</v>
      </c>
      <c r="F117" s="422">
        <f>F118+F119</f>
        <v>0</v>
      </c>
      <c r="G117" s="422">
        <f>G118+G119</f>
        <v>0</v>
      </c>
      <c r="H117" s="656">
        <f>H118+H119</f>
        <v>0</v>
      </c>
      <c r="I117" s="666" t="e">
        <f t="shared" si="26"/>
        <v>#DIV/0!</v>
      </c>
    </row>
    <row r="118" spans="1:9" ht="24.75" customHeight="1" hidden="1" thickBot="1">
      <c r="A118" s="350"/>
      <c r="B118" s="367" t="s">
        <v>236</v>
      </c>
      <c r="C118" s="440">
        <v>0</v>
      </c>
      <c r="D118" s="403">
        <v>0</v>
      </c>
      <c r="E118" s="403"/>
      <c r="F118" s="403"/>
      <c r="G118" s="403"/>
      <c r="H118" s="637"/>
      <c r="I118" s="666" t="e">
        <f t="shared" si="26"/>
        <v>#DIV/0!</v>
      </c>
    </row>
    <row r="119" spans="1:9" ht="24.75" customHeight="1" hidden="1" thickBot="1">
      <c r="A119" s="350"/>
      <c r="B119" s="340" t="s">
        <v>237</v>
      </c>
      <c r="C119" s="441"/>
      <c r="D119" s="405">
        <v>0</v>
      </c>
      <c r="E119" s="405"/>
      <c r="F119" s="405"/>
      <c r="G119" s="405"/>
      <c r="H119" s="638"/>
      <c r="I119" s="666" t="e">
        <f t="shared" si="26"/>
        <v>#DIV/0!</v>
      </c>
    </row>
    <row r="120" spans="1:9" ht="24.75" customHeight="1" hidden="1">
      <c r="A120" s="350"/>
      <c r="B120" s="340" t="s">
        <v>238</v>
      </c>
      <c r="C120" s="441">
        <v>0</v>
      </c>
      <c r="D120" s="405">
        <v>0</v>
      </c>
      <c r="E120" s="405"/>
      <c r="F120" s="405">
        <v>0</v>
      </c>
      <c r="G120" s="405"/>
      <c r="H120" s="638">
        <v>0</v>
      </c>
      <c r="I120" s="666" t="e">
        <f t="shared" si="26"/>
        <v>#DIV/0!</v>
      </c>
    </row>
    <row r="121" spans="1:9" ht="24.75" customHeight="1" hidden="1">
      <c r="A121" s="350"/>
      <c r="B121" s="340" t="s">
        <v>239</v>
      </c>
      <c r="C121" s="441">
        <v>0</v>
      </c>
      <c r="D121" s="405">
        <v>0</v>
      </c>
      <c r="E121" s="405">
        <v>0</v>
      </c>
      <c r="F121" s="405">
        <v>0</v>
      </c>
      <c r="G121" s="405">
        <v>0</v>
      </c>
      <c r="H121" s="638">
        <v>0</v>
      </c>
      <c r="I121" s="666" t="e">
        <f t="shared" si="26"/>
        <v>#DIV/0!</v>
      </c>
    </row>
    <row r="122" spans="1:9" ht="24.75" customHeight="1" hidden="1">
      <c r="A122" s="362"/>
      <c r="B122" s="369" t="s">
        <v>240</v>
      </c>
      <c r="C122" s="441">
        <v>0</v>
      </c>
      <c r="D122" s="405">
        <v>0</v>
      </c>
      <c r="E122" s="405">
        <v>0</v>
      </c>
      <c r="F122" s="405">
        <v>0</v>
      </c>
      <c r="G122" s="405">
        <v>0</v>
      </c>
      <c r="H122" s="638">
        <v>0</v>
      </c>
      <c r="I122" s="666" t="e">
        <f t="shared" si="26"/>
        <v>#DIV/0!</v>
      </c>
    </row>
    <row r="123" spans="1:9" ht="24.75" customHeight="1" hidden="1">
      <c r="A123" s="363" t="s">
        <v>75</v>
      </c>
      <c r="B123" s="364" t="s">
        <v>241</v>
      </c>
      <c r="C123" s="441">
        <v>0</v>
      </c>
      <c r="D123" s="405">
        <v>0</v>
      </c>
      <c r="E123" s="405">
        <v>0</v>
      </c>
      <c r="F123" s="405">
        <v>0</v>
      </c>
      <c r="G123" s="405">
        <v>0</v>
      </c>
      <c r="H123" s="638">
        <v>0</v>
      </c>
      <c r="I123" s="666" t="e">
        <f t="shared" si="26"/>
        <v>#DIV/0!</v>
      </c>
    </row>
    <row r="124" spans="1:9" ht="24.75" customHeight="1" hidden="1">
      <c r="A124" s="366"/>
      <c r="B124" s="367" t="s">
        <v>242</v>
      </c>
      <c r="C124" s="441">
        <v>0</v>
      </c>
      <c r="D124" s="405">
        <v>0</v>
      </c>
      <c r="E124" s="405">
        <v>0</v>
      </c>
      <c r="F124" s="405">
        <v>0</v>
      </c>
      <c r="G124" s="405">
        <v>0</v>
      </c>
      <c r="H124" s="638">
        <v>0</v>
      </c>
      <c r="I124" s="666" t="e">
        <f t="shared" si="26"/>
        <v>#DIV/0!</v>
      </c>
    </row>
    <row r="125" spans="1:9" ht="24.75" customHeight="1" hidden="1">
      <c r="A125" s="350"/>
      <c r="B125" s="340" t="s">
        <v>243</v>
      </c>
      <c r="C125" s="441">
        <v>0</v>
      </c>
      <c r="D125" s="405">
        <v>0</v>
      </c>
      <c r="E125" s="405">
        <v>0</v>
      </c>
      <c r="F125" s="405">
        <v>0</v>
      </c>
      <c r="G125" s="405">
        <v>0</v>
      </c>
      <c r="H125" s="638">
        <v>0</v>
      </c>
      <c r="I125" s="666" t="e">
        <f t="shared" si="26"/>
        <v>#DIV/0!</v>
      </c>
    </row>
    <row r="126" spans="1:9" ht="24.75" customHeight="1" hidden="1">
      <c r="A126" s="350"/>
      <c r="B126" s="340" t="s">
        <v>244</v>
      </c>
      <c r="C126" s="441">
        <v>0</v>
      </c>
      <c r="D126" s="405">
        <v>0</v>
      </c>
      <c r="E126" s="405">
        <v>0</v>
      </c>
      <c r="F126" s="405">
        <v>0</v>
      </c>
      <c r="G126" s="405">
        <v>0</v>
      </c>
      <c r="H126" s="638">
        <v>0</v>
      </c>
      <c r="I126" s="666" t="e">
        <f t="shared" si="26"/>
        <v>#DIV/0!</v>
      </c>
    </row>
    <row r="127" spans="1:9" ht="24.75" customHeight="1" hidden="1">
      <c r="A127" s="362"/>
      <c r="B127" s="369" t="s">
        <v>245</v>
      </c>
      <c r="C127" s="441">
        <v>0</v>
      </c>
      <c r="D127" s="405">
        <v>0</v>
      </c>
      <c r="E127" s="405">
        <v>0</v>
      </c>
      <c r="F127" s="405">
        <v>0</v>
      </c>
      <c r="G127" s="405">
        <v>0</v>
      </c>
      <c r="H127" s="638">
        <v>0</v>
      </c>
      <c r="I127" s="666" t="e">
        <f t="shared" si="26"/>
        <v>#DIV/0!</v>
      </c>
    </row>
    <row r="128" spans="1:9" ht="24" customHeight="1">
      <c r="A128" s="374" t="s">
        <v>89</v>
      </c>
      <c r="B128" s="364" t="s">
        <v>246</v>
      </c>
      <c r="C128" s="441">
        <v>0</v>
      </c>
      <c r="D128" s="405">
        <v>0</v>
      </c>
      <c r="E128" s="405">
        <v>0</v>
      </c>
      <c r="F128" s="405">
        <v>0</v>
      </c>
      <c r="G128" s="405">
        <v>0</v>
      </c>
      <c r="H128" s="638">
        <v>0</v>
      </c>
      <c r="I128" s="666"/>
    </row>
    <row r="129" spans="1:9" ht="24" customHeight="1" thickBot="1">
      <c r="A129" s="460" t="s">
        <v>247</v>
      </c>
      <c r="B129" s="461" t="s">
        <v>248</v>
      </c>
      <c r="C129" s="442">
        <v>52416951</v>
      </c>
      <c r="D129" s="421">
        <f>SUM(C129:C129)</f>
        <v>52416951</v>
      </c>
      <c r="E129" s="421">
        <v>55432395</v>
      </c>
      <c r="F129" s="421">
        <f>SUM(E129:E129)</f>
        <v>55432395</v>
      </c>
      <c r="G129" s="421">
        <v>42350713</v>
      </c>
      <c r="H129" s="640">
        <f>SUM(G129:G129)</f>
        <v>42350713</v>
      </c>
      <c r="I129" s="666"/>
    </row>
    <row r="130" spans="1:9" s="477" customFormat="1" ht="24.75" customHeight="1" thickBot="1">
      <c r="A130" s="475" t="s">
        <v>91</v>
      </c>
      <c r="B130" s="476" t="s">
        <v>249</v>
      </c>
      <c r="C130" s="429">
        <f>C129+C111</f>
        <v>151436177</v>
      </c>
      <c r="D130" s="402">
        <f>D111+D129</f>
        <v>151436177</v>
      </c>
      <c r="E130" s="402">
        <f>E111+E129</f>
        <v>270882193</v>
      </c>
      <c r="F130" s="402">
        <f>F111+F129</f>
        <v>270882193</v>
      </c>
      <c r="G130" s="402">
        <f>G111+G129</f>
        <v>177484146</v>
      </c>
      <c r="H130" s="636">
        <f>H111+H129</f>
        <v>177484146</v>
      </c>
      <c r="I130" s="666">
        <f t="shared" si="26"/>
        <v>65.52078748122067</v>
      </c>
    </row>
    <row r="131" spans="1:9" ht="24.75" customHeight="1" thickBot="1">
      <c r="A131" s="341"/>
      <c r="C131" s="444"/>
      <c r="D131" s="445"/>
      <c r="E131" s="445"/>
      <c r="F131" s="445"/>
      <c r="G131" s="445"/>
      <c r="H131" s="445"/>
      <c r="I131" s="666"/>
    </row>
    <row r="132" ht="15">
      <c r="A132" s="341"/>
    </row>
    <row r="133" spans="1:3" ht="15.75">
      <c r="A133" s="375"/>
      <c r="B133" s="365" t="s">
        <v>76</v>
      </c>
      <c r="C133" s="346"/>
    </row>
    <row r="134" ht="15">
      <c r="A134" s="341"/>
    </row>
    <row r="135" spans="1:4" ht="31.5">
      <c r="A135" s="378" t="s">
        <v>17</v>
      </c>
      <c r="B135" s="379" t="s">
        <v>586</v>
      </c>
      <c r="C135" s="380">
        <f>H80-H130</f>
        <v>108521179</v>
      </c>
      <c r="D135" s="611"/>
    </row>
    <row r="136" ht="15">
      <c r="A136" s="341"/>
    </row>
    <row r="137" ht="15">
      <c r="A137" s="341"/>
    </row>
    <row r="138" spans="1:3" ht="15.75">
      <c r="A138" s="375"/>
      <c r="B138" s="365" t="s">
        <v>77</v>
      </c>
      <c r="C138" s="346"/>
    </row>
    <row r="139" ht="15">
      <c r="A139" s="341"/>
    </row>
    <row r="140" spans="1:3" ht="33.75" customHeight="1">
      <c r="A140" s="363" t="s">
        <v>59</v>
      </c>
      <c r="B140" s="381" t="s">
        <v>78</v>
      </c>
      <c r="C140" s="382">
        <f>C141-C147</f>
        <v>0</v>
      </c>
    </row>
    <row r="141" spans="1:3" ht="32.25" customHeight="1">
      <c r="A141" s="363" t="s">
        <v>79</v>
      </c>
      <c r="B141" s="383" t="s">
        <v>251</v>
      </c>
      <c r="C141" s="384">
        <f>C142+C143+C144+C145+C146</f>
        <v>0</v>
      </c>
    </row>
    <row r="142" spans="1:3" ht="15" customHeight="1">
      <c r="A142" s="373" t="s">
        <v>80</v>
      </c>
      <c r="B142" s="385" t="s">
        <v>252</v>
      </c>
      <c r="C142" s="386">
        <v>0</v>
      </c>
    </row>
    <row r="143" spans="1:3" ht="15" customHeight="1">
      <c r="A143" s="373" t="s">
        <v>81</v>
      </c>
      <c r="B143" s="385" t="s">
        <v>253</v>
      </c>
      <c r="C143" s="386">
        <v>0</v>
      </c>
    </row>
    <row r="144" spans="1:3" ht="15" customHeight="1">
      <c r="A144" s="373" t="s">
        <v>256</v>
      </c>
      <c r="B144" s="385" t="s">
        <v>254</v>
      </c>
      <c r="C144" s="386">
        <v>0</v>
      </c>
    </row>
    <row r="145" spans="1:3" ht="15" customHeight="1">
      <c r="A145" s="373" t="s">
        <v>257</v>
      </c>
      <c r="B145" s="385" t="s">
        <v>255</v>
      </c>
      <c r="C145" s="386">
        <v>0</v>
      </c>
    </row>
    <row r="146" spans="1:3" ht="15" customHeight="1">
      <c r="A146" s="373" t="s">
        <v>264</v>
      </c>
      <c r="B146" s="347" t="s">
        <v>263</v>
      </c>
      <c r="C146" s="387">
        <v>0</v>
      </c>
    </row>
    <row r="147" spans="1:3" ht="27.75" customHeight="1">
      <c r="A147" s="363" t="s">
        <v>63</v>
      </c>
      <c r="B147" s="381" t="s">
        <v>268</v>
      </c>
      <c r="C147" s="382">
        <f>C148+C149+C150+C151+C152</f>
        <v>0</v>
      </c>
    </row>
    <row r="148" spans="1:3" ht="15" customHeight="1">
      <c r="A148" s="373" t="s">
        <v>82</v>
      </c>
      <c r="B148" s="385" t="s">
        <v>258</v>
      </c>
      <c r="C148" s="386">
        <v>0</v>
      </c>
    </row>
    <row r="149" spans="1:3" ht="15" customHeight="1">
      <c r="A149" s="373" t="s">
        <v>83</v>
      </c>
      <c r="B149" s="385" t="s">
        <v>259</v>
      </c>
      <c r="C149" s="386">
        <v>0</v>
      </c>
    </row>
    <row r="150" spans="1:3" ht="15">
      <c r="A150" s="373" t="s">
        <v>265</v>
      </c>
      <c r="B150" s="347" t="s">
        <v>260</v>
      </c>
      <c r="C150" s="387">
        <v>0</v>
      </c>
    </row>
    <row r="151" spans="1:3" ht="15">
      <c r="A151" s="373" t="s">
        <v>266</v>
      </c>
      <c r="B151" s="347" t="s">
        <v>261</v>
      </c>
      <c r="C151" s="387">
        <v>0</v>
      </c>
    </row>
    <row r="152" spans="1:3" ht="15">
      <c r="A152" s="373" t="s">
        <v>267</v>
      </c>
      <c r="B152" s="347" t="s">
        <v>262</v>
      </c>
      <c r="C152" s="387">
        <v>0</v>
      </c>
    </row>
    <row r="153" ht="15">
      <c r="A153" s="388"/>
    </row>
    <row r="155" spans="2:3" ht="15">
      <c r="B155" s="347" t="s">
        <v>659</v>
      </c>
      <c r="C155" s="387">
        <v>28</v>
      </c>
    </row>
    <row r="156" spans="2:3" ht="15">
      <c r="B156" s="347" t="s">
        <v>660</v>
      </c>
      <c r="C156" s="387">
        <v>17</v>
      </c>
    </row>
  </sheetData>
  <sheetProtection/>
  <mergeCells count="10">
    <mergeCell ref="B4:B6"/>
    <mergeCell ref="A4:A6"/>
    <mergeCell ref="B84:B86"/>
    <mergeCell ref="A84:A86"/>
    <mergeCell ref="E4:F4"/>
    <mergeCell ref="G4:H4"/>
    <mergeCell ref="E84:F84"/>
    <mergeCell ref="G84:H84"/>
    <mergeCell ref="C4:D4"/>
    <mergeCell ref="C84:D84"/>
  </mergeCells>
  <printOptions/>
  <pageMargins left="0.31496062992125984" right="0.11811023622047245" top="1.0236220472440944" bottom="0.5905511811023623" header="0.2755905511811024" footer="0.5118110236220472"/>
  <pageSetup horizontalDpi="600" verticalDpi="600" orientation="landscape" paperSize="9" scale="50" r:id="rId1"/>
  <headerFooter alignWithMargins="0">
    <oddHeader>&amp;C&amp;"Arial CE,Félkövér"&amp;12
Önkormányzat bevételei és kiadásai
összesen&amp;R1. számú melléklet</oddHeader>
  </headerFooter>
  <rowBreaks count="2" manualBreakCount="2">
    <brk id="40" max="8" man="1"/>
    <brk id="8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48"/>
  <sheetViews>
    <sheetView tabSelected="1" view="pageBreakPreview" zoomScaleSheetLayoutView="100" workbookViewId="0" topLeftCell="A25">
      <selection activeCell="F13" sqref="F13"/>
    </sheetView>
  </sheetViews>
  <sheetFormatPr defaultColWidth="9.00390625" defaultRowHeight="12.75"/>
  <cols>
    <col min="1" max="1" width="6.75390625" style="10" customWidth="1"/>
    <col min="2" max="2" width="48.125" style="10" customWidth="1"/>
    <col min="3" max="3" width="16.125" style="10" customWidth="1"/>
    <col min="4" max="4" width="16.25390625" style="10" customWidth="1"/>
    <col min="5" max="5" width="14.875" style="10" customWidth="1"/>
    <col min="6" max="6" width="51.25390625" style="10" customWidth="1"/>
    <col min="7" max="7" width="16.625" style="10" customWidth="1"/>
    <col min="8" max="8" width="16.875" style="10" customWidth="1"/>
    <col min="9" max="9" width="14.875" style="10" customWidth="1"/>
    <col min="10" max="16384" width="9.125" style="10" customWidth="1"/>
  </cols>
  <sheetData>
    <row r="1" spans="1:7" ht="15">
      <c r="A1" s="11"/>
      <c r="G1" s="10" t="s">
        <v>695</v>
      </c>
    </row>
    <row r="2" ht="15">
      <c r="A2" s="11"/>
    </row>
    <row r="3" spans="1:7" ht="15">
      <c r="A3" s="687" t="s">
        <v>535</v>
      </c>
      <c r="B3" s="687"/>
      <c r="C3" s="687"/>
      <c r="D3" s="687"/>
      <c r="E3" s="687"/>
      <c r="F3" s="687"/>
      <c r="G3" s="687"/>
    </row>
    <row r="4" ht="15">
      <c r="A4" s="11"/>
    </row>
    <row r="5" ht="15">
      <c r="A5" s="11"/>
    </row>
    <row r="6" spans="1:7" ht="15">
      <c r="A6" s="687" t="s">
        <v>84</v>
      </c>
      <c r="B6" s="687"/>
      <c r="C6" s="687"/>
      <c r="D6" s="687"/>
      <c r="E6" s="687"/>
      <c r="F6" s="687"/>
      <c r="G6" s="687"/>
    </row>
    <row r="7" spans="1:7" ht="15">
      <c r="A7" s="687" t="s">
        <v>85</v>
      </c>
      <c r="B7" s="709"/>
      <c r="C7" s="709"/>
      <c r="D7" s="709"/>
      <c r="E7" s="709"/>
      <c r="F7" s="709"/>
      <c r="G7" s="709"/>
    </row>
    <row r="8" spans="1:7" ht="15">
      <c r="A8" s="12"/>
      <c r="B8" s="12"/>
      <c r="C8" s="12"/>
      <c r="D8" s="12"/>
      <c r="E8" s="12"/>
      <c r="F8" s="12"/>
      <c r="G8" s="13"/>
    </row>
    <row r="9" spans="1:9" ht="15">
      <c r="A9" s="15"/>
      <c r="B9" s="706" t="s">
        <v>86</v>
      </c>
      <c r="C9" s="707"/>
      <c r="D9" s="176"/>
      <c r="E9" s="176"/>
      <c r="F9" s="708" t="s">
        <v>87</v>
      </c>
      <c r="G9" s="707"/>
      <c r="H9" s="225"/>
      <c r="I9" s="226"/>
    </row>
    <row r="10" spans="1:9" ht="42.75">
      <c r="A10" s="179" t="s">
        <v>27</v>
      </c>
      <c r="B10" s="179" t="s">
        <v>12</v>
      </c>
      <c r="C10" s="223" t="s">
        <v>690</v>
      </c>
      <c r="D10" s="223" t="s">
        <v>691</v>
      </c>
      <c r="E10" s="223" t="s">
        <v>692</v>
      </c>
      <c r="F10" s="179" t="s">
        <v>12</v>
      </c>
      <c r="G10" s="223" t="s">
        <v>690</v>
      </c>
      <c r="H10" s="223" t="s">
        <v>691</v>
      </c>
      <c r="I10" s="223" t="s">
        <v>692</v>
      </c>
    </row>
    <row r="11" spans="1:9" ht="15">
      <c r="A11" s="180"/>
      <c r="B11" s="66"/>
      <c r="C11" s="66"/>
      <c r="D11" s="66"/>
      <c r="E11" s="66"/>
      <c r="F11" s="66"/>
      <c r="G11" s="66"/>
      <c r="H11" s="66"/>
      <c r="I11" s="66"/>
    </row>
    <row r="12" spans="1:9" ht="15">
      <c r="A12" s="232" t="s">
        <v>17</v>
      </c>
      <c r="B12" s="177" t="s">
        <v>537</v>
      </c>
      <c r="C12" s="199">
        <f>'1.sz.melléklet'!D20</f>
        <v>92817666</v>
      </c>
      <c r="D12" s="199">
        <f>'1.sz.melléklet'!F20</f>
        <v>100957126</v>
      </c>
      <c r="E12" s="199">
        <f>'1.sz.melléklet'!H20</f>
        <v>108869173</v>
      </c>
      <c r="F12" s="66" t="s">
        <v>1</v>
      </c>
      <c r="G12" s="199">
        <f>'1.sz.melléklet'!D88</f>
        <v>29301089</v>
      </c>
      <c r="H12" s="199">
        <f>'1.sz.melléklet'!F88</f>
        <v>36753184</v>
      </c>
      <c r="I12" s="199">
        <f>'1.sz.melléklet'!H88</f>
        <v>35689627</v>
      </c>
    </row>
    <row r="13" spans="1:9" ht="15">
      <c r="A13" s="233" t="s">
        <v>18</v>
      </c>
      <c r="B13" s="231" t="s">
        <v>23</v>
      </c>
      <c r="C13" s="199">
        <f>'1.sz.melléklet'!D35</f>
        <v>29600000</v>
      </c>
      <c r="D13" s="199">
        <f>'1.sz.melléklet'!F35</f>
        <v>29605000</v>
      </c>
      <c r="E13" s="199">
        <f>'1.sz.melléklet'!H35</f>
        <v>33355231</v>
      </c>
      <c r="F13" s="66" t="s">
        <v>64</v>
      </c>
      <c r="G13" s="199">
        <f>'1.sz.melléklet'!D89</f>
        <v>6259887</v>
      </c>
      <c r="H13" s="199">
        <f>'1.sz.melléklet'!F89</f>
        <v>7922549</v>
      </c>
      <c r="I13" s="199">
        <f>'1.sz.melléklet'!H89</f>
        <v>7922549</v>
      </c>
    </row>
    <row r="14" spans="1:9" ht="15">
      <c r="A14" s="233" t="s">
        <v>19</v>
      </c>
      <c r="B14" s="231" t="s">
        <v>0</v>
      </c>
      <c r="C14" s="199">
        <f>'1.sz.melléklet'!D46</f>
        <v>6480300</v>
      </c>
      <c r="D14" s="199">
        <f>'1.sz.melléklet'!F46</f>
        <v>19953585</v>
      </c>
      <c r="E14" s="199">
        <f>'1.sz.melléklet'!H46</f>
        <v>22233089</v>
      </c>
      <c r="F14" s="66" t="s">
        <v>556</v>
      </c>
      <c r="G14" s="199">
        <f>'1.sz.melléklet'!D90</f>
        <v>43550000</v>
      </c>
      <c r="H14" s="199">
        <f>'1.sz.melléklet'!F90</f>
        <v>52733393</v>
      </c>
      <c r="I14" s="199">
        <f>'1.sz.melléklet'!H90</f>
        <v>45033426</v>
      </c>
    </row>
    <row r="15" spans="1:9" ht="15">
      <c r="A15" s="236" t="s">
        <v>20</v>
      </c>
      <c r="B15" s="237" t="s">
        <v>539</v>
      </c>
      <c r="C15" s="199">
        <f>'1.sz.melléklet'!D56</f>
        <v>2764570</v>
      </c>
      <c r="D15" s="199">
        <f>'1.sz.melléklet'!F56</f>
        <v>764570</v>
      </c>
      <c r="E15" s="199">
        <f>'1.sz.melléklet'!H56</f>
        <v>271081</v>
      </c>
      <c r="F15" s="66" t="s">
        <v>68</v>
      </c>
      <c r="G15" s="199">
        <f>'1.sz.melléklet'!D91</f>
        <v>1260000</v>
      </c>
      <c r="H15" s="199">
        <f>'1.sz.melléklet'!F91</f>
        <v>1600700</v>
      </c>
      <c r="I15" s="199">
        <f>'1.sz.melléklet'!H91</f>
        <v>1278775</v>
      </c>
    </row>
    <row r="16" spans="1:9" ht="15">
      <c r="A16" s="234"/>
      <c r="B16" s="39"/>
      <c r="C16" s="199"/>
      <c r="D16" s="199"/>
      <c r="E16" s="199"/>
      <c r="F16" s="66" t="s">
        <v>88</v>
      </c>
      <c r="G16" s="199">
        <v>5848250</v>
      </c>
      <c r="H16" s="624">
        <v>17603194</v>
      </c>
      <c r="I16" s="624">
        <v>12145663</v>
      </c>
    </row>
    <row r="17" spans="1:9" ht="15">
      <c r="A17" s="168" t="s">
        <v>93</v>
      </c>
      <c r="B17" s="224" t="s">
        <v>94</v>
      </c>
      <c r="C17" s="222">
        <f>SUM(C12:C15)</f>
        <v>131662536</v>
      </c>
      <c r="D17" s="222">
        <f>SUM(D12:D15)</f>
        <v>151280281</v>
      </c>
      <c r="E17" s="222">
        <f>SUM(E12:E15)</f>
        <v>164728574</v>
      </c>
      <c r="F17" s="43" t="s">
        <v>95</v>
      </c>
      <c r="G17" s="222">
        <f>SUM(G12:G16)</f>
        <v>86219226</v>
      </c>
      <c r="H17" s="222">
        <f>SUM(H12:H16)</f>
        <v>116613020</v>
      </c>
      <c r="I17" s="222">
        <f>SUM(I12:I16)</f>
        <v>102070040</v>
      </c>
    </row>
    <row r="18" spans="1:9" ht="15">
      <c r="A18" s="235" t="s">
        <v>96</v>
      </c>
      <c r="B18" s="177" t="s">
        <v>525</v>
      </c>
      <c r="C18" s="199"/>
      <c r="D18" s="199"/>
      <c r="E18" s="199"/>
      <c r="F18" s="66" t="s">
        <v>521</v>
      </c>
      <c r="G18" s="199">
        <v>52416951</v>
      </c>
      <c r="H18" s="199">
        <v>55432395</v>
      </c>
      <c r="I18" s="199">
        <v>42350713</v>
      </c>
    </row>
    <row r="19" spans="1:9" ht="15">
      <c r="A19" s="233" t="s">
        <v>97</v>
      </c>
      <c r="B19" s="231" t="s">
        <v>532</v>
      </c>
      <c r="C19" s="199">
        <f>'1.sz.melléklet'!D66</f>
        <v>7842000</v>
      </c>
      <c r="D19" s="199">
        <f>'1.sz.melléklet'!F66</f>
        <v>14502782</v>
      </c>
      <c r="E19" s="199">
        <f>'1.sz.melléklet'!H66</f>
        <v>14502782</v>
      </c>
      <c r="F19" s="66" t="s">
        <v>557</v>
      </c>
      <c r="G19" s="199"/>
      <c r="H19" s="199"/>
      <c r="I19" s="199"/>
    </row>
    <row r="20" spans="1:9" ht="15">
      <c r="A20" s="233" t="s">
        <v>98</v>
      </c>
      <c r="B20" s="231" t="s">
        <v>554</v>
      </c>
      <c r="C20" s="199">
        <f>'1.sz.melléklet'!D67</f>
        <v>0</v>
      </c>
      <c r="D20" s="199">
        <f>'1.sz.melléklet'!F67</f>
        <v>0</v>
      </c>
      <c r="E20" s="199">
        <f>'1.sz.melléklet'!H67</f>
        <v>0</v>
      </c>
      <c r="F20" s="66" t="s">
        <v>523</v>
      </c>
      <c r="G20" s="199"/>
      <c r="H20" s="66"/>
      <c r="I20" s="66"/>
    </row>
    <row r="21" spans="1:9" ht="15">
      <c r="A21" s="233" t="s">
        <v>99</v>
      </c>
      <c r="B21" s="231" t="s">
        <v>555</v>
      </c>
      <c r="C21" s="199"/>
      <c r="D21" s="199"/>
      <c r="E21" s="199"/>
      <c r="F21" s="66"/>
      <c r="G21" s="199"/>
      <c r="H21" s="66"/>
      <c r="I21" s="66"/>
    </row>
    <row r="22" spans="1:9" ht="15">
      <c r="A22" s="168" t="s">
        <v>104</v>
      </c>
      <c r="B22" s="224" t="s">
        <v>105</v>
      </c>
      <c r="C22" s="222">
        <f>SUM(C18:C21)</f>
        <v>7842000</v>
      </c>
      <c r="D22" s="16">
        <f>SUM(D18:D21)</f>
        <v>14502782</v>
      </c>
      <c r="E22" s="16">
        <f>SUM(E18:E21)</f>
        <v>14502782</v>
      </c>
      <c r="F22" s="224" t="s">
        <v>106</v>
      </c>
      <c r="G22" s="222">
        <f>SUM(G18:G21)</f>
        <v>52416951</v>
      </c>
      <c r="H22" s="16">
        <f>SUM(H18:H21)</f>
        <v>55432395</v>
      </c>
      <c r="I22" s="16">
        <f>SUM(I18:I21)</f>
        <v>42350713</v>
      </c>
    </row>
    <row r="23" spans="1:9" ht="15">
      <c r="A23" s="168" t="s">
        <v>107</v>
      </c>
      <c r="B23" s="224" t="s">
        <v>108</v>
      </c>
      <c r="C23" s="222">
        <f>SUM(C22,C17)</f>
        <v>139504536</v>
      </c>
      <c r="D23" s="222">
        <f>SUM(D22,D17)</f>
        <v>165783063</v>
      </c>
      <c r="E23" s="222">
        <f>SUM(E22,E17)</f>
        <v>179231356</v>
      </c>
      <c r="F23" s="224" t="s">
        <v>109</v>
      </c>
      <c r="G23" s="222">
        <f>G22+G17</f>
        <v>138636177</v>
      </c>
      <c r="H23" s="222">
        <f>H22+H17</f>
        <v>172045415</v>
      </c>
      <c r="I23" s="222">
        <f>I22+I17</f>
        <v>144420753</v>
      </c>
    </row>
    <row r="24" spans="1:9" ht="15">
      <c r="A24" s="168" t="s">
        <v>110</v>
      </c>
      <c r="B24" s="224" t="s">
        <v>111</v>
      </c>
      <c r="C24" s="222">
        <f>C23-G23</f>
        <v>868359</v>
      </c>
      <c r="D24" s="16">
        <f>D23-H23</f>
        <v>-6262352</v>
      </c>
      <c r="E24" s="16">
        <f>E23-I23</f>
        <v>34810603</v>
      </c>
      <c r="F24" s="224" t="s">
        <v>111</v>
      </c>
      <c r="G24" s="222">
        <f>G23-C23</f>
        <v>-868359</v>
      </c>
      <c r="H24" s="625">
        <f>H23-D23</f>
        <v>6262352</v>
      </c>
      <c r="I24" s="625">
        <f>I23-E23</f>
        <v>-34810603</v>
      </c>
    </row>
    <row r="25" ht="15">
      <c r="A25" s="11"/>
    </row>
    <row r="26" ht="15">
      <c r="A26" s="11"/>
    </row>
    <row r="27" spans="1:7" ht="15">
      <c r="A27" s="687" t="s">
        <v>112</v>
      </c>
      <c r="B27" s="687"/>
      <c r="C27" s="687"/>
      <c r="D27" s="687"/>
      <c r="E27" s="687"/>
      <c r="F27" s="687"/>
      <c r="G27" s="687"/>
    </row>
    <row r="28" spans="1:7" ht="15">
      <c r="A28" s="687" t="s">
        <v>113</v>
      </c>
      <c r="B28" s="687"/>
      <c r="C28" s="687"/>
      <c r="D28" s="687"/>
      <c r="E28" s="687"/>
      <c r="F28" s="687"/>
      <c r="G28" s="687"/>
    </row>
    <row r="29" spans="1:7" ht="15">
      <c r="A29" s="12"/>
      <c r="B29" s="12"/>
      <c r="C29" s="12"/>
      <c r="D29" s="12"/>
      <c r="E29" s="12"/>
      <c r="F29" s="12"/>
      <c r="G29" s="13"/>
    </row>
    <row r="30" spans="1:9" ht="15">
      <c r="A30" s="15"/>
      <c r="B30" s="706" t="s">
        <v>86</v>
      </c>
      <c r="C30" s="707"/>
      <c r="D30" s="176"/>
      <c r="E30" s="176"/>
      <c r="F30" s="708" t="s">
        <v>87</v>
      </c>
      <c r="G30" s="707"/>
      <c r="H30" s="66"/>
      <c r="I30" s="66"/>
    </row>
    <row r="31" spans="1:9" ht="42.75">
      <c r="A31" s="179" t="s">
        <v>27</v>
      </c>
      <c r="B31" s="179" t="s">
        <v>12</v>
      </c>
      <c r="C31" s="223" t="s">
        <v>690</v>
      </c>
      <c r="D31" s="223" t="s">
        <v>691</v>
      </c>
      <c r="E31" s="223" t="s">
        <v>692</v>
      </c>
      <c r="F31" s="179" t="s">
        <v>12</v>
      </c>
      <c r="G31" s="223" t="s">
        <v>690</v>
      </c>
      <c r="H31" s="223" t="s">
        <v>691</v>
      </c>
      <c r="I31" s="223" t="s">
        <v>692</v>
      </c>
    </row>
    <row r="32" spans="1:9" ht="15">
      <c r="A32" s="180"/>
      <c r="B32" s="66"/>
      <c r="C32" s="66"/>
      <c r="D32" s="66"/>
      <c r="E32" s="66"/>
      <c r="F32" s="66"/>
      <c r="G32" s="66"/>
      <c r="H32" s="66"/>
      <c r="I32" s="66"/>
    </row>
    <row r="33" spans="1:9" ht="15">
      <c r="A33" s="232" t="s">
        <v>17</v>
      </c>
      <c r="B33" s="177" t="s">
        <v>538</v>
      </c>
      <c r="C33" s="199">
        <f>'1.sz.melléklet'!D26</f>
        <v>0</v>
      </c>
      <c r="D33" s="199">
        <f>'1.sz.melléklet'!F26</f>
        <v>103167489</v>
      </c>
      <c r="E33" s="199">
        <f>'1.sz.melléklet'!H26</f>
        <v>103167489</v>
      </c>
      <c r="F33" s="66" t="s">
        <v>559</v>
      </c>
      <c r="G33" s="199">
        <f>'1.sz.melléklet'!D108</f>
        <v>4000000</v>
      </c>
      <c r="H33" s="199">
        <f>'1.sz.melléklet'!F108</f>
        <v>10200597</v>
      </c>
      <c r="I33" s="199">
        <f>'1.sz.melléklet'!H108</f>
        <v>9737572</v>
      </c>
    </row>
    <row r="34" spans="1:9" ht="15">
      <c r="A34" s="233" t="s">
        <v>18</v>
      </c>
      <c r="B34" s="231" t="s">
        <v>130</v>
      </c>
      <c r="C34" s="199">
        <f>'1.sz.melléklet'!D52</f>
        <v>11931641</v>
      </c>
      <c r="D34" s="199">
        <f>'1.sz.melléklet'!F52</f>
        <v>1931641</v>
      </c>
      <c r="E34" s="199">
        <f>'1.sz.melléklet'!H52</f>
        <v>3556480</v>
      </c>
      <c r="F34" s="66" t="s">
        <v>71</v>
      </c>
      <c r="G34" s="199">
        <f>'1.sz.melléklet'!D109</f>
        <v>8800000</v>
      </c>
      <c r="H34" s="199">
        <f>'1.sz.melléklet'!F109</f>
        <v>88375151</v>
      </c>
      <c r="I34" s="199">
        <f>'1.sz.melléklet'!H109</f>
        <v>23065601</v>
      </c>
    </row>
    <row r="35" spans="1:9" ht="15">
      <c r="A35" s="233" t="s">
        <v>19</v>
      </c>
      <c r="B35" s="231" t="s">
        <v>558</v>
      </c>
      <c r="C35" s="199">
        <v>0</v>
      </c>
      <c r="D35" s="199"/>
      <c r="E35" s="199">
        <v>50000</v>
      </c>
      <c r="F35" s="66" t="s">
        <v>73</v>
      </c>
      <c r="G35" s="199">
        <f>'1.sz.melléklet'!D110</f>
        <v>0</v>
      </c>
      <c r="H35" s="199">
        <f>'1.sz.melléklet'!E110</f>
        <v>261030</v>
      </c>
      <c r="I35" s="199">
        <v>260220</v>
      </c>
    </row>
    <row r="36" spans="1:9" ht="15">
      <c r="A36" s="168" t="s">
        <v>53</v>
      </c>
      <c r="B36" s="224" t="s">
        <v>114</v>
      </c>
      <c r="C36" s="222">
        <f>SUM(C33:C35)</f>
        <v>11931641</v>
      </c>
      <c r="D36" s="222">
        <f>SUM(D33:D35)</f>
        <v>105099130</v>
      </c>
      <c r="E36" s="222">
        <f>SUM(E33:E35)</f>
        <v>106773969</v>
      </c>
      <c r="F36" s="43" t="s">
        <v>95</v>
      </c>
      <c r="G36" s="222">
        <f>SUM(G33:G35)</f>
        <v>12800000</v>
      </c>
      <c r="H36" s="222">
        <f>SUM(H33:H35)</f>
        <v>98836778</v>
      </c>
      <c r="I36" s="222">
        <f>SUM(I33:I35)</f>
        <v>33063393</v>
      </c>
    </row>
    <row r="37" spans="1:9" ht="15">
      <c r="A37" s="235" t="s">
        <v>92</v>
      </c>
      <c r="B37" s="177" t="s">
        <v>525</v>
      </c>
      <c r="C37" s="199"/>
      <c r="D37" s="199"/>
      <c r="E37" s="199"/>
      <c r="F37" s="66" t="s">
        <v>521</v>
      </c>
      <c r="G37" s="199"/>
      <c r="H37" s="199"/>
      <c r="I37" s="199"/>
    </row>
    <row r="38" spans="1:9" ht="15">
      <c r="A38" s="233" t="s">
        <v>93</v>
      </c>
      <c r="B38" s="231" t="s">
        <v>532</v>
      </c>
      <c r="C38" s="199"/>
      <c r="D38" s="199"/>
      <c r="E38" s="199"/>
      <c r="F38" s="66" t="s">
        <v>557</v>
      </c>
      <c r="G38" s="199"/>
      <c r="H38" s="66"/>
      <c r="I38" s="66"/>
    </row>
    <row r="39" spans="1:9" ht="15">
      <c r="A39" s="233" t="s">
        <v>96</v>
      </c>
      <c r="B39" s="231" t="s">
        <v>554</v>
      </c>
      <c r="C39" s="199"/>
      <c r="D39" s="199"/>
      <c r="E39" s="199"/>
      <c r="F39" s="66" t="s">
        <v>523</v>
      </c>
      <c r="G39" s="199"/>
      <c r="H39" s="66"/>
      <c r="I39" s="66"/>
    </row>
    <row r="40" spans="1:9" ht="15">
      <c r="A40" s="233" t="s">
        <v>97</v>
      </c>
      <c r="B40" s="231" t="s">
        <v>555</v>
      </c>
      <c r="C40" s="199"/>
      <c r="D40" s="199"/>
      <c r="E40" s="199"/>
      <c r="F40" s="66"/>
      <c r="G40" s="199"/>
      <c r="H40" s="66"/>
      <c r="I40" s="66"/>
    </row>
    <row r="41" spans="1:9" ht="15">
      <c r="A41" s="168" t="s">
        <v>101</v>
      </c>
      <c r="B41" s="224" t="s">
        <v>115</v>
      </c>
      <c r="C41" s="222">
        <f>SUM(C37:C40)</f>
        <v>0</v>
      </c>
      <c r="D41" s="178"/>
      <c r="E41" s="178"/>
      <c r="F41" s="224" t="s">
        <v>116</v>
      </c>
      <c r="G41" s="222">
        <f>SUM(G37:G40)</f>
        <v>0</v>
      </c>
      <c r="H41" s="16">
        <f>SUM(H37:H40)</f>
        <v>0</v>
      </c>
      <c r="I41" s="16">
        <f>SUM(I37:I40)</f>
        <v>0</v>
      </c>
    </row>
    <row r="42" spans="1:9" ht="15">
      <c r="A42" s="168" t="s">
        <v>102</v>
      </c>
      <c r="B42" s="224" t="s">
        <v>117</v>
      </c>
      <c r="C42" s="222">
        <f>SUM(C41,C36)</f>
        <v>11931641</v>
      </c>
      <c r="D42" s="16">
        <f>SUM(D41,D36)</f>
        <v>105099130</v>
      </c>
      <c r="E42" s="16">
        <f>SUM(E41,E36)</f>
        <v>106773969</v>
      </c>
      <c r="F42" s="224" t="s">
        <v>118</v>
      </c>
      <c r="G42" s="222">
        <f>SUM(G41,G36)</f>
        <v>12800000</v>
      </c>
      <c r="H42" s="16">
        <f>SUM(H41,H36)</f>
        <v>98836778</v>
      </c>
      <c r="I42" s="16">
        <f>SUM(I41,I36)</f>
        <v>33063393</v>
      </c>
    </row>
    <row r="43" spans="1:9" ht="15">
      <c r="A43" s="168" t="s">
        <v>103</v>
      </c>
      <c r="B43" s="224" t="s">
        <v>111</v>
      </c>
      <c r="C43" s="222">
        <f>C42-G42</f>
        <v>-868359</v>
      </c>
      <c r="D43" s="222">
        <f>D42-H42</f>
        <v>6262352</v>
      </c>
      <c r="E43" s="222">
        <f>E42-I42</f>
        <v>73710576</v>
      </c>
      <c r="F43" s="224" t="s">
        <v>111</v>
      </c>
      <c r="G43" s="222">
        <f>+C42-G42</f>
        <v>-868359</v>
      </c>
      <c r="H43" s="16">
        <f>+D42-H42</f>
        <v>6262352</v>
      </c>
      <c r="I43" s="16">
        <f>+E42-I42</f>
        <v>73710576</v>
      </c>
    </row>
    <row r="44" spans="3:9" ht="15.75" thickBot="1">
      <c r="C44" s="626"/>
      <c r="D44" s="626"/>
      <c r="E44" s="626"/>
      <c r="G44" s="626"/>
      <c r="H44" s="626"/>
      <c r="I44" s="626"/>
    </row>
    <row r="45" spans="1:9" ht="16.5" thickBot="1">
      <c r="A45" s="631" t="s">
        <v>104</v>
      </c>
      <c r="B45" s="627" t="s">
        <v>693</v>
      </c>
      <c r="C45" s="628">
        <f>C42+C23</f>
        <v>151436177</v>
      </c>
      <c r="D45" s="628">
        <f>D42+D23</f>
        <v>270882193</v>
      </c>
      <c r="E45" s="628">
        <f>E42+E23</f>
        <v>286005325</v>
      </c>
      <c r="F45" s="629" t="s">
        <v>694</v>
      </c>
      <c r="G45" s="628">
        <f>G23+G42</f>
        <v>151436177</v>
      </c>
      <c r="H45" s="628">
        <f>H23+H42</f>
        <v>270882193</v>
      </c>
      <c r="I45" s="630">
        <f>I23+I42</f>
        <v>177484146</v>
      </c>
    </row>
    <row r="46" spans="3:9" ht="15">
      <c r="C46" s="291"/>
      <c r="D46" s="291"/>
      <c r="E46" s="291"/>
      <c r="G46" s="291"/>
      <c r="H46" s="291"/>
      <c r="I46" s="291"/>
    </row>
    <row r="47" spans="3:9" ht="15">
      <c r="C47" s="66"/>
      <c r="D47" s="66"/>
      <c r="E47" s="66"/>
      <c r="G47" s="66"/>
      <c r="H47" s="66"/>
      <c r="I47" s="66"/>
    </row>
    <row r="48" spans="3:9" ht="15">
      <c r="C48" s="66"/>
      <c r="D48" s="66"/>
      <c r="E48" s="66"/>
      <c r="G48" s="66"/>
      <c r="H48" s="66"/>
      <c r="I48" s="66"/>
    </row>
  </sheetData>
  <sheetProtection/>
  <mergeCells count="9">
    <mergeCell ref="A3:G3"/>
    <mergeCell ref="B30:C30"/>
    <mergeCell ref="F30:G30"/>
    <mergeCell ref="A6:G6"/>
    <mergeCell ref="A7:G7"/>
    <mergeCell ref="A27:G27"/>
    <mergeCell ref="A28:G28"/>
    <mergeCell ref="B9:C9"/>
    <mergeCell ref="F9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view="pageBreakPreview" zoomScaleSheetLayoutView="100" workbookViewId="0" topLeftCell="A1">
      <selection activeCell="O24" sqref="O24"/>
    </sheetView>
  </sheetViews>
  <sheetFormatPr defaultColWidth="9.00390625" defaultRowHeight="12.75"/>
  <cols>
    <col min="1" max="1" width="5.25390625" style="17" customWidth="1"/>
    <col min="2" max="2" width="43.25390625" style="17" customWidth="1"/>
    <col min="3" max="3" width="16.375" style="18" customWidth="1"/>
    <col min="4" max="4" width="17.375" style="18" customWidth="1"/>
    <col min="5" max="5" width="13.25390625" style="18" customWidth="1"/>
    <col min="6" max="7" width="17.25390625" style="18" hidden="1" customWidth="1"/>
    <col min="8" max="8" width="3.625" style="18" customWidth="1"/>
    <col min="9" max="9" width="14.75390625" style="17" customWidth="1"/>
    <col min="10" max="10" width="15.00390625" style="17" customWidth="1"/>
    <col min="11" max="11" width="13.625" style="17" customWidth="1"/>
    <col min="12" max="12" width="4.75390625" style="17" customWidth="1"/>
    <col min="13" max="13" width="14.25390625" style="17" customWidth="1"/>
    <col min="14" max="14" width="14.125" style="17" customWidth="1"/>
    <col min="15" max="15" width="17.125" style="17" customWidth="1"/>
    <col min="16" max="16" width="25.25390625" style="17" customWidth="1"/>
    <col min="17" max="16384" width="9.125" style="17" customWidth="1"/>
  </cols>
  <sheetData>
    <row r="1" ht="15">
      <c r="H1" s="18" t="s">
        <v>545</v>
      </c>
    </row>
    <row r="3" spans="1:8" ht="15">
      <c r="A3" s="682" t="s">
        <v>544</v>
      </c>
      <c r="B3" s="682"/>
      <c r="C3" s="682"/>
      <c r="D3" s="682"/>
      <c r="E3" s="682"/>
      <c r="F3" s="682"/>
      <c r="G3" s="682"/>
      <c r="H3" s="682"/>
    </row>
    <row r="4" spans="1:16" ht="15.75">
      <c r="A4" s="324"/>
      <c r="B4" s="324"/>
      <c r="C4" s="325"/>
      <c r="D4" s="325"/>
      <c r="E4" s="325"/>
      <c r="F4" s="325"/>
      <c r="G4" s="325"/>
      <c r="H4" s="325"/>
      <c r="I4" s="324"/>
      <c r="J4" s="324"/>
      <c r="K4" s="324"/>
      <c r="L4" s="324"/>
      <c r="M4" s="324"/>
      <c r="N4" s="324"/>
      <c r="O4" s="324"/>
      <c r="P4" s="324"/>
    </row>
    <row r="5" spans="1:16" ht="16.5">
      <c r="A5" s="326"/>
      <c r="B5" s="327"/>
      <c r="C5" s="328"/>
      <c r="D5" s="684" t="s">
        <v>661</v>
      </c>
      <c r="E5" s="685"/>
      <c r="F5" s="685"/>
      <c r="G5" s="685"/>
      <c r="H5" s="686"/>
      <c r="I5" s="683" t="s">
        <v>652</v>
      </c>
      <c r="J5" s="683"/>
      <c r="K5" s="683"/>
      <c r="L5" s="683"/>
      <c r="M5" s="683" t="s">
        <v>653</v>
      </c>
      <c r="N5" s="683"/>
      <c r="O5" s="683"/>
      <c r="P5" s="683"/>
    </row>
    <row r="6" spans="1:16" ht="48.75" customHeight="1">
      <c r="A6" s="327"/>
      <c r="B6" s="330" t="s">
        <v>15</v>
      </c>
      <c r="C6" s="612" t="s">
        <v>24</v>
      </c>
      <c r="D6" s="612" t="s">
        <v>25</v>
      </c>
      <c r="E6" s="612" t="s">
        <v>630</v>
      </c>
      <c r="F6" s="331" t="s">
        <v>119</v>
      </c>
      <c r="G6" s="331"/>
      <c r="H6" s="331"/>
      <c r="I6" s="612" t="s">
        <v>24</v>
      </c>
      <c r="J6" s="331" t="s">
        <v>25</v>
      </c>
      <c r="K6" s="331" t="s">
        <v>631</v>
      </c>
      <c r="L6" s="331"/>
      <c r="M6" s="612" t="s">
        <v>24</v>
      </c>
      <c r="N6" s="612" t="s">
        <v>25</v>
      </c>
      <c r="O6" s="612" t="s">
        <v>631</v>
      </c>
      <c r="P6" s="331"/>
    </row>
    <row r="7" spans="1:16" ht="34.5" customHeight="1">
      <c r="A7" s="485">
        <v>1</v>
      </c>
      <c r="B7" s="486" t="s">
        <v>537</v>
      </c>
      <c r="C7" s="101">
        <f>D7</f>
        <v>92817666</v>
      </c>
      <c r="D7" s="544">
        <v>92817666</v>
      </c>
      <c r="E7" s="101"/>
      <c r="F7" s="101"/>
      <c r="G7" s="101"/>
      <c r="H7" s="101"/>
      <c r="I7" s="541">
        <f>J7</f>
        <v>100957126</v>
      </c>
      <c r="J7" s="541">
        <v>100957126</v>
      </c>
      <c r="K7" s="541">
        <v>0</v>
      </c>
      <c r="L7" s="541"/>
      <c r="M7" s="541">
        <f>N7</f>
        <v>108869173</v>
      </c>
      <c r="N7" s="541">
        <v>108869173</v>
      </c>
      <c r="O7" s="101">
        <v>0</v>
      </c>
      <c r="P7" s="329"/>
    </row>
    <row r="8" spans="1:16" ht="33">
      <c r="A8" s="332">
        <v>2</v>
      </c>
      <c r="B8" s="487" t="s">
        <v>538</v>
      </c>
      <c r="C8" s="101"/>
      <c r="D8" s="101"/>
      <c r="E8" s="101">
        <v>0</v>
      </c>
      <c r="F8" s="101"/>
      <c r="G8" s="101"/>
      <c r="H8" s="101"/>
      <c r="I8" s="541">
        <f>J8</f>
        <v>103167489</v>
      </c>
      <c r="J8" s="541">
        <v>103167489</v>
      </c>
      <c r="K8" s="541"/>
      <c r="L8" s="541"/>
      <c r="M8" s="541">
        <f>N8</f>
        <v>103167489</v>
      </c>
      <c r="N8" s="541">
        <v>103167489</v>
      </c>
      <c r="O8" s="101">
        <f>'5. sz. melléklet'!N11</f>
        <v>834</v>
      </c>
      <c r="P8" s="329"/>
    </row>
    <row r="9" spans="1:16" ht="18.75" customHeight="1">
      <c r="A9" s="332">
        <v>3</v>
      </c>
      <c r="B9" s="333" t="s">
        <v>23</v>
      </c>
      <c r="C9" s="101">
        <f>D9</f>
        <v>29600000</v>
      </c>
      <c r="D9" s="101">
        <v>29600000</v>
      </c>
      <c r="E9" s="101"/>
      <c r="F9" s="101"/>
      <c r="G9" s="101"/>
      <c r="H9" s="101"/>
      <c r="I9" s="541">
        <f>J9</f>
        <v>29605000</v>
      </c>
      <c r="J9" s="541">
        <v>29605000</v>
      </c>
      <c r="K9" s="541"/>
      <c r="L9" s="541"/>
      <c r="M9" s="541">
        <f>N9</f>
        <v>33355231</v>
      </c>
      <c r="N9" s="541">
        <v>33355231</v>
      </c>
      <c r="O9" s="101">
        <v>0</v>
      </c>
      <c r="P9" s="329"/>
    </row>
    <row r="10" spans="1:16" ht="18.75" customHeight="1">
      <c r="A10" s="332">
        <v>4</v>
      </c>
      <c r="B10" s="333" t="s">
        <v>0</v>
      </c>
      <c r="C10" s="101">
        <f>E10+D10</f>
        <v>10923069</v>
      </c>
      <c r="D10" s="101">
        <v>6480300</v>
      </c>
      <c r="E10" s="101">
        <v>4442769</v>
      </c>
      <c r="F10" s="101"/>
      <c r="G10" s="101"/>
      <c r="H10" s="101"/>
      <c r="I10" s="541">
        <f>J10+K10</f>
        <v>26308001</v>
      </c>
      <c r="J10" s="541">
        <v>19953586</v>
      </c>
      <c r="K10" s="541">
        <v>6354415</v>
      </c>
      <c r="L10" s="541"/>
      <c r="M10" s="541">
        <f>O10+N10</f>
        <v>29744610</v>
      </c>
      <c r="N10" s="541">
        <v>22233089</v>
      </c>
      <c r="O10" s="101">
        <v>7511521</v>
      </c>
      <c r="P10" s="329"/>
    </row>
    <row r="11" spans="1:16" ht="18.75" customHeight="1">
      <c r="A11" s="332">
        <v>5</v>
      </c>
      <c r="B11" s="333" t="s">
        <v>130</v>
      </c>
      <c r="C11" s="101">
        <f>SUM(D11:H11)</f>
        <v>11931641</v>
      </c>
      <c r="D11" s="101">
        <v>11931641</v>
      </c>
      <c r="E11" s="101"/>
      <c r="F11" s="101"/>
      <c r="G11" s="101"/>
      <c r="H11" s="101"/>
      <c r="I11" s="541">
        <f>J11</f>
        <v>1931641</v>
      </c>
      <c r="J11" s="541">
        <v>1931641</v>
      </c>
      <c r="K11" s="541"/>
      <c r="L11" s="541"/>
      <c r="M11" s="541">
        <f>N11</f>
        <v>3556480</v>
      </c>
      <c r="N11" s="541">
        <v>3556480</v>
      </c>
      <c r="O11" s="101">
        <v>0</v>
      </c>
      <c r="P11" s="329"/>
    </row>
    <row r="12" spans="1:16" ht="18.75" customHeight="1">
      <c r="A12" s="332">
        <v>6</v>
      </c>
      <c r="B12" s="333" t="s">
        <v>539</v>
      </c>
      <c r="C12" s="101">
        <f>SUM(D12:H12)</f>
        <v>2764570</v>
      </c>
      <c r="D12" s="101">
        <v>2764570</v>
      </c>
      <c r="E12" s="101"/>
      <c r="F12" s="101"/>
      <c r="G12" s="101"/>
      <c r="H12" s="101"/>
      <c r="I12" s="541">
        <f>J12</f>
        <v>764570</v>
      </c>
      <c r="J12" s="541">
        <v>764570</v>
      </c>
      <c r="K12" s="541"/>
      <c r="L12" s="541"/>
      <c r="M12" s="541">
        <f>N12</f>
        <v>271081</v>
      </c>
      <c r="N12" s="541">
        <v>271081</v>
      </c>
      <c r="O12" s="101">
        <v>0</v>
      </c>
      <c r="P12" s="329"/>
    </row>
    <row r="13" spans="1:16" ht="18.75" customHeight="1">
      <c r="A13" s="332">
        <v>7</v>
      </c>
      <c r="B13" s="333" t="s">
        <v>540</v>
      </c>
      <c r="C13" s="101">
        <f>SUM(D13:H13)</f>
        <v>0</v>
      </c>
      <c r="D13" s="101"/>
      <c r="E13" s="101"/>
      <c r="F13" s="101"/>
      <c r="G13" s="101"/>
      <c r="H13" s="101"/>
      <c r="I13" s="541">
        <f>J13</f>
        <v>0</v>
      </c>
      <c r="J13" s="541"/>
      <c r="K13" s="541"/>
      <c r="L13" s="541"/>
      <c r="M13" s="541">
        <f>N13</f>
        <v>50000</v>
      </c>
      <c r="N13" s="541">
        <v>50000</v>
      </c>
      <c r="O13" s="101"/>
      <c r="P13" s="329"/>
    </row>
    <row r="14" spans="1:16" ht="18.75" customHeight="1">
      <c r="A14" s="332">
        <v>8</v>
      </c>
      <c r="B14" s="487" t="s">
        <v>541</v>
      </c>
      <c r="C14" s="101">
        <f>SUM(D14:H14)</f>
        <v>0</v>
      </c>
      <c r="D14" s="101"/>
      <c r="E14" s="541"/>
      <c r="F14" s="101"/>
      <c r="G14" s="101"/>
      <c r="H14" s="101"/>
      <c r="I14" s="541">
        <f>J14+K14</f>
        <v>0</v>
      </c>
      <c r="J14" s="541"/>
      <c r="K14" s="541"/>
      <c r="L14" s="541"/>
      <c r="M14" s="541">
        <f>O14+N14</f>
        <v>0</v>
      </c>
      <c r="N14" s="541"/>
      <c r="O14" s="101"/>
      <c r="P14" s="329"/>
    </row>
    <row r="15" spans="1:16" ht="18.75" customHeight="1">
      <c r="A15" s="334"/>
      <c r="B15" s="335" t="s">
        <v>121</v>
      </c>
      <c r="C15" s="102">
        <f>SUM(C7:C14)</f>
        <v>148036946</v>
      </c>
      <c r="D15" s="102">
        <f>SUM(D7:D14)</f>
        <v>143594177</v>
      </c>
      <c r="E15" s="542">
        <f>SUM(E7:E14)</f>
        <v>4442769</v>
      </c>
      <c r="F15" s="102">
        <f>SUM(F7:F14)</f>
        <v>0</v>
      </c>
      <c r="G15" s="102"/>
      <c r="H15" s="102">
        <f aca="true" t="shared" si="0" ref="H15:P15">SUM(H7:H14)</f>
        <v>0</v>
      </c>
      <c r="I15" s="542">
        <f t="shared" si="0"/>
        <v>262733827</v>
      </c>
      <c r="J15" s="542">
        <f t="shared" si="0"/>
        <v>256379412</v>
      </c>
      <c r="K15" s="542">
        <f t="shared" si="0"/>
        <v>6354415</v>
      </c>
      <c r="L15" s="542"/>
      <c r="M15" s="542">
        <f t="shared" si="0"/>
        <v>279014064</v>
      </c>
      <c r="N15" s="542">
        <f t="shared" si="0"/>
        <v>271502543</v>
      </c>
      <c r="O15" s="542">
        <f t="shared" si="0"/>
        <v>7512355</v>
      </c>
      <c r="P15" s="336">
        <f t="shared" si="0"/>
        <v>0</v>
      </c>
    </row>
    <row r="16" spans="1:16" ht="18.75" customHeight="1">
      <c r="A16" s="332">
        <v>9</v>
      </c>
      <c r="B16" s="333" t="s">
        <v>120</v>
      </c>
      <c r="C16" s="540"/>
      <c r="D16" s="101">
        <v>0</v>
      </c>
      <c r="E16" s="541"/>
      <c r="F16" s="101"/>
      <c r="G16" s="540"/>
      <c r="H16" s="101"/>
      <c r="I16" s="543"/>
      <c r="J16" s="541">
        <v>0</v>
      </c>
      <c r="K16" s="541"/>
      <c r="L16" s="541"/>
      <c r="M16" s="543"/>
      <c r="N16" s="541">
        <v>0</v>
      </c>
      <c r="O16" s="101"/>
      <c r="P16" s="329"/>
    </row>
    <row r="17" spans="1:16" ht="18.75" customHeight="1">
      <c r="A17" s="334"/>
      <c r="B17" s="335" t="s">
        <v>122</v>
      </c>
      <c r="C17" s="102">
        <f aca="true" t="shared" si="1" ref="C17:O17">SUM(C15:C16)</f>
        <v>148036946</v>
      </c>
      <c r="D17" s="102">
        <f t="shared" si="1"/>
        <v>143594177</v>
      </c>
      <c r="E17" s="542">
        <f t="shared" si="1"/>
        <v>4442769</v>
      </c>
      <c r="F17" s="102">
        <f t="shared" si="1"/>
        <v>0</v>
      </c>
      <c r="G17" s="102">
        <f t="shared" si="1"/>
        <v>0</v>
      </c>
      <c r="H17" s="102">
        <f t="shared" si="1"/>
        <v>0</v>
      </c>
      <c r="I17" s="542">
        <f t="shared" si="1"/>
        <v>262733827</v>
      </c>
      <c r="J17" s="542">
        <f t="shared" si="1"/>
        <v>256379412</v>
      </c>
      <c r="K17" s="542">
        <f t="shared" si="1"/>
        <v>6354415</v>
      </c>
      <c r="L17" s="542">
        <f t="shared" si="1"/>
        <v>0</v>
      </c>
      <c r="M17" s="542">
        <f t="shared" si="1"/>
        <v>279014064</v>
      </c>
      <c r="N17" s="542">
        <f t="shared" si="1"/>
        <v>271502543</v>
      </c>
      <c r="O17" s="542">
        <f t="shared" si="1"/>
        <v>7512355</v>
      </c>
      <c r="P17" s="336">
        <f>SUM(P15:P16)</f>
        <v>0</v>
      </c>
    </row>
    <row r="18" spans="1:16" ht="18.75" customHeight="1">
      <c r="A18" s="332">
        <v>10</v>
      </c>
      <c r="B18" s="333" t="s">
        <v>1</v>
      </c>
      <c r="C18" s="541">
        <f>D18+E18</f>
        <v>58349779</v>
      </c>
      <c r="D18" s="541">
        <v>29301089</v>
      </c>
      <c r="E18" s="541">
        <v>29048690</v>
      </c>
      <c r="F18" s="541"/>
      <c r="G18" s="541"/>
      <c r="H18" s="541"/>
      <c r="I18" s="541">
        <f>SUM(J18:L18)</f>
        <v>66647020</v>
      </c>
      <c r="J18" s="541">
        <v>36753184</v>
      </c>
      <c r="K18" s="541">
        <v>29893836</v>
      </c>
      <c r="L18" s="541"/>
      <c r="M18" s="541">
        <f>O18+N18</f>
        <v>62683436</v>
      </c>
      <c r="N18" s="541">
        <v>35689627</v>
      </c>
      <c r="O18" s="541">
        <v>26993809</v>
      </c>
      <c r="P18" s="329"/>
    </row>
    <row r="19" spans="1:16" ht="33">
      <c r="A19" s="332">
        <v>11</v>
      </c>
      <c r="B19" s="333" t="s">
        <v>542</v>
      </c>
      <c r="C19" s="541">
        <f aca="true" t="shared" si="2" ref="C19:C29">D19+E19</f>
        <v>12695693</v>
      </c>
      <c r="D19" s="541">
        <v>6259887</v>
      </c>
      <c r="E19" s="541">
        <v>6435806</v>
      </c>
      <c r="F19" s="541"/>
      <c r="G19" s="541"/>
      <c r="H19" s="541"/>
      <c r="I19" s="541">
        <f>J19+K19</f>
        <v>14358355</v>
      </c>
      <c r="J19" s="541">
        <v>7922549</v>
      </c>
      <c r="K19" s="541">
        <v>6435806</v>
      </c>
      <c r="L19" s="541"/>
      <c r="M19" s="541">
        <f>O19+N19</f>
        <v>14013949</v>
      </c>
      <c r="N19" s="541">
        <v>7922549</v>
      </c>
      <c r="O19" s="541">
        <v>6091400</v>
      </c>
      <c r="P19" s="329"/>
    </row>
    <row r="20" spans="1:16" ht="18.75" customHeight="1">
      <c r="A20" s="332">
        <v>12</v>
      </c>
      <c r="B20" s="333" t="s">
        <v>66</v>
      </c>
      <c r="C20" s="541">
        <f t="shared" si="2"/>
        <v>63582613</v>
      </c>
      <c r="D20" s="541">
        <v>43550000</v>
      </c>
      <c r="E20" s="541">
        <v>20032613</v>
      </c>
      <c r="F20" s="541"/>
      <c r="G20" s="541"/>
      <c r="H20" s="541"/>
      <c r="I20" s="541">
        <f>J20+K20</f>
        <v>75180207</v>
      </c>
      <c r="J20" s="541">
        <v>52733393</v>
      </c>
      <c r="K20" s="541">
        <v>22446814</v>
      </c>
      <c r="L20" s="541"/>
      <c r="M20" s="541">
        <f>O20+N20</f>
        <v>58288538</v>
      </c>
      <c r="N20" s="541">
        <v>45033426</v>
      </c>
      <c r="O20" s="541">
        <v>13255112</v>
      </c>
      <c r="P20" s="329"/>
    </row>
    <row r="21" spans="1:16" ht="18.75" customHeight="1">
      <c r="A21" s="332">
        <v>13</v>
      </c>
      <c r="B21" s="333" t="s">
        <v>68</v>
      </c>
      <c r="C21" s="541">
        <f t="shared" si="2"/>
        <v>1260000</v>
      </c>
      <c r="D21" s="541">
        <v>1260000</v>
      </c>
      <c r="E21" s="541"/>
      <c r="F21" s="541"/>
      <c r="G21" s="541"/>
      <c r="H21" s="541"/>
      <c r="I21" s="541">
        <f>J21+K21+L21</f>
        <v>1600700</v>
      </c>
      <c r="J21" s="541">
        <v>1600700</v>
      </c>
      <c r="K21" s="541"/>
      <c r="L21" s="541"/>
      <c r="M21" s="541">
        <f aca="true" t="shared" si="3" ref="M21:M26">N21+O21+P21</f>
        <v>1278775</v>
      </c>
      <c r="N21" s="541">
        <v>1278775</v>
      </c>
      <c r="O21" s="541"/>
      <c r="P21" s="329"/>
    </row>
    <row r="22" spans="1:16" ht="18.75" customHeight="1">
      <c r="A22" s="332">
        <v>14</v>
      </c>
      <c r="B22" s="333" t="s">
        <v>88</v>
      </c>
      <c r="C22" s="541">
        <f t="shared" si="2"/>
        <v>5848250</v>
      </c>
      <c r="D22" s="541">
        <v>5848250</v>
      </c>
      <c r="E22" s="541"/>
      <c r="F22" s="541"/>
      <c r="G22" s="541"/>
      <c r="H22" s="541"/>
      <c r="I22" s="541">
        <f>J22+K22+L22</f>
        <v>17603194</v>
      </c>
      <c r="J22" s="541">
        <v>17603194</v>
      </c>
      <c r="K22" s="541"/>
      <c r="L22" s="541"/>
      <c r="M22" s="541">
        <f t="shared" si="3"/>
        <v>12145663</v>
      </c>
      <c r="N22" s="541">
        <v>12145663</v>
      </c>
      <c r="O22" s="541"/>
      <c r="P22" s="329"/>
    </row>
    <row r="23" spans="1:16" ht="18.75" customHeight="1">
      <c r="A23" s="332">
        <v>15</v>
      </c>
      <c r="B23" s="333" t="s">
        <v>229</v>
      </c>
      <c r="C23" s="541">
        <f t="shared" si="2"/>
        <v>5450300</v>
      </c>
      <c r="D23" s="541">
        <v>4000000</v>
      </c>
      <c r="E23" s="541">
        <v>1450300</v>
      </c>
      <c r="F23" s="541"/>
      <c r="G23" s="543"/>
      <c r="H23" s="541"/>
      <c r="I23" s="541">
        <f>J23+K23</f>
        <v>11550897</v>
      </c>
      <c r="J23" s="541">
        <v>10200597</v>
      </c>
      <c r="K23" s="541">
        <v>1350300</v>
      </c>
      <c r="L23" s="541"/>
      <c r="M23" s="541">
        <f t="shared" si="3"/>
        <v>10263845</v>
      </c>
      <c r="N23" s="541">
        <v>9737572</v>
      </c>
      <c r="O23" s="541">
        <v>526273</v>
      </c>
      <c r="P23" s="329"/>
    </row>
    <row r="24" spans="1:16" ht="18.75" customHeight="1">
      <c r="A24" s="332">
        <v>16</v>
      </c>
      <c r="B24" s="333" t="s">
        <v>71</v>
      </c>
      <c r="C24" s="541">
        <f t="shared" si="2"/>
        <v>8800000</v>
      </c>
      <c r="D24" s="541">
        <v>8800000</v>
      </c>
      <c r="E24" s="541"/>
      <c r="F24" s="541"/>
      <c r="G24" s="541"/>
      <c r="H24" s="541"/>
      <c r="I24" s="541">
        <f>J24+K24+L24</f>
        <v>88375151</v>
      </c>
      <c r="J24" s="541">
        <v>88375151</v>
      </c>
      <c r="K24" s="541"/>
      <c r="L24" s="541"/>
      <c r="M24" s="541">
        <f t="shared" si="3"/>
        <v>23065601</v>
      </c>
      <c r="N24" s="541">
        <v>23065601</v>
      </c>
      <c r="O24" s="541"/>
      <c r="P24" s="329"/>
    </row>
    <row r="25" spans="1:16" ht="18.75" customHeight="1">
      <c r="A25" s="332">
        <v>17</v>
      </c>
      <c r="B25" s="333" t="s">
        <v>73</v>
      </c>
      <c r="C25" s="541">
        <f t="shared" si="2"/>
        <v>0</v>
      </c>
      <c r="D25" s="541"/>
      <c r="E25" s="541"/>
      <c r="F25" s="541"/>
      <c r="G25" s="541"/>
      <c r="H25" s="541"/>
      <c r="I25" s="541">
        <f>J25+K25+L25</f>
        <v>261030</v>
      </c>
      <c r="J25" s="541">
        <v>261030</v>
      </c>
      <c r="K25" s="541"/>
      <c r="L25" s="541"/>
      <c r="M25" s="541">
        <f t="shared" si="3"/>
        <v>260220</v>
      </c>
      <c r="N25" s="541">
        <v>260220</v>
      </c>
      <c r="O25" s="541"/>
      <c r="P25" s="329"/>
    </row>
    <row r="26" spans="1:16" ht="18.75" customHeight="1">
      <c r="A26" s="332">
        <v>18</v>
      </c>
      <c r="B26" s="333" t="s">
        <v>543</v>
      </c>
      <c r="C26" s="541">
        <f>D26</f>
        <v>0</v>
      </c>
      <c r="D26" s="541"/>
      <c r="E26" s="541"/>
      <c r="F26" s="541"/>
      <c r="G26" s="541"/>
      <c r="H26" s="541"/>
      <c r="I26" s="541">
        <f>J26+K26+L26</f>
        <v>0</v>
      </c>
      <c r="J26" s="541"/>
      <c r="K26" s="541"/>
      <c r="L26" s="541"/>
      <c r="M26" s="541">
        <f t="shared" si="3"/>
        <v>0</v>
      </c>
      <c r="N26" s="541"/>
      <c r="O26" s="541"/>
      <c r="P26" s="329"/>
    </row>
    <row r="27" spans="1:16" ht="18.75" customHeight="1">
      <c r="A27" s="332"/>
      <c r="B27" s="335" t="s">
        <v>123</v>
      </c>
      <c r="C27" s="541">
        <f>SUM(C18:C26)</f>
        <v>155986635</v>
      </c>
      <c r="D27" s="542">
        <f aca="true" t="shared" si="4" ref="D27:K27">SUM(D18:D26)</f>
        <v>99019226</v>
      </c>
      <c r="E27" s="542">
        <f t="shared" si="4"/>
        <v>56967409</v>
      </c>
      <c r="F27" s="542">
        <f t="shared" si="4"/>
        <v>0</v>
      </c>
      <c r="G27" s="542">
        <f t="shared" si="4"/>
        <v>0</v>
      </c>
      <c r="H27" s="542"/>
      <c r="I27" s="542">
        <f>J27+K27</f>
        <v>275576554</v>
      </c>
      <c r="J27" s="542">
        <f t="shared" si="4"/>
        <v>215449798</v>
      </c>
      <c r="K27" s="542">
        <f t="shared" si="4"/>
        <v>60126756</v>
      </c>
      <c r="L27" s="542"/>
      <c r="M27" s="542">
        <f>SUM(M18:M26)</f>
        <v>182000027</v>
      </c>
      <c r="N27" s="542">
        <f>SUM(N18:N26)</f>
        <v>135133433</v>
      </c>
      <c r="O27" s="542">
        <f>SUM(O18:O26)</f>
        <v>46866594</v>
      </c>
      <c r="P27" s="336">
        <f>SUM(P18:P26)</f>
        <v>0</v>
      </c>
    </row>
    <row r="28" spans="1:16" ht="18.75" customHeight="1">
      <c r="A28" s="332">
        <v>19</v>
      </c>
      <c r="B28" s="333" t="s">
        <v>16</v>
      </c>
      <c r="C28" s="541">
        <f t="shared" si="2"/>
        <v>0</v>
      </c>
      <c r="D28" s="541"/>
      <c r="E28" s="541"/>
      <c r="F28" s="541"/>
      <c r="G28" s="541"/>
      <c r="H28" s="541"/>
      <c r="I28" s="541">
        <f>SUM(J28)</f>
        <v>0</v>
      </c>
      <c r="J28" s="541"/>
      <c r="K28" s="541">
        <f>'5. sz. melléklet'!J85</f>
        <v>0</v>
      </c>
      <c r="L28" s="541"/>
      <c r="M28" s="541"/>
      <c r="N28" s="541"/>
      <c r="O28" s="541"/>
      <c r="P28" s="329"/>
    </row>
    <row r="29" spans="1:16" ht="18.75" customHeight="1">
      <c r="A29" s="337"/>
      <c r="B29" s="338" t="s">
        <v>124</v>
      </c>
      <c r="C29" s="541">
        <f t="shared" si="2"/>
        <v>155986635</v>
      </c>
      <c r="D29" s="542">
        <f aca="true" t="shared" si="5" ref="D29:K29">SUM(D27:D28)</f>
        <v>99019226</v>
      </c>
      <c r="E29" s="542">
        <f t="shared" si="5"/>
        <v>56967409</v>
      </c>
      <c r="F29" s="542">
        <f t="shared" si="5"/>
        <v>0</v>
      </c>
      <c r="G29" s="542">
        <f t="shared" si="5"/>
        <v>0</v>
      </c>
      <c r="H29" s="542"/>
      <c r="I29" s="542">
        <f t="shared" si="5"/>
        <v>275576554</v>
      </c>
      <c r="J29" s="542">
        <f t="shared" si="5"/>
        <v>215449798</v>
      </c>
      <c r="K29" s="542">
        <f t="shared" si="5"/>
        <v>60126756</v>
      </c>
      <c r="L29" s="542"/>
      <c r="M29" s="542">
        <f>SUM(M27:M28)</f>
        <v>182000027</v>
      </c>
      <c r="N29" s="542">
        <f>SUM(N27:N28)</f>
        <v>135133433</v>
      </c>
      <c r="O29" s="542">
        <f>SUM(O27:O28)</f>
        <v>46866594</v>
      </c>
      <c r="P29" s="336">
        <f>SUM(P27:P28)</f>
        <v>0</v>
      </c>
    </row>
    <row r="30" spans="1:16" ht="16.5">
      <c r="A30" s="326"/>
      <c r="B30" s="326"/>
      <c r="C30" s="339"/>
      <c r="D30" s="339"/>
      <c r="E30" s="339"/>
      <c r="F30" s="339"/>
      <c r="G30" s="339"/>
      <c r="H30" s="339"/>
      <c r="I30" s="326"/>
      <c r="J30" s="326"/>
      <c r="K30" s="326"/>
      <c r="L30" s="326"/>
      <c r="M30" s="326"/>
      <c r="N30" s="542"/>
      <c r="O30" s="326"/>
      <c r="P30" s="326"/>
    </row>
    <row r="31" spans="1:16" ht="16.5">
      <c r="A31" s="326"/>
      <c r="B31" s="326"/>
      <c r="C31" s="339"/>
      <c r="D31" s="339"/>
      <c r="E31" s="339"/>
      <c r="F31" s="339"/>
      <c r="G31" s="339"/>
      <c r="H31" s="339"/>
      <c r="I31" s="545"/>
      <c r="J31" s="326"/>
      <c r="K31" s="326"/>
      <c r="L31" s="326"/>
      <c r="M31" s="326"/>
      <c r="N31" s="542"/>
      <c r="O31" s="326"/>
      <c r="P31" s="326"/>
    </row>
    <row r="32" spans="1:16" ht="16.5">
      <c r="A32" s="326"/>
      <c r="B32" s="326"/>
      <c r="C32" s="339"/>
      <c r="D32" s="339"/>
      <c r="E32" s="339"/>
      <c r="F32" s="339"/>
      <c r="G32" s="339"/>
      <c r="H32" s="339"/>
      <c r="I32" s="545"/>
      <c r="J32" s="326"/>
      <c r="K32" s="326"/>
      <c r="L32" s="326"/>
      <c r="M32" s="326"/>
      <c r="N32" s="542"/>
      <c r="O32" s="326"/>
      <c r="P32" s="326"/>
    </row>
    <row r="33" spans="1:16" ht="16.5">
      <c r="A33" s="326"/>
      <c r="B33" s="326"/>
      <c r="C33" s="339"/>
      <c r="D33" s="339"/>
      <c r="E33" s="339"/>
      <c r="F33" s="339"/>
      <c r="G33" s="339"/>
      <c r="H33" s="339"/>
      <c r="I33" s="545"/>
      <c r="J33" s="326"/>
      <c r="K33" s="326"/>
      <c r="L33" s="326"/>
      <c r="M33" s="326"/>
      <c r="N33" s="542"/>
      <c r="O33" s="326"/>
      <c r="P33" s="326"/>
    </row>
  </sheetData>
  <sheetProtection/>
  <mergeCells count="4">
    <mergeCell ref="A3:H3"/>
    <mergeCell ref="I5:L5"/>
    <mergeCell ref="M5:P5"/>
    <mergeCell ref="D5:H5"/>
  </mergeCells>
  <printOptions/>
  <pageMargins left="0.2362204724409449" right="0.1968503937007874" top="0.8267716535433072" bottom="0.5118110236220472" header="0.2362204724409449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A34" sqref="A34"/>
    </sheetView>
  </sheetViews>
  <sheetFormatPr defaultColWidth="9.00390625" defaultRowHeight="12.75"/>
  <cols>
    <col min="1" max="1" width="44.875" style="10" customWidth="1"/>
    <col min="2" max="2" width="18.625" style="10" customWidth="1"/>
    <col min="3" max="3" width="16.375" style="10" customWidth="1"/>
    <col min="4" max="4" width="14.625" style="10" customWidth="1"/>
    <col min="5" max="5" width="42.875" style="10" customWidth="1"/>
    <col min="6" max="6" width="18.625" style="10" customWidth="1"/>
    <col min="7" max="7" width="12.00390625" style="10" customWidth="1"/>
    <col min="8" max="8" width="14.25390625" style="10" customWidth="1"/>
    <col min="9" max="16384" width="9.125" style="10" customWidth="1"/>
  </cols>
  <sheetData>
    <row r="1" ht="15">
      <c r="F1" s="10" t="s">
        <v>593</v>
      </c>
    </row>
    <row r="2" spans="1:6" ht="15">
      <c r="A2" s="687" t="s">
        <v>592</v>
      </c>
      <c r="B2" s="687"/>
      <c r="C2" s="687"/>
      <c r="D2" s="687"/>
      <c r="E2" s="687"/>
      <c r="F2" s="687"/>
    </row>
    <row r="3" spans="1:6" ht="15">
      <c r="A3" s="687" t="s">
        <v>662</v>
      </c>
      <c r="B3" s="687"/>
      <c r="C3" s="687"/>
      <c r="D3" s="687"/>
      <c r="E3" s="687"/>
      <c r="F3" s="687"/>
    </row>
    <row r="4" spans="1:6" ht="15">
      <c r="A4" s="21"/>
      <c r="B4" s="11"/>
      <c r="C4" s="11"/>
      <c r="D4" s="11"/>
      <c r="E4" s="21"/>
      <c r="F4" s="11"/>
    </row>
    <row r="5" spans="1:8" ht="42.75">
      <c r="A5" s="41" t="s">
        <v>12</v>
      </c>
      <c r="B5" s="92" t="s">
        <v>134</v>
      </c>
      <c r="C5" s="92" t="s">
        <v>605</v>
      </c>
      <c r="D5" s="92" t="s">
        <v>643</v>
      </c>
      <c r="E5" s="41" t="s">
        <v>12</v>
      </c>
      <c r="F5" s="92" t="s">
        <v>134</v>
      </c>
      <c r="G5" s="92" t="s">
        <v>605</v>
      </c>
      <c r="H5" s="92" t="s">
        <v>653</v>
      </c>
    </row>
    <row r="6" spans="1:8" ht="12.75" customHeight="1">
      <c r="A6" s="41" t="s">
        <v>0</v>
      </c>
      <c r="B6" s="97"/>
      <c r="C6" s="97"/>
      <c r="D6" s="97"/>
      <c r="E6" s="41" t="s">
        <v>127</v>
      </c>
      <c r="F6" s="97"/>
      <c r="G6" s="97"/>
      <c r="H6" s="66"/>
    </row>
    <row r="7" spans="1:8" ht="30">
      <c r="A7" s="190" t="s">
        <v>537</v>
      </c>
      <c r="B7" s="191">
        <f>'1.sz.melléklet'!D20</f>
        <v>92817666</v>
      </c>
      <c r="C7" s="192">
        <f>'1.sz.melléklet'!F20</f>
        <v>100957126</v>
      </c>
      <c r="D7" s="192">
        <f>'1.sz.melléklet'!H20</f>
        <v>108869173</v>
      </c>
      <c r="E7" s="66" t="s">
        <v>1</v>
      </c>
      <c r="F7" s="193">
        <f>'1.sz.melléklet'!D88</f>
        <v>29301089</v>
      </c>
      <c r="G7" s="546">
        <f>'1.sz.melléklet'!F88</f>
        <v>36753184</v>
      </c>
      <c r="H7" s="546">
        <f>'1.sz.melléklet'!H88</f>
        <v>35689627</v>
      </c>
    </row>
    <row r="8" spans="1:8" ht="15">
      <c r="A8" s="66" t="s">
        <v>23</v>
      </c>
      <c r="B8" s="191">
        <f>'1.sz.melléklet'!D35</f>
        <v>29600000</v>
      </c>
      <c r="C8" s="192">
        <f>'1.sz.melléklet'!F35</f>
        <v>29605000</v>
      </c>
      <c r="D8" s="192">
        <f>'1.sz.melléklet'!H35</f>
        <v>33355231</v>
      </c>
      <c r="E8" s="66" t="s">
        <v>64</v>
      </c>
      <c r="F8" s="193">
        <f>'1.sz.melléklet'!D89</f>
        <v>6259887</v>
      </c>
      <c r="G8" s="546">
        <f>'1.sz.melléklet'!F89</f>
        <v>7922549</v>
      </c>
      <c r="H8" s="546">
        <f>'1.sz.melléklet'!H89</f>
        <v>7922549</v>
      </c>
    </row>
    <row r="9" spans="1:8" ht="15">
      <c r="A9" s="66" t="s">
        <v>0</v>
      </c>
      <c r="B9" s="191">
        <f>'1.sz.melléklet'!D46</f>
        <v>6480300</v>
      </c>
      <c r="C9" s="192">
        <f>'1.sz.melléklet'!F46</f>
        <v>19953585</v>
      </c>
      <c r="D9" s="192">
        <v>22233089</v>
      </c>
      <c r="E9" s="66" t="s">
        <v>556</v>
      </c>
      <c r="F9" s="193">
        <f>'1.sz.melléklet'!D90</f>
        <v>43550000</v>
      </c>
      <c r="G9" s="546">
        <f>'1.sz.melléklet'!F90</f>
        <v>52733393</v>
      </c>
      <c r="H9" s="546">
        <f>'1.sz.melléklet'!H90</f>
        <v>45033426</v>
      </c>
    </row>
    <row r="10" spans="1:8" ht="15">
      <c r="A10" s="66" t="s">
        <v>539</v>
      </c>
      <c r="B10" s="191">
        <f>'1.sz.melléklet'!D56</f>
        <v>2764570</v>
      </c>
      <c r="C10" s="192">
        <f>'1.sz.melléklet'!F56</f>
        <v>764570</v>
      </c>
      <c r="D10" s="192">
        <f>'1.sz.melléklet'!H56</f>
        <v>271081</v>
      </c>
      <c r="E10" s="66" t="s">
        <v>68</v>
      </c>
      <c r="F10" s="193">
        <f>'1.sz.melléklet'!D91</f>
        <v>1260000</v>
      </c>
      <c r="G10" s="546">
        <f>'1.sz.melléklet'!F91</f>
        <v>1600700</v>
      </c>
      <c r="H10" s="546">
        <f>'1.sz.melléklet'!H91</f>
        <v>1278775</v>
      </c>
    </row>
    <row r="11" spans="1:8" ht="15">
      <c r="A11" s="66" t="s">
        <v>554</v>
      </c>
      <c r="B11" s="191">
        <v>7842000</v>
      </c>
      <c r="C11" s="192">
        <v>14502782</v>
      </c>
      <c r="D11" s="192">
        <v>14502782</v>
      </c>
      <c r="E11" s="66" t="s">
        <v>88</v>
      </c>
      <c r="F11" s="193">
        <v>5848250</v>
      </c>
      <c r="G11" s="547">
        <v>17603194</v>
      </c>
      <c r="H11" s="547">
        <v>12145663</v>
      </c>
    </row>
    <row r="12" spans="1:8" ht="15">
      <c r="A12" s="66" t="s">
        <v>555</v>
      </c>
      <c r="B12" s="191">
        <v>0</v>
      </c>
      <c r="C12" s="192">
        <v>0</v>
      </c>
      <c r="D12" s="192"/>
      <c r="E12" s="66" t="s">
        <v>521</v>
      </c>
      <c r="F12" s="193">
        <v>52416951</v>
      </c>
      <c r="G12" s="546">
        <v>55432395</v>
      </c>
      <c r="H12" s="546">
        <v>42350713</v>
      </c>
    </row>
    <row r="13" spans="1:8" ht="15">
      <c r="A13" s="66"/>
      <c r="B13" s="191"/>
      <c r="C13" s="192"/>
      <c r="D13" s="192"/>
      <c r="E13" s="66" t="s">
        <v>557</v>
      </c>
      <c r="F13" s="193">
        <v>0</v>
      </c>
      <c r="G13" s="546">
        <v>0</v>
      </c>
      <c r="H13" s="546"/>
    </row>
    <row r="14" spans="1:8" ht="30">
      <c r="A14" s="66"/>
      <c r="B14" s="191"/>
      <c r="C14" s="192"/>
      <c r="D14" s="192"/>
      <c r="E14" s="190" t="s">
        <v>523</v>
      </c>
      <c r="F14" s="193"/>
      <c r="G14" s="546"/>
      <c r="H14" s="546"/>
    </row>
    <row r="15" spans="1:8" ht="15">
      <c r="A15" s="95" t="s">
        <v>128</v>
      </c>
      <c r="B15" s="96">
        <f>SUM(B7:B14)</f>
        <v>139504536</v>
      </c>
      <c r="C15" s="174">
        <f>SUM(C7:C14)</f>
        <v>165783063</v>
      </c>
      <c r="D15" s="174">
        <f>SUM(D7:D14)</f>
        <v>179231356</v>
      </c>
      <c r="E15" s="95" t="s">
        <v>129</v>
      </c>
      <c r="F15" s="96">
        <f>SUM(F7:F14)</f>
        <v>138636177</v>
      </c>
      <c r="G15" s="554">
        <f>SUM(G7:G14)</f>
        <v>172045415</v>
      </c>
      <c r="H15" s="548">
        <f>SUM(H7:H14)</f>
        <v>144420753</v>
      </c>
    </row>
    <row r="16" spans="1:8" ht="15">
      <c r="A16" s="42"/>
      <c r="B16" s="195"/>
      <c r="C16" s="196"/>
      <c r="D16" s="196"/>
      <c r="E16" s="42"/>
      <c r="F16" s="195"/>
      <c r="G16" s="549"/>
      <c r="H16" s="549"/>
    </row>
    <row r="17" spans="1:8" ht="15">
      <c r="A17" s="168" t="s">
        <v>130</v>
      </c>
      <c r="B17" s="197"/>
      <c r="C17" s="198"/>
      <c r="D17" s="198"/>
      <c r="E17" s="168" t="s">
        <v>125</v>
      </c>
      <c r="F17" s="197"/>
      <c r="G17" s="550"/>
      <c r="H17" s="550"/>
    </row>
    <row r="18" spans="1:8" ht="30">
      <c r="A18" s="190" t="s">
        <v>538</v>
      </c>
      <c r="B18" s="193">
        <f>'1.sz.melléklet'!D26</f>
        <v>0</v>
      </c>
      <c r="C18" s="194">
        <f>'1.sz.melléklet'!F26</f>
        <v>103167489</v>
      </c>
      <c r="D18" s="194">
        <f>'1.sz.melléklet'!H26</f>
        <v>103167489</v>
      </c>
      <c r="E18" s="66" t="s">
        <v>559</v>
      </c>
      <c r="F18" s="193">
        <f>'1.sz.melléklet'!D108</f>
        <v>4000000</v>
      </c>
      <c r="G18" s="547">
        <f>'1.sz.melléklet'!F108</f>
        <v>10200597</v>
      </c>
      <c r="H18" s="547">
        <f>'1.sz.melléklet'!H108</f>
        <v>9737572</v>
      </c>
    </row>
    <row r="19" spans="1:8" ht="15">
      <c r="A19" s="66" t="s">
        <v>130</v>
      </c>
      <c r="B19" s="193">
        <v>11931641</v>
      </c>
      <c r="C19" s="194">
        <f>'1.sz.melléklet'!F52</f>
        <v>1931641</v>
      </c>
      <c r="D19" s="194">
        <f>'1.sz.melléklet'!H52</f>
        <v>3556480</v>
      </c>
      <c r="E19" s="66" t="s">
        <v>71</v>
      </c>
      <c r="F19" s="199">
        <f>'1.sz.melléklet'!D109</f>
        <v>8800000</v>
      </c>
      <c r="G19" s="551">
        <f>'1.sz.melléklet'!F109</f>
        <v>88375151</v>
      </c>
      <c r="H19" s="551">
        <f>'1.sz.melléklet'!H109</f>
        <v>23065601</v>
      </c>
    </row>
    <row r="20" spans="1:8" ht="15">
      <c r="A20" s="66" t="s">
        <v>558</v>
      </c>
      <c r="B20" s="193">
        <v>0</v>
      </c>
      <c r="C20" s="194">
        <f>'1.sz.melléklet'!F60</f>
        <v>0</v>
      </c>
      <c r="D20" s="194">
        <f>'1.sz.melléklet'!H60</f>
        <v>50000</v>
      </c>
      <c r="E20" s="66" t="s">
        <v>73</v>
      </c>
      <c r="F20" s="193">
        <f>'1.sz.melléklet'!D110</f>
        <v>0</v>
      </c>
      <c r="G20" s="547">
        <f>'1.sz.melléklet'!F110</f>
        <v>261030</v>
      </c>
      <c r="H20" s="547">
        <f>'1.sz.melléklet'!H110</f>
        <v>260220</v>
      </c>
    </row>
    <row r="21" spans="1:8" s="39" customFormat="1" ht="15">
      <c r="A21" s="66" t="s">
        <v>525</v>
      </c>
      <c r="B21" s="200"/>
      <c r="C21" s="200"/>
      <c r="D21" s="200"/>
      <c r="E21" s="66" t="s">
        <v>521</v>
      </c>
      <c r="F21" s="106"/>
      <c r="G21" s="552"/>
      <c r="H21" s="552"/>
    </row>
    <row r="22" spans="1:8" s="39" customFormat="1" ht="15">
      <c r="A22" s="66" t="s">
        <v>532</v>
      </c>
      <c r="B22" s="201">
        <v>0</v>
      </c>
      <c r="C22" s="201">
        <v>0</v>
      </c>
      <c r="D22" s="201"/>
      <c r="E22" s="66" t="s">
        <v>557</v>
      </c>
      <c r="F22" s="66"/>
      <c r="G22" s="66"/>
      <c r="H22" s="66"/>
    </row>
    <row r="23" spans="1:8" s="39" customFormat="1" ht="30">
      <c r="A23" s="66" t="s">
        <v>554</v>
      </c>
      <c r="B23" s="200"/>
      <c r="C23" s="200"/>
      <c r="D23" s="200"/>
      <c r="E23" s="190" t="s">
        <v>523</v>
      </c>
      <c r="F23" s="66"/>
      <c r="G23" s="66"/>
      <c r="H23" s="66"/>
    </row>
    <row r="24" spans="1:8" s="39" customFormat="1" ht="15">
      <c r="A24" s="66" t="s">
        <v>555</v>
      </c>
      <c r="B24" s="66"/>
      <c r="C24" s="66"/>
      <c r="D24" s="66"/>
      <c r="E24" s="66"/>
      <c r="F24" s="66"/>
      <c r="G24" s="66"/>
      <c r="H24" s="66"/>
    </row>
    <row r="25" spans="1:8" ht="15">
      <c r="A25" s="98" t="s">
        <v>131</v>
      </c>
      <c r="B25" s="99">
        <f>SUM(B18:B24)</f>
        <v>11931641</v>
      </c>
      <c r="C25" s="175">
        <f>SUM(C18:C24)</f>
        <v>105099130</v>
      </c>
      <c r="D25" s="175">
        <f>SUM(D18:D24)</f>
        <v>106773969</v>
      </c>
      <c r="E25" s="98" t="s">
        <v>132</v>
      </c>
      <c r="F25" s="99">
        <f>SUM(F17:F24)</f>
        <v>12800000</v>
      </c>
      <c r="G25" s="553">
        <f>SUM(G18:G24)</f>
        <v>98836778</v>
      </c>
      <c r="H25" s="175">
        <f>SUM(H18:H24)</f>
        <v>33063393</v>
      </c>
    </row>
    <row r="26" spans="1:8" ht="15">
      <c r="A26" s="202"/>
      <c r="B26" s="203"/>
      <c r="C26" s="203"/>
      <c r="D26" s="203"/>
      <c r="E26" s="202"/>
      <c r="F26" s="203"/>
      <c r="G26" s="203"/>
      <c r="H26" s="203"/>
    </row>
    <row r="27" spans="1:8" ht="15">
      <c r="A27" s="227" t="s">
        <v>122</v>
      </c>
      <c r="B27" s="228">
        <f>SUM(B15,B25)</f>
        <v>151436177</v>
      </c>
      <c r="C27" s="229">
        <f>SUM(C15,C25)</f>
        <v>270882193</v>
      </c>
      <c r="D27" s="228">
        <f>SUM(D15,D25)</f>
        <v>286005325</v>
      </c>
      <c r="E27" s="95" t="s">
        <v>133</v>
      </c>
      <c r="F27" s="230">
        <f>SUM(F15,F25)</f>
        <v>151436177</v>
      </c>
      <c r="G27" s="230">
        <f>SUM(G15,G25)</f>
        <v>270882193</v>
      </c>
      <c r="H27" s="230">
        <f>SUM(H15,H25)</f>
        <v>177484146</v>
      </c>
    </row>
    <row r="28" ht="15">
      <c r="D28" s="228"/>
    </row>
    <row r="29" ht="15">
      <c r="D29" s="320">
        <f>D27-H27</f>
        <v>108521179</v>
      </c>
    </row>
    <row r="31" ht="15">
      <c r="D31" s="228"/>
    </row>
    <row r="32" ht="15">
      <c r="D32" s="228"/>
    </row>
    <row r="33" ht="15">
      <c r="D33" s="228"/>
    </row>
    <row r="34" ht="15">
      <c r="D34" s="228"/>
    </row>
  </sheetData>
  <sheetProtection/>
  <mergeCells count="2">
    <mergeCell ref="A2:F2"/>
    <mergeCell ref="A3:F3"/>
  </mergeCells>
  <printOptions/>
  <pageMargins left="0.8661417322834646" right="0.15748031496062992" top="0.984251968503937" bottom="0.984251968503937" header="0.5118110236220472" footer="0.5118110236220472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64"/>
  <sheetViews>
    <sheetView view="pageBreakPreview" zoomScaleSheetLayoutView="100" workbookViewId="0" topLeftCell="A1">
      <selection activeCell="G8" sqref="G8:H8"/>
    </sheetView>
  </sheetViews>
  <sheetFormatPr defaultColWidth="9.00390625" defaultRowHeight="12.75"/>
  <cols>
    <col min="1" max="1" width="5.375" style="10" customWidth="1"/>
    <col min="2" max="2" width="64.75390625" style="10" customWidth="1"/>
    <col min="3" max="3" width="10.75390625" style="10" customWidth="1"/>
    <col min="4" max="4" width="12.00390625" style="10" customWidth="1"/>
    <col min="5" max="5" width="10.875" style="10" customWidth="1"/>
    <col min="6" max="6" width="11.00390625" style="10" customWidth="1"/>
    <col min="7" max="7" width="10.375" style="10" customWidth="1"/>
    <col min="8" max="8" width="10.625" style="10" customWidth="1"/>
    <col min="9" max="16384" width="9.125" style="10" customWidth="1"/>
  </cols>
  <sheetData>
    <row r="1" ht="15">
      <c r="E1" s="10" t="s">
        <v>618</v>
      </c>
    </row>
    <row r="3" spans="1:5" ht="15">
      <c r="A3" s="264" t="s">
        <v>612</v>
      </c>
      <c r="B3" s="688" t="s">
        <v>613</v>
      </c>
      <c r="C3" s="688"/>
      <c r="D3" s="688"/>
      <c r="E3" s="264"/>
    </row>
    <row r="4" ht="15">
      <c r="J4" s="320"/>
    </row>
    <row r="6" ht="15">
      <c r="E6" s="10" t="s">
        <v>553</v>
      </c>
    </row>
    <row r="8" spans="1:8" ht="36" customHeight="1">
      <c r="A8" s="692" t="s">
        <v>454</v>
      </c>
      <c r="B8" s="691" t="s">
        <v>2</v>
      </c>
      <c r="C8" s="689" t="s">
        <v>648</v>
      </c>
      <c r="D8" s="690"/>
      <c r="E8" s="689" t="s">
        <v>652</v>
      </c>
      <c r="F8" s="690"/>
      <c r="G8" s="689" t="s">
        <v>653</v>
      </c>
      <c r="H8" s="690"/>
    </row>
    <row r="9" spans="1:8" ht="15">
      <c r="A9" s="692"/>
      <c r="B9" s="691"/>
      <c r="C9" s="530" t="s">
        <v>546</v>
      </c>
      <c r="D9" s="37" t="s">
        <v>550</v>
      </c>
      <c r="E9" s="530" t="s">
        <v>546</v>
      </c>
      <c r="F9" s="37" t="s">
        <v>550</v>
      </c>
      <c r="G9" s="530" t="s">
        <v>546</v>
      </c>
      <c r="H9" s="37" t="s">
        <v>550</v>
      </c>
    </row>
    <row r="10" spans="1:8" ht="15">
      <c r="A10" s="692"/>
      <c r="B10" s="691"/>
      <c r="C10" s="531" t="s">
        <v>549</v>
      </c>
      <c r="D10" s="37"/>
      <c r="E10" s="531" t="s">
        <v>549</v>
      </c>
      <c r="F10" s="37"/>
      <c r="G10" s="531" t="s">
        <v>549</v>
      </c>
      <c r="H10" s="37"/>
    </row>
    <row r="11" spans="1:8" ht="15">
      <c r="A11" s="153" t="s">
        <v>269</v>
      </c>
      <c r="B11" s="165" t="s">
        <v>144</v>
      </c>
      <c r="C11" s="243"/>
      <c r="D11" s="189">
        <f aca="true" t="shared" si="0" ref="D11:D16">SUM(C11:C11)</f>
        <v>0</v>
      </c>
      <c r="E11" s="243">
        <v>21418</v>
      </c>
      <c r="F11" s="189">
        <f aca="true" t="shared" si="1" ref="F11:F16">SUM(E11:E11)</f>
        <v>21418</v>
      </c>
      <c r="G11" s="184">
        <v>21418</v>
      </c>
      <c r="H11" s="189">
        <f aca="true" t="shared" si="2" ref="H11:H16">SUM(G11:G11)</f>
        <v>21418</v>
      </c>
    </row>
    <row r="12" spans="1:8" ht="15">
      <c r="A12" s="154" t="s">
        <v>270</v>
      </c>
      <c r="B12" s="135" t="s">
        <v>145</v>
      </c>
      <c r="C12" s="243">
        <v>34037</v>
      </c>
      <c r="D12" s="189">
        <f t="shared" si="0"/>
        <v>34037</v>
      </c>
      <c r="E12" s="243">
        <v>34254</v>
      </c>
      <c r="F12" s="189">
        <f t="shared" si="1"/>
        <v>34254</v>
      </c>
      <c r="G12" s="184">
        <v>34254</v>
      </c>
      <c r="H12" s="189">
        <f t="shared" si="2"/>
        <v>34254</v>
      </c>
    </row>
    <row r="13" spans="1:8" ht="30">
      <c r="A13" s="154" t="s">
        <v>271</v>
      </c>
      <c r="B13" s="135" t="s">
        <v>272</v>
      </c>
      <c r="C13" s="243">
        <v>18063</v>
      </c>
      <c r="D13" s="189">
        <f t="shared" si="0"/>
        <v>18063</v>
      </c>
      <c r="E13" s="243">
        <v>19167</v>
      </c>
      <c r="F13" s="189">
        <f t="shared" si="1"/>
        <v>19167</v>
      </c>
      <c r="G13" s="184">
        <v>19167</v>
      </c>
      <c r="H13" s="189">
        <f t="shared" si="2"/>
        <v>19167</v>
      </c>
    </row>
    <row r="14" spans="1:8" ht="15">
      <c r="A14" s="154" t="s">
        <v>273</v>
      </c>
      <c r="B14" s="135" t="s">
        <v>148</v>
      </c>
      <c r="C14" s="243">
        <v>2150</v>
      </c>
      <c r="D14" s="189">
        <f t="shared" si="0"/>
        <v>2150</v>
      </c>
      <c r="E14" s="243">
        <v>2150</v>
      </c>
      <c r="F14" s="189">
        <f t="shared" si="1"/>
        <v>2150</v>
      </c>
      <c r="G14" s="184">
        <v>2150</v>
      </c>
      <c r="H14" s="189">
        <f t="shared" si="2"/>
        <v>2150</v>
      </c>
    </row>
    <row r="15" spans="1:8" ht="15">
      <c r="A15" s="154" t="s">
        <v>274</v>
      </c>
      <c r="B15" s="135" t="s">
        <v>609</v>
      </c>
      <c r="C15" s="244">
        <v>298</v>
      </c>
      <c r="D15" s="189">
        <f t="shared" si="0"/>
        <v>298</v>
      </c>
      <c r="E15" s="244">
        <v>5671</v>
      </c>
      <c r="F15" s="189">
        <f t="shared" si="1"/>
        <v>5671</v>
      </c>
      <c r="G15" s="184">
        <v>5671</v>
      </c>
      <c r="H15" s="189">
        <f t="shared" si="2"/>
        <v>5671</v>
      </c>
    </row>
    <row r="16" spans="1:8" ht="15.75" thickBot="1">
      <c r="A16" s="156" t="s">
        <v>275</v>
      </c>
      <c r="B16" s="166" t="s">
        <v>610</v>
      </c>
      <c r="C16" s="295"/>
      <c r="D16" s="296">
        <f t="shared" si="0"/>
        <v>0</v>
      </c>
      <c r="E16" s="297">
        <v>635</v>
      </c>
      <c r="F16" s="296">
        <f t="shared" si="1"/>
        <v>635</v>
      </c>
      <c r="G16" s="277">
        <v>635</v>
      </c>
      <c r="H16" s="296">
        <f t="shared" si="2"/>
        <v>635</v>
      </c>
    </row>
    <row r="17" spans="1:8" s="272" customFormat="1" ht="15.75" thickBot="1">
      <c r="A17" s="302" t="s">
        <v>276</v>
      </c>
      <c r="B17" s="268" t="s">
        <v>277</v>
      </c>
      <c r="C17" s="275">
        <f aca="true" t="shared" si="3" ref="C17:H17">SUM(C11:C16)</f>
        <v>54548</v>
      </c>
      <c r="D17" s="275">
        <f t="shared" si="3"/>
        <v>54548</v>
      </c>
      <c r="E17" s="309">
        <f t="shared" si="3"/>
        <v>83295</v>
      </c>
      <c r="F17" s="275">
        <f t="shared" si="3"/>
        <v>83295</v>
      </c>
      <c r="G17" s="275">
        <f t="shared" si="3"/>
        <v>83295</v>
      </c>
      <c r="H17" s="275">
        <f t="shared" si="3"/>
        <v>83295</v>
      </c>
    </row>
    <row r="18" spans="1:8" ht="15">
      <c r="A18" s="158" t="s">
        <v>278</v>
      </c>
      <c r="B18" s="138" t="s">
        <v>154</v>
      </c>
      <c r="C18" s="238">
        <v>0</v>
      </c>
      <c r="D18" s="308">
        <f aca="true" t="shared" si="4" ref="D18:D32">SUM(C18:C18)</f>
        <v>0</v>
      </c>
      <c r="E18" s="219">
        <v>0</v>
      </c>
      <c r="F18" s="308">
        <f aca="true" t="shared" si="5" ref="F18:F32">SUM(E18:E18)</f>
        <v>0</v>
      </c>
      <c r="G18" s="219">
        <v>0</v>
      </c>
      <c r="H18" s="308">
        <f aca="true" t="shared" si="6" ref="H18:H32">SUM(G18:G18)</f>
        <v>0</v>
      </c>
    </row>
    <row r="19" spans="1:8" ht="30">
      <c r="A19" s="154" t="s">
        <v>279</v>
      </c>
      <c r="B19" s="135" t="s">
        <v>280</v>
      </c>
      <c r="C19" s="240">
        <v>0</v>
      </c>
      <c r="D19" s="189">
        <f t="shared" si="4"/>
        <v>0</v>
      </c>
      <c r="E19" s="240">
        <v>0</v>
      </c>
      <c r="F19" s="189">
        <f t="shared" si="5"/>
        <v>0</v>
      </c>
      <c r="G19" s="101">
        <v>0</v>
      </c>
      <c r="H19" s="189">
        <f t="shared" si="6"/>
        <v>0</v>
      </c>
    </row>
    <row r="20" spans="1:8" ht="30">
      <c r="A20" s="154" t="s">
        <v>52</v>
      </c>
      <c r="B20" s="135" t="s">
        <v>156</v>
      </c>
      <c r="C20" s="240">
        <v>0</v>
      </c>
      <c r="D20" s="189">
        <f t="shared" si="4"/>
        <v>0</v>
      </c>
      <c r="E20" s="240"/>
      <c r="F20" s="189">
        <f t="shared" si="5"/>
        <v>0</v>
      </c>
      <c r="G20" s="101"/>
      <c r="H20" s="189">
        <f t="shared" si="6"/>
        <v>0</v>
      </c>
    </row>
    <row r="21" spans="1:8" ht="30">
      <c r="A21" s="154" t="s">
        <v>281</v>
      </c>
      <c r="B21" s="135" t="s">
        <v>282</v>
      </c>
      <c r="C21" s="240">
        <v>0</v>
      </c>
      <c r="D21" s="189">
        <f t="shared" si="4"/>
        <v>0</v>
      </c>
      <c r="E21" s="240">
        <v>0</v>
      </c>
      <c r="F21" s="189">
        <f t="shared" si="5"/>
        <v>0</v>
      </c>
      <c r="G21" s="101">
        <v>0</v>
      </c>
      <c r="H21" s="189">
        <f t="shared" si="6"/>
        <v>0</v>
      </c>
    </row>
    <row r="22" spans="1:8" ht="15">
      <c r="A22" s="154" t="s">
        <v>54</v>
      </c>
      <c r="B22" s="135" t="s">
        <v>158</v>
      </c>
      <c r="C22" s="245">
        <v>25970</v>
      </c>
      <c r="D22" s="189">
        <f t="shared" si="4"/>
        <v>25970</v>
      </c>
      <c r="E22" s="245">
        <v>26190</v>
      </c>
      <c r="F22" s="189">
        <f t="shared" si="5"/>
        <v>26190</v>
      </c>
      <c r="G22" s="184">
        <v>21535</v>
      </c>
      <c r="H22" s="189">
        <f t="shared" si="6"/>
        <v>21535</v>
      </c>
    </row>
    <row r="23" spans="1:8" ht="15">
      <c r="A23" s="154"/>
      <c r="B23" s="135" t="s">
        <v>494</v>
      </c>
      <c r="C23" s="245">
        <v>0</v>
      </c>
      <c r="D23" s="189">
        <f t="shared" si="4"/>
        <v>0</v>
      </c>
      <c r="E23" s="245">
        <v>0</v>
      </c>
      <c r="F23" s="189">
        <f t="shared" si="5"/>
        <v>0</v>
      </c>
      <c r="G23" s="184">
        <v>0</v>
      </c>
      <c r="H23" s="189">
        <f t="shared" si="6"/>
        <v>0</v>
      </c>
    </row>
    <row r="24" spans="1:8" ht="15">
      <c r="A24" s="154"/>
      <c r="B24" s="135" t="s">
        <v>495</v>
      </c>
      <c r="C24" s="240">
        <v>0</v>
      </c>
      <c r="D24" s="189">
        <f t="shared" si="4"/>
        <v>0</v>
      </c>
      <c r="E24" s="240">
        <v>0</v>
      </c>
      <c r="F24" s="189">
        <f t="shared" si="5"/>
        <v>0</v>
      </c>
      <c r="G24" s="101">
        <v>0</v>
      </c>
      <c r="H24" s="189">
        <f t="shared" si="6"/>
        <v>0</v>
      </c>
    </row>
    <row r="25" spans="1:8" ht="30">
      <c r="A25" s="154"/>
      <c r="B25" s="135" t="s">
        <v>496</v>
      </c>
      <c r="C25" s="240">
        <v>0</v>
      </c>
      <c r="D25" s="189">
        <f t="shared" si="4"/>
        <v>0</v>
      </c>
      <c r="E25" s="240">
        <v>0</v>
      </c>
      <c r="F25" s="189">
        <f t="shared" si="5"/>
        <v>0</v>
      </c>
      <c r="G25" s="101">
        <v>8453</v>
      </c>
      <c r="H25" s="189">
        <f t="shared" si="6"/>
        <v>8453</v>
      </c>
    </row>
    <row r="26" spans="1:8" ht="15">
      <c r="A26" s="154"/>
      <c r="B26" s="135" t="s">
        <v>497</v>
      </c>
      <c r="C26" s="240">
        <v>0</v>
      </c>
      <c r="D26" s="189">
        <f t="shared" si="4"/>
        <v>0</v>
      </c>
      <c r="E26" s="240">
        <v>0</v>
      </c>
      <c r="F26" s="189">
        <f t="shared" si="5"/>
        <v>0</v>
      </c>
      <c r="G26" s="101">
        <v>274</v>
      </c>
      <c r="H26" s="189">
        <f t="shared" si="6"/>
        <v>274</v>
      </c>
    </row>
    <row r="27" spans="1:8" ht="15">
      <c r="A27" s="154"/>
      <c r="B27" s="135" t="s">
        <v>503</v>
      </c>
      <c r="C27" s="245"/>
      <c r="D27" s="189">
        <f t="shared" si="4"/>
        <v>0</v>
      </c>
      <c r="E27" s="245"/>
      <c r="F27" s="189">
        <f t="shared" si="5"/>
        <v>0</v>
      </c>
      <c r="G27" s="184">
        <v>3471</v>
      </c>
      <c r="H27" s="189">
        <f t="shared" si="6"/>
        <v>3471</v>
      </c>
    </row>
    <row r="28" spans="1:8" ht="15">
      <c r="A28" s="154"/>
      <c r="B28" s="135" t="s">
        <v>498</v>
      </c>
      <c r="C28" s="245"/>
      <c r="D28" s="189">
        <f t="shared" si="4"/>
        <v>0</v>
      </c>
      <c r="E28" s="245"/>
      <c r="F28" s="189">
        <f t="shared" si="5"/>
        <v>0</v>
      </c>
      <c r="G28" s="184">
        <v>9337</v>
      </c>
      <c r="H28" s="189">
        <f t="shared" si="6"/>
        <v>9337</v>
      </c>
    </row>
    <row r="29" spans="1:8" ht="15">
      <c r="A29" s="154"/>
      <c r="B29" s="135" t="s">
        <v>499</v>
      </c>
      <c r="C29" s="240"/>
      <c r="D29" s="189">
        <f t="shared" si="4"/>
        <v>0</v>
      </c>
      <c r="E29" s="240"/>
      <c r="F29" s="189">
        <f t="shared" si="5"/>
        <v>0</v>
      </c>
      <c r="G29" s="101"/>
      <c r="H29" s="189">
        <f t="shared" si="6"/>
        <v>0</v>
      </c>
    </row>
    <row r="30" spans="1:8" ht="15">
      <c r="A30" s="154"/>
      <c r="B30" s="135" t="s">
        <v>500</v>
      </c>
      <c r="C30" s="245">
        <v>0</v>
      </c>
      <c r="D30" s="189">
        <f t="shared" si="4"/>
        <v>0</v>
      </c>
      <c r="E30" s="245">
        <v>0</v>
      </c>
      <c r="F30" s="189">
        <f t="shared" si="5"/>
        <v>0</v>
      </c>
      <c r="G30" s="184"/>
      <c r="H30" s="189">
        <f t="shared" si="6"/>
        <v>0</v>
      </c>
    </row>
    <row r="31" spans="1:8" ht="15">
      <c r="A31" s="154"/>
      <c r="B31" s="135" t="s">
        <v>501</v>
      </c>
      <c r="C31" s="240">
        <v>0</v>
      </c>
      <c r="D31" s="189">
        <f t="shared" si="4"/>
        <v>0</v>
      </c>
      <c r="E31" s="240">
        <v>0</v>
      </c>
      <c r="F31" s="189">
        <f t="shared" si="5"/>
        <v>0</v>
      </c>
      <c r="G31" s="101"/>
      <c r="H31" s="189">
        <f t="shared" si="6"/>
        <v>0</v>
      </c>
    </row>
    <row r="32" spans="1:8" ht="15.75" thickBot="1">
      <c r="A32" s="156"/>
      <c r="B32" s="166" t="s">
        <v>502</v>
      </c>
      <c r="C32" s="310">
        <v>0</v>
      </c>
      <c r="D32" s="296">
        <f t="shared" si="4"/>
        <v>0</v>
      </c>
      <c r="E32" s="310">
        <v>0</v>
      </c>
      <c r="F32" s="296">
        <f t="shared" si="5"/>
        <v>0</v>
      </c>
      <c r="G32" s="215">
        <v>0</v>
      </c>
      <c r="H32" s="296">
        <f t="shared" si="6"/>
        <v>0</v>
      </c>
    </row>
    <row r="33" spans="1:8" s="272" customFormat="1" ht="29.25" thickBot="1">
      <c r="A33" s="302" t="s">
        <v>55</v>
      </c>
      <c r="B33" s="268" t="s">
        <v>283</v>
      </c>
      <c r="C33" s="312">
        <f aca="true" t="shared" si="7" ref="C33:H33">SUM(C18:C22)+C17</f>
        <v>80518</v>
      </c>
      <c r="D33" s="275">
        <f t="shared" si="7"/>
        <v>80518</v>
      </c>
      <c r="E33" s="312">
        <f t="shared" si="7"/>
        <v>109485</v>
      </c>
      <c r="F33" s="275">
        <f t="shared" si="7"/>
        <v>109485</v>
      </c>
      <c r="G33" s="312">
        <f t="shared" si="7"/>
        <v>104830</v>
      </c>
      <c r="H33" s="275">
        <f t="shared" si="7"/>
        <v>104830</v>
      </c>
    </row>
    <row r="34" spans="1:8" ht="15">
      <c r="A34" s="158" t="s">
        <v>284</v>
      </c>
      <c r="B34" s="138" t="s">
        <v>159</v>
      </c>
      <c r="C34" s="246">
        <v>0</v>
      </c>
      <c r="D34" s="219">
        <v>0</v>
      </c>
      <c r="E34" s="311">
        <v>22749</v>
      </c>
      <c r="F34" s="219">
        <f>E34</f>
        <v>22749</v>
      </c>
      <c r="G34" s="219">
        <v>22749</v>
      </c>
      <c r="H34" s="219">
        <f>G34</f>
        <v>22749</v>
      </c>
    </row>
    <row r="35" spans="1:8" ht="30">
      <c r="A35" s="154" t="s">
        <v>285</v>
      </c>
      <c r="B35" s="135" t="s">
        <v>160</v>
      </c>
      <c r="C35" s="246">
        <v>0</v>
      </c>
      <c r="D35" s="101">
        <v>0</v>
      </c>
      <c r="E35" s="246">
        <v>0</v>
      </c>
      <c r="F35" s="101">
        <v>0</v>
      </c>
      <c r="G35" s="101">
        <v>0</v>
      </c>
      <c r="H35" s="101">
        <v>0</v>
      </c>
    </row>
    <row r="36" spans="1:8" ht="30">
      <c r="A36" s="154" t="s">
        <v>286</v>
      </c>
      <c r="B36" s="135" t="s">
        <v>161</v>
      </c>
      <c r="C36" s="246">
        <v>0</v>
      </c>
      <c r="D36" s="101">
        <v>0</v>
      </c>
      <c r="E36" s="246">
        <v>0</v>
      </c>
      <c r="F36" s="189">
        <f aca="true" t="shared" si="8" ref="F36:F48">SUM(E36:E36)</f>
        <v>0</v>
      </c>
      <c r="G36" s="101">
        <v>0</v>
      </c>
      <c r="H36" s="101">
        <v>0</v>
      </c>
    </row>
    <row r="37" spans="1:8" ht="30">
      <c r="A37" s="154" t="s">
        <v>287</v>
      </c>
      <c r="B37" s="135" t="s">
        <v>288</v>
      </c>
      <c r="C37" s="246" t="s">
        <v>601</v>
      </c>
      <c r="D37" s="101">
        <v>0</v>
      </c>
      <c r="E37" s="246" t="s">
        <v>601</v>
      </c>
      <c r="F37" s="189">
        <f t="shared" si="8"/>
        <v>0</v>
      </c>
      <c r="G37" s="101">
        <v>0</v>
      </c>
      <c r="H37" s="189">
        <f>SUM(G37:G37)</f>
        <v>0</v>
      </c>
    </row>
    <row r="38" spans="1:8" ht="15">
      <c r="A38" s="154" t="s">
        <v>289</v>
      </c>
      <c r="B38" s="135" t="s">
        <v>162</v>
      </c>
      <c r="C38" s="247"/>
      <c r="D38" s="189">
        <f aca="true" t="shared" si="9" ref="D38:D48">SUM(C38:C38)</f>
        <v>0</v>
      </c>
      <c r="E38" s="247"/>
      <c r="F38" s="189">
        <f t="shared" si="8"/>
        <v>0</v>
      </c>
      <c r="G38" s="184"/>
      <c r="H38" s="189">
        <f>SUM(G38:G38)</f>
        <v>0</v>
      </c>
    </row>
    <row r="39" spans="1:8" ht="15">
      <c r="A39" s="154"/>
      <c r="B39" s="135" t="s">
        <v>494</v>
      </c>
      <c r="C39" s="248">
        <v>0</v>
      </c>
      <c r="D39" s="189">
        <f t="shared" si="9"/>
        <v>0</v>
      </c>
      <c r="E39" s="248">
        <v>0</v>
      </c>
      <c r="F39" s="189">
        <f t="shared" si="8"/>
        <v>0</v>
      </c>
      <c r="G39" s="101">
        <v>0</v>
      </c>
      <c r="H39" s="189">
        <f>SUM(G39:G39)</f>
        <v>0</v>
      </c>
    </row>
    <row r="40" spans="1:8" ht="15">
      <c r="A40" s="154"/>
      <c r="B40" s="135" t="s">
        <v>495</v>
      </c>
      <c r="C40" s="248">
        <v>0</v>
      </c>
      <c r="D40" s="189">
        <f t="shared" si="9"/>
        <v>0</v>
      </c>
      <c r="E40" s="248">
        <v>0</v>
      </c>
      <c r="F40" s="189">
        <f t="shared" si="8"/>
        <v>0</v>
      </c>
      <c r="G40" s="101">
        <v>0</v>
      </c>
      <c r="H40" s="101">
        <v>0</v>
      </c>
    </row>
    <row r="41" spans="1:8" ht="30">
      <c r="A41" s="154"/>
      <c r="B41" s="135" t="s">
        <v>496</v>
      </c>
      <c r="C41" s="247">
        <v>0</v>
      </c>
      <c r="D41" s="189">
        <f t="shared" si="9"/>
        <v>0</v>
      </c>
      <c r="E41" s="247">
        <v>0</v>
      </c>
      <c r="F41" s="189">
        <f t="shared" si="8"/>
        <v>0</v>
      </c>
      <c r="G41" s="184"/>
      <c r="H41" s="189">
        <f>SUM(G41:G41)</f>
        <v>0</v>
      </c>
    </row>
    <row r="42" spans="1:8" ht="15">
      <c r="A42" s="154"/>
      <c r="B42" s="135" t="s">
        <v>497</v>
      </c>
      <c r="C42" s="248">
        <v>0</v>
      </c>
      <c r="D42" s="189">
        <f t="shared" si="9"/>
        <v>0</v>
      </c>
      <c r="E42" s="248">
        <v>0</v>
      </c>
      <c r="F42" s="189">
        <f t="shared" si="8"/>
        <v>0</v>
      </c>
      <c r="G42" s="101"/>
      <c r="H42" s="189">
        <f>SUM(G42:G42)</f>
        <v>0</v>
      </c>
    </row>
    <row r="43" spans="1:8" ht="15">
      <c r="A43" s="154"/>
      <c r="B43" s="135" t="s">
        <v>503</v>
      </c>
      <c r="C43" s="248">
        <v>0</v>
      </c>
      <c r="D43" s="189">
        <f t="shared" si="9"/>
        <v>0</v>
      </c>
      <c r="E43" s="248">
        <v>0</v>
      </c>
      <c r="F43" s="189">
        <f t="shared" si="8"/>
        <v>0</v>
      </c>
      <c r="G43" s="101"/>
      <c r="H43" s="101">
        <v>0</v>
      </c>
    </row>
    <row r="44" spans="1:8" ht="15">
      <c r="A44" s="154"/>
      <c r="B44" s="135" t="s">
        <v>498</v>
      </c>
      <c r="C44" s="248">
        <v>0</v>
      </c>
      <c r="D44" s="189">
        <f t="shared" si="9"/>
        <v>0</v>
      </c>
      <c r="E44" s="248">
        <v>0</v>
      </c>
      <c r="F44" s="189">
        <f t="shared" si="8"/>
        <v>0</v>
      </c>
      <c r="G44" s="101">
        <v>0</v>
      </c>
      <c r="H44" s="101">
        <v>0</v>
      </c>
    </row>
    <row r="45" spans="1:8" ht="15">
      <c r="A45" s="154"/>
      <c r="B45" s="135" t="s">
        <v>499</v>
      </c>
      <c r="C45" s="248">
        <v>0</v>
      </c>
      <c r="D45" s="189">
        <f t="shared" si="9"/>
        <v>0</v>
      </c>
      <c r="E45" s="248">
        <v>0</v>
      </c>
      <c r="F45" s="189">
        <f t="shared" si="8"/>
        <v>0</v>
      </c>
      <c r="G45" s="101">
        <v>0</v>
      </c>
      <c r="H45" s="101">
        <v>0</v>
      </c>
    </row>
    <row r="46" spans="1:8" ht="15">
      <c r="A46" s="154"/>
      <c r="B46" s="135" t="s">
        <v>500</v>
      </c>
      <c r="C46" s="248">
        <v>0</v>
      </c>
      <c r="D46" s="189">
        <f t="shared" si="9"/>
        <v>0</v>
      </c>
      <c r="E46" s="248">
        <v>0</v>
      </c>
      <c r="F46" s="189">
        <f t="shared" si="8"/>
        <v>0</v>
      </c>
      <c r="G46" s="101">
        <v>0</v>
      </c>
      <c r="H46" s="101">
        <v>0</v>
      </c>
    </row>
    <row r="47" spans="1:8" ht="15">
      <c r="A47" s="154"/>
      <c r="B47" s="135" t="s">
        <v>501</v>
      </c>
      <c r="C47" s="248">
        <v>0</v>
      </c>
      <c r="D47" s="189">
        <f t="shared" si="9"/>
        <v>0</v>
      </c>
      <c r="E47" s="248">
        <v>0</v>
      </c>
      <c r="F47" s="189">
        <f t="shared" si="8"/>
        <v>0</v>
      </c>
      <c r="G47" s="101">
        <v>0</v>
      </c>
      <c r="H47" s="101">
        <v>0</v>
      </c>
    </row>
    <row r="48" spans="1:8" ht="15.75" thickBot="1">
      <c r="A48" s="156"/>
      <c r="B48" s="166" t="s">
        <v>502</v>
      </c>
      <c r="C48" s="313">
        <v>0</v>
      </c>
      <c r="D48" s="296">
        <f t="shared" si="9"/>
        <v>0</v>
      </c>
      <c r="E48" s="313">
        <v>0</v>
      </c>
      <c r="F48" s="296">
        <f t="shared" si="8"/>
        <v>0</v>
      </c>
      <c r="G48" s="215">
        <v>0</v>
      </c>
      <c r="H48" s="215">
        <v>0</v>
      </c>
    </row>
    <row r="49" spans="1:8" s="272" customFormat="1" ht="29.25" thickBot="1">
      <c r="A49" s="302" t="s">
        <v>290</v>
      </c>
      <c r="B49" s="268" t="s">
        <v>291</v>
      </c>
      <c r="C49" s="312">
        <f>SUM(C38:C48)</f>
        <v>0</v>
      </c>
      <c r="D49" s="275">
        <f>D34+D35+D36+D37+D38</f>
        <v>0</v>
      </c>
      <c r="E49" s="275">
        <f>E34</f>
        <v>22749</v>
      </c>
      <c r="F49" s="275">
        <f>F34+F35+F36+F37+F38</f>
        <v>22749</v>
      </c>
      <c r="G49" s="312">
        <f>G34+G35+G36+G37+G38</f>
        <v>22749</v>
      </c>
      <c r="H49" s="275">
        <f>H34+H35+H36+H37+H38</f>
        <v>22749</v>
      </c>
    </row>
    <row r="50" spans="1:8" ht="15">
      <c r="A50" s="158" t="s">
        <v>292</v>
      </c>
      <c r="B50" s="138" t="s">
        <v>165</v>
      </c>
      <c r="C50" s="246">
        <v>0</v>
      </c>
      <c r="D50" s="219">
        <v>0</v>
      </c>
      <c r="E50" s="246">
        <v>0</v>
      </c>
      <c r="F50" s="219">
        <v>0</v>
      </c>
      <c r="G50" s="219">
        <v>0</v>
      </c>
      <c r="H50" s="219">
        <v>0</v>
      </c>
    </row>
    <row r="51" spans="1:8" ht="15">
      <c r="A51" s="154" t="s">
        <v>293</v>
      </c>
      <c r="B51" s="135" t="s">
        <v>294</v>
      </c>
      <c r="C51" s="248">
        <v>0</v>
      </c>
      <c r="D51" s="101">
        <v>0</v>
      </c>
      <c r="E51" s="248">
        <v>0</v>
      </c>
      <c r="F51" s="101">
        <v>0</v>
      </c>
      <c r="G51" s="101">
        <v>0</v>
      </c>
      <c r="H51" s="101">
        <v>0</v>
      </c>
    </row>
    <row r="52" spans="1:8" ht="15">
      <c r="A52" s="155" t="s">
        <v>295</v>
      </c>
      <c r="B52" s="136" t="s">
        <v>296</v>
      </c>
      <c r="C52" s="248">
        <v>0</v>
      </c>
      <c r="D52" s="101">
        <v>0</v>
      </c>
      <c r="E52" s="248">
        <v>0</v>
      </c>
      <c r="F52" s="101">
        <v>0</v>
      </c>
      <c r="G52" s="101">
        <v>0</v>
      </c>
      <c r="H52" s="101">
        <v>0</v>
      </c>
    </row>
    <row r="53" spans="1:8" ht="15">
      <c r="A53" s="154" t="s">
        <v>297</v>
      </c>
      <c r="B53" s="135" t="s">
        <v>298</v>
      </c>
      <c r="C53" s="248">
        <v>0</v>
      </c>
      <c r="D53" s="101">
        <v>0</v>
      </c>
      <c r="E53" s="248">
        <v>0</v>
      </c>
      <c r="F53" s="101">
        <v>0</v>
      </c>
      <c r="G53" s="101">
        <v>0</v>
      </c>
      <c r="H53" s="101">
        <v>0</v>
      </c>
    </row>
    <row r="54" spans="1:8" ht="15">
      <c r="A54" s="154" t="s">
        <v>299</v>
      </c>
      <c r="B54" s="135" t="s">
        <v>300</v>
      </c>
      <c r="C54" s="248">
        <v>0</v>
      </c>
      <c r="D54" s="189">
        <f>SUM(C54:C54)</f>
        <v>0</v>
      </c>
      <c r="E54" s="248">
        <v>0</v>
      </c>
      <c r="F54" s="101">
        <v>0</v>
      </c>
      <c r="G54" s="101">
        <v>0</v>
      </c>
      <c r="H54" s="101">
        <v>0</v>
      </c>
    </row>
    <row r="55" spans="1:8" ht="15">
      <c r="A55" s="154" t="s">
        <v>301</v>
      </c>
      <c r="B55" s="135" t="s">
        <v>302</v>
      </c>
      <c r="C55" s="248">
        <v>5600</v>
      </c>
      <c r="D55" s="189">
        <f>SUM(C55:C55)</f>
        <v>5600</v>
      </c>
      <c r="E55" s="248">
        <v>5884</v>
      </c>
      <c r="F55" s="101">
        <f>E55</f>
        <v>5884</v>
      </c>
      <c r="G55" s="101">
        <v>5884</v>
      </c>
      <c r="H55" s="101">
        <f>G55</f>
        <v>5884</v>
      </c>
    </row>
    <row r="56" spans="1:8" ht="15">
      <c r="A56" s="154" t="s">
        <v>303</v>
      </c>
      <c r="B56" s="135" t="s">
        <v>304</v>
      </c>
      <c r="C56" s="243">
        <v>15700</v>
      </c>
      <c r="D56" s="189">
        <f>SUM(C56:C56)</f>
        <v>15700</v>
      </c>
      <c r="E56" s="243">
        <v>16623</v>
      </c>
      <c r="F56" s="189">
        <f>SUM(E56:E56)</f>
        <v>16623</v>
      </c>
      <c r="G56" s="184">
        <v>16623</v>
      </c>
      <c r="H56" s="189">
        <f>SUM(G56:G56)</f>
        <v>16623</v>
      </c>
    </row>
    <row r="57" spans="1:8" ht="15">
      <c r="A57" s="154" t="s">
        <v>305</v>
      </c>
      <c r="B57" s="135" t="s">
        <v>306</v>
      </c>
      <c r="C57" s="248"/>
      <c r="D57" s="101">
        <v>0</v>
      </c>
      <c r="E57" s="248"/>
      <c r="F57" s="101">
        <v>0</v>
      </c>
      <c r="G57" s="101"/>
      <c r="H57" s="101">
        <v>0</v>
      </c>
    </row>
    <row r="58" spans="1:8" ht="15">
      <c r="A58" s="154" t="s">
        <v>307</v>
      </c>
      <c r="B58" s="135" t="s">
        <v>308</v>
      </c>
      <c r="C58" s="248"/>
      <c r="D58" s="101">
        <v>0</v>
      </c>
      <c r="E58" s="248"/>
      <c r="F58" s="101">
        <v>0</v>
      </c>
      <c r="G58" s="101"/>
      <c r="H58" s="101">
        <v>0</v>
      </c>
    </row>
    <row r="59" spans="1:8" ht="15">
      <c r="A59" s="154" t="s">
        <v>309</v>
      </c>
      <c r="B59" s="135" t="s">
        <v>310</v>
      </c>
      <c r="C59" s="243">
        <v>6500</v>
      </c>
      <c r="D59" s="189">
        <f>SUM(C59:C59)</f>
        <v>6500</v>
      </c>
      <c r="E59" s="243">
        <v>7426</v>
      </c>
      <c r="F59" s="189">
        <f>SUM(E59:E59)</f>
        <v>7426</v>
      </c>
      <c r="G59" s="184">
        <v>7426</v>
      </c>
      <c r="H59" s="189">
        <f>SUM(G59:G59)</f>
        <v>7426</v>
      </c>
    </row>
    <row r="60" spans="1:8" ht="15">
      <c r="A60" s="154" t="s">
        <v>311</v>
      </c>
      <c r="B60" s="135" t="s">
        <v>312</v>
      </c>
      <c r="C60" s="247">
        <v>0</v>
      </c>
      <c r="D60" s="189">
        <f>SUM(C60:C60)</f>
        <v>0</v>
      </c>
      <c r="E60" s="247">
        <v>0</v>
      </c>
      <c r="F60" s="189">
        <f>SUM(E60:E60)</f>
        <v>0</v>
      </c>
      <c r="G60" s="184">
        <v>0</v>
      </c>
      <c r="H60" s="189">
        <f>SUM(G60:G60)</f>
        <v>0</v>
      </c>
    </row>
    <row r="61" spans="1:8" ht="15">
      <c r="A61" s="155" t="s">
        <v>313</v>
      </c>
      <c r="B61" s="136" t="s">
        <v>509</v>
      </c>
      <c r="C61" s="69">
        <f aca="true" t="shared" si="10" ref="C61:H61">SUM(C53:C60)</f>
        <v>27800</v>
      </c>
      <c r="D61" s="69">
        <f t="shared" si="10"/>
        <v>27800</v>
      </c>
      <c r="E61" s="69">
        <f t="shared" si="10"/>
        <v>29933</v>
      </c>
      <c r="F61" s="69">
        <f t="shared" si="10"/>
        <v>29933</v>
      </c>
      <c r="G61" s="69">
        <f t="shared" si="10"/>
        <v>29933</v>
      </c>
      <c r="H61" s="69">
        <f t="shared" si="10"/>
        <v>29933</v>
      </c>
    </row>
    <row r="62" spans="1:8" ht="15.75" thickBot="1">
      <c r="A62" s="156" t="s">
        <v>314</v>
      </c>
      <c r="B62" s="166" t="s">
        <v>315</v>
      </c>
      <c r="C62" s="250"/>
      <c r="D62" s="296">
        <f>SUM(C62:C62)</f>
        <v>0</v>
      </c>
      <c r="E62" s="250">
        <v>1676</v>
      </c>
      <c r="F62" s="296">
        <f>SUM(E62:E62)</f>
        <v>1676</v>
      </c>
      <c r="G62" s="277">
        <v>1676</v>
      </c>
      <c r="H62" s="296">
        <f aca="true" t="shared" si="11" ref="H62:H73">SUM(G62:G62)</f>
        <v>1676</v>
      </c>
    </row>
    <row r="63" spans="1:8" s="272" customFormat="1" ht="15.75" thickBot="1">
      <c r="A63" s="302" t="s">
        <v>316</v>
      </c>
      <c r="B63" s="268" t="s">
        <v>317</v>
      </c>
      <c r="C63" s="275">
        <f>C62+C52+C61</f>
        <v>27800</v>
      </c>
      <c r="D63" s="275">
        <f>D62+D52+D61</f>
        <v>27800</v>
      </c>
      <c r="E63" s="275">
        <f>E62+E52+E61</f>
        <v>31609</v>
      </c>
      <c r="F63" s="275">
        <f>F62+F52+F61</f>
        <v>31609</v>
      </c>
      <c r="G63" s="275">
        <f>G62+G52+G61</f>
        <v>31609</v>
      </c>
      <c r="H63" s="314">
        <f t="shared" si="11"/>
        <v>31609</v>
      </c>
    </row>
    <row r="64" spans="1:8" ht="15">
      <c r="A64" s="158" t="s">
        <v>318</v>
      </c>
      <c r="B64" s="140" t="s">
        <v>173</v>
      </c>
      <c r="C64" s="246">
        <v>0</v>
      </c>
      <c r="D64" s="219">
        <v>0</v>
      </c>
      <c r="E64" s="246">
        <v>611</v>
      </c>
      <c r="F64" s="219">
        <v>0</v>
      </c>
      <c r="G64" s="219">
        <v>610</v>
      </c>
      <c r="H64" s="308">
        <f t="shared" si="11"/>
        <v>610</v>
      </c>
    </row>
    <row r="65" spans="1:8" ht="15">
      <c r="A65" s="154" t="s">
        <v>319</v>
      </c>
      <c r="B65" s="141" t="s">
        <v>8</v>
      </c>
      <c r="C65" s="251">
        <f>'[1]1.sz.melléklet'!F37</f>
        <v>0</v>
      </c>
      <c r="D65" s="189">
        <f aca="true" t="shared" si="12" ref="D65:D73">SUM(C65:C65)</f>
        <v>0</v>
      </c>
      <c r="E65" s="251">
        <v>2258</v>
      </c>
      <c r="F65" s="189">
        <f aca="true" t="shared" si="13" ref="F65:F73">SUM(E65:E65)</f>
        <v>2258</v>
      </c>
      <c r="G65" s="187">
        <v>2258</v>
      </c>
      <c r="H65" s="189">
        <f t="shared" si="11"/>
        <v>2258</v>
      </c>
    </row>
    <row r="66" spans="1:8" ht="15">
      <c r="A66" s="154" t="s">
        <v>320</v>
      </c>
      <c r="B66" s="141" t="s">
        <v>174</v>
      </c>
      <c r="C66" s="251">
        <v>0</v>
      </c>
      <c r="D66" s="189">
        <f t="shared" si="12"/>
        <v>0</v>
      </c>
      <c r="E66" s="251"/>
      <c r="F66" s="189">
        <f t="shared" si="13"/>
        <v>0</v>
      </c>
      <c r="G66" s="187"/>
      <c r="H66" s="189">
        <f t="shared" si="11"/>
        <v>0</v>
      </c>
    </row>
    <row r="67" spans="1:8" ht="15">
      <c r="A67" s="154" t="s">
        <v>321</v>
      </c>
      <c r="B67" s="141" t="s">
        <v>175</v>
      </c>
      <c r="C67" s="252">
        <v>6745</v>
      </c>
      <c r="D67" s="189">
        <f t="shared" si="12"/>
        <v>6745</v>
      </c>
      <c r="E67" s="252">
        <v>1659</v>
      </c>
      <c r="F67" s="189">
        <f t="shared" si="13"/>
        <v>1659</v>
      </c>
      <c r="G67" s="101">
        <v>8404</v>
      </c>
      <c r="H67" s="189">
        <f t="shared" si="11"/>
        <v>8404</v>
      </c>
    </row>
    <row r="68" spans="1:8" ht="15">
      <c r="A68" s="154" t="s">
        <v>322</v>
      </c>
      <c r="B68" s="141" t="s">
        <v>176</v>
      </c>
      <c r="C68" s="243"/>
      <c r="D68" s="189">
        <f t="shared" si="12"/>
        <v>0</v>
      </c>
      <c r="E68" s="243"/>
      <c r="F68" s="189">
        <f t="shared" si="13"/>
        <v>0</v>
      </c>
      <c r="G68" s="187"/>
      <c r="H68" s="189">
        <f t="shared" si="11"/>
        <v>0</v>
      </c>
    </row>
    <row r="69" spans="1:8" ht="15">
      <c r="A69" s="154" t="s">
        <v>323</v>
      </c>
      <c r="B69" s="141" t="s">
        <v>177</v>
      </c>
      <c r="C69" s="251"/>
      <c r="D69" s="189">
        <f t="shared" si="12"/>
        <v>0</v>
      </c>
      <c r="E69" s="251">
        <v>555</v>
      </c>
      <c r="F69" s="189">
        <f t="shared" si="13"/>
        <v>555</v>
      </c>
      <c r="G69" s="187">
        <v>555</v>
      </c>
      <c r="H69" s="189">
        <f t="shared" si="11"/>
        <v>555</v>
      </c>
    </row>
    <row r="70" spans="1:8" ht="15">
      <c r="A70" s="154" t="s">
        <v>324</v>
      </c>
      <c r="B70" s="141" t="s">
        <v>178</v>
      </c>
      <c r="C70" s="248"/>
      <c r="D70" s="189">
        <f t="shared" si="12"/>
        <v>0</v>
      </c>
      <c r="E70" s="248"/>
      <c r="F70" s="189">
        <f t="shared" si="13"/>
        <v>0</v>
      </c>
      <c r="G70" s="101"/>
      <c r="H70" s="189">
        <f t="shared" si="11"/>
        <v>0</v>
      </c>
    </row>
    <row r="71" spans="1:8" ht="15">
      <c r="A71" s="154" t="s">
        <v>325</v>
      </c>
      <c r="B71" s="141" t="s">
        <v>179</v>
      </c>
      <c r="C71" s="252">
        <v>50</v>
      </c>
      <c r="D71" s="189">
        <f t="shared" si="12"/>
        <v>50</v>
      </c>
      <c r="E71" s="252">
        <v>50</v>
      </c>
      <c r="F71" s="189">
        <f t="shared" si="13"/>
        <v>50</v>
      </c>
      <c r="G71" s="101">
        <v>37</v>
      </c>
      <c r="H71" s="189">
        <f t="shared" si="11"/>
        <v>37</v>
      </c>
    </row>
    <row r="72" spans="1:8" ht="15">
      <c r="A72" s="154" t="s">
        <v>326</v>
      </c>
      <c r="B72" s="141" t="s">
        <v>611</v>
      </c>
      <c r="C72" s="248"/>
      <c r="D72" s="189">
        <f t="shared" si="12"/>
        <v>0</v>
      </c>
      <c r="E72" s="248"/>
      <c r="F72" s="189">
        <f t="shared" si="13"/>
        <v>0</v>
      </c>
      <c r="G72" s="101"/>
      <c r="H72" s="189">
        <f t="shared" si="11"/>
        <v>0</v>
      </c>
    </row>
    <row r="73" spans="1:8" ht="15.75" thickBot="1">
      <c r="A73" s="156" t="s">
        <v>327</v>
      </c>
      <c r="B73" s="143" t="s">
        <v>180</v>
      </c>
      <c r="C73" s="313">
        <v>5115</v>
      </c>
      <c r="D73" s="296">
        <f t="shared" si="12"/>
        <v>5115</v>
      </c>
      <c r="E73" s="315">
        <v>4325</v>
      </c>
      <c r="F73" s="296">
        <f t="shared" si="13"/>
        <v>4325</v>
      </c>
      <c r="G73" s="316">
        <v>4378</v>
      </c>
      <c r="H73" s="296">
        <f t="shared" si="11"/>
        <v>4378</v>
      </c>
    </row>
    <row r="74" spans="1:8" s="272" customFormat="1" ht="15.75" thickBot="1">
      <c r="A74" s="302" t="s">
        <v>328</v>
      </c>
      <c r="B74" s="303" t="s">
        <v>329</v>
      </c>
      <c r="C74" s="304">
        <f aca="true" t="shared" si="14" ref="C74:H74">SUM(C64:C73)</f>
        <v>11910</v>
      </c>
      <c r="D74" s="305">
        <f t="shared" si="14"/>
        <v>11910</v>
      </c>
      <c r="E74" s="304">
        <f t="shared" si="14"/>
        <v>9458</v>
      </c>
      <c r="F74" s="305">
        <f t="shared" si="14"/>
        <v>8847</v>
      </c>
      <c r="G74" s="304">
        <f t="shared" si="14"/>
        <v>16242</v>
      </c>
      <c r="H74" s="305">
        <f t="shared" si="14"/>
        <v>16242</v>
      </c>
    </row>
    <row r="75" spans="1:8" ht="15">
      <c r="A75" s="158">
        <v>45</v>
      </c>
      <c r="B75" s="140" t="s">
        <v>189</v>
      </c>
      <c r="C75" s="219">
        <v>0</v>
      </c>
      <c r="D75" s="219">
        <v>0</v>
      </c>
      <c r="E75" s="246"/>
      <c r="F75" s="219">
        <f aca="true" t="shared" si="15" ref="F75:F80">SUM(E75:E75)</f>
        <v>0</v>
      </c>
      <c r="G75" s="219"/>
      <c r="H75" s="219">
        <f>SUM(G75:G75)</f>
        <v>0</v>
      </c>
    </row>
    <row r="76" spans="1:8" ht="15">
      <c r="A76" s="154">
        <v>46</v>
      </c>
      <c r="B76" s="141" t="s">
        <v>192</v>
      </c>
      <c r="C76" s="101">
        <v>0</v>
      </c>
      <c r="D76" s="101">
        <v>0</v>
      </c>
      <c r="E76" s="248"/>
      <c r="F76" s="101">
        <f t="shared" si="15"/>
        <v>0</v>
      </c>
      <c r="G76" s="101"/>
      <c r="H76" s="101">
        <f>SUM(G76:G76)</f>
        <v>0</v>
      </c>
    </row>
    <row r="77" spans="1:8" ht="15">
      <c r="A77" s="154">
        <v>47</v>
      </c>
      <c r="B77" s="141" t="s">
        <v>190</v>
      </c>
      <c r="C77" s="101">
        <v>0</v>
      </c>
      <c r="D77" s="101">
        <v>0</v>
      </c>
      <c r="E77" s="248">
        <v>35</v>
      </c>
      <c r="F77" s="101">
        <f t="shared" si="15"/>
        <v>35</v>
      </c>
      <c r="G77" s="101">
        <v>35</v>
      </c>
      <c r="H77" s="101">
        <f>SUM(G77:G77)</f>
        <v>35</v>
      </c>
    </row>
    <row r="78" spans="1:8" ht="15">
      <c r="A78" s="154">
        <v>48</v>
      </c>
      <c r="B78" s="141" t="s">
        <v>191</v>
      </c>
      <c r="C78" s="101">
        <v>0</v>
      </c>
      <c r="D78" s="101">
        <v>0</v>
      </c>
      <c r="E78" s="248"/>
      <c r="F78" s="101">
        <f t="shared" si="15"/>
        <v>0</v>
      </c>
      <c r="G78" s="101"/>
      <c r="H78" s="101">
        <f>SUM(G78:G78)</f>
        <v>0</v>
      </c>
    </row>
    <row r="79" spans="1:8" ht="15">
      <c r="A79" s="156">
        <v>49</v>
      </c>
      <c r="B79" s="143" t="s">
        <v>330</v>
      </c>
      <c r="C79" s="101">
        <v>0</v>
      </c>
      <c r="D79" s="101">
        <v>0</v>
      </c>
      <c r="E79" s="249"/>
      <c r="F79" s="101">
        <f t="shared" si="15"/>
        <v>0</v>
      </c>
      <c r="G79" s="101"/>
      <c r="H79" s="101">
        <f>SUM(G79:G79)</f>
        <v>0</v>
      </c>
    </row>
    <row r="80" spans="1:8" ht="15">
      <c r="A80" s="157">
        <v>50</v>
      </c>
      <c r="B80" s="68" t="s">
        <v>331</v>
      </c>
      <c r="C80" s="132">
        <v>0</v>
      </c>
      <c r="D80" s="101">
        <v>0</v>
      </c>
      <c r="E80" s="132">
        <f>SUM(E75:E79)</f>
        <v>35</v>
      </c>
      <c r="F80" s="101">
        <f t="shared" si="15"/>
        <v>35</v>
      </c>
      <c r="G80" s="101">
        <v>35</v>
      </c>
      <c r="H80" s="101">
        <f>SUM(H75:H79)</f>
        <v>35</v>
      </c>
    </row>
    <row r="81" spans="1:8" ht="30">
      <c r="A81" s="158">
        <v>51</v>
      </c>
      <c r="B81" s="140" t="s">
        <v>332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30">
      <c r="A82" s="154">
        <v>52</v>
      </c>
      <c r="B82" s="135" t="s">
        <v>198</v>
      </c>
      <c r="C82" s="184">
        <v>0</v>
      </c>
      <c r="D82" s="189">
        <f>SUM(C82:C82)</f>
        <v>0</v>
      </c>
      <c r="E82" s="184">
        <v>0</v>
      </c>
      <c r="F82" s="189">
        <f>SUM(E82:E82)</f>
        <v>0</v>
      </c>
      <c r="G82" s="184">
        <v>0</v>
      </c>
      <c r="H82" s="189">
        <f>SUM(G82:G82)</f>
        <v>0</v>
      </c>
    </row>
    <row r="83" spans="1:8" ht="15.75" thickBot="1">
      <c r="A83" s="156">
        <v>53</v>
      </c>
      <c r="B83" s="143" t="s">
        <v>199</v>
      </c>
      <c r="C83" s="215">
        <v>0</v>
      </c>
      <c r="D83" s="296">
        <f>SUM(C83:C83)</f>
        <v>0</v>
      </c>
      <c r="E83" s="215">
        <v>7476</v>
      </c>
      <c r="F83" s="296">
        <f>SUM(E83:E83)</f>
        <v>7476</v>
      </c>
      <c r="G83" s="215">
        <v>7476</v>
      </c>
      <c r="H83" s="296">
        <f>SUM(G83:G83)</f>
        <v>7476</v>
      </c>
    </row>
    <row r="84" spans="1:8" s="272" customFormat="1" ht="15.75" thickBot="1">
      <c r="A84" s="302">
        <v>54</v>
      </c>
      <c r="B84" s="268" t="s">
        <v>333</v>
      </c>
      <c r="C84" s="312">
        <f aca="true" t="shared" si="16" ref="C84:H84">SUM(C81:C83)</f>
        <v>0</v>
      </c>
      <c r="D84" s="275">
        <f t="shared" si="16"/>
        <v>0</v>
      </c>
      <c r="E84" s="312">
        <f t="shared" si="16"/>
        <v>7476</v>
      </c>
      <c r="F84" s="275">
        <f t="shared" si="16"/>
        <v>7476</v>
      </c>
      <c r="G84" s="312">
        <f t="shared" si="16"/>
        <v>7476</v>
      </c>
      <c r="H84" s="275">
        <f t="shared" si="16"/>
        <v>7476</v>
      </c>
    </row>
    <row r="85" spans="1:8" ht="30">
      <c r="A85" s="158">
        <v>55</v>
      </c>
      <c r="B85" s="140" t="s">
        <v>334</v>
      </c>
      <c r="C85" s="219">
        <v>0</v>
      </c>
      <c r="D85" s="219">
        <v>0</v>
      </c>
      <c r="E85" s="219">
        <v>0</v>
      </c>
      <c r="F85" s="219">
        <v>0</v>
      </c>
      <c r="G85" s="219">
        <v>0</v>
      </c>
      <c r="H85" s="219">
        <v>0</v>
      </c>
    </row>
    <row r="86" spans="1:8" ht="30">
      <c r="A86" s="154">
        <v>56</v>
      </c>
      <c r="B86" s="135" t="s">
        <v>335</v>
      </c>
      <c r="C86" s="101">
        <v>6215</v>
      </c>
      <c r="D86" s="101">
        <f>C86</f>
        <v>6215</v>
      </c>
      <c r="E86" s="101">
        <v>0</v>
      </c>
      <c r="F86" s="101">
        <v>0</v>
      </c>
      <c r="G86" s="101">
        <v>0</v>
      </c>
      <c r="H86" s="101">
        <v>0</v>
      </c>
    </row>
    <row r="87" spans="1:8" ht="15">
      <c r="A87" s="156">
        <v>57</v>
      </c>
      <c r="B87" s="143" t="s">
        <v>205</v>
      </c>
      <c r="C87" s="187"/>
      <c r="D87" s="189">
        <f>SUM(C87:C87)</f>
        <v>0</v>
      </c>
      <c r="E87" s="187">
        <v>0</v>
      </c>
      <c r="F87" s="189">
        <f>SUM(E87:E87)</f>
        <v>0</v>
      </c>
      <c r="G87" s="187">
        <v>0</v>
      </c>
      <c r="H87" s="189">
        <f>SUM(G87:G87)</f>
        <v>0</v>
      </c>
    </row>
    <row r="88" spans="1:8" ht="15.75" thickBot="1">
      <c r="A88" s="299">
        <v>58</v>
      </c>
      <c r="B88" s="300" t="s">
        <v>336</v>
      </c>
      <c r="C88" s="301">
        <f aca="true" t="shared" si="17" ref="C88:H88">SUM(C85:C87)</f>
        <v>6215</v>
      </c>
      <c r="D88" s="216">
        <f t="shared" si="17"/>
        <v>6215</v>
      </c>
      <c r="E88" s="301">
        <f t="shared" si="17"/>
        <v>0</v>
      </c>
      <c r="F88" s="216">
        <f t="shared" si="17"/>
        <v>0</v>
      </c>
      <c r="G88" s="301">
        <f t="shared" si="17"/>
        <v>0</v>
      </c>
      <c r="H88" s="216">
        <f t="shared" si="17"/>
        <v>0</v>
      </c>
    </row>
    <row r="89" spans="1:8" s="272" customFormat="1" ht="15.75" thickBot="1">
      <c r="A89" s="302">
        <v>59</v>
      </c>
      <c r="B89" s="303" t="s">
        <v>337</v>
      </c>
      <c r="C89" s="304">
        <f aca="true" t="shared" si="18" ref="C89:H89">C33+C49+C63+C74+C80+C84+C88</f>
        <v>126443</v>
      </c>
      <c r="D89" s="305">
        <f t="shared" si="18"/>
        <v>126443</v>
      </c>
      <c r="E89" s="304">
        <f t="shared" si="18"/>
        <v>180812</v>
      </c>
      <c r="F89" s="305">
        <f t="shared" si="18"/>
        <v>180201</v>
      </c>
      <c r="G89" s="304">
        <f t="shared" si="18"/>
        <v>182941</v>
      </c>
      <c r="H89" s="305">
        <f t="shared" si="18"/>
        <v>182941</v>
      </c>
    </row>
    <row r="90" spans="1:8" ht="15">
      <c r="A90" s="159" t="s">
        <v>455</v>
      </c>
      <c r="B90" s="149" t="s">
        <v>525</v>
      </c>
      <c r="C90" s="219">
        <v>0</v>
      </c>
      <c r="D90" s="219">
        <v>0</v>
      </c>
      <c r="E90" s="219">
        <v>0</v>
      </c>
      <c r="F90" s="219">
        <v>0</v>
      </c>
      <c r="G90" s="219">
        <v>0</v>
      </c>
      <c r="H90" s="219">
        <v>0</v>
      </c>
    </row>
    <row r="91" spans="1:8" ht="15">
      <c r="A91" s="161" t="s">
        <v>456</v>
      </c>
      <c r="B91" s="167" t="s">
        <v>526</v>
      </c>
      <c r="C91" s="104">
        <v>0</v>
      </c>
      <c r="D91" s="70">
        <f>SUM(C91:C91)</f>
        <v>0</v>
      </c>
      <c r="E91" s="187">
        <v>0</v>
      </c>
      <c r="F91" s="189">
        <f>SUM(E91:E91)</f>
        <v>0</v>
      </c>
      <c r="G91" s="187">
        <v>0</v>
      </c>
      <c r="H91" s="189">
        <f>SUM(G91:G91)</f>
        <v>0</v>
      </c>
    </row>
    <row r="92" spans="1:8" ht="15">
      <c r="A92" s="160" t="s">
        <v>457</v>
      </c>
      <c r="B92" s="150" t="s">
        <v>206</v>
      </c>
      <c r="C92" s="243">
        <v>20217</v>
      </c>
      <c r="D92" s="189">
        <f>SUM(C92:C92)</f>
        <v>20217</v>
      </c>
      <c r="E92" s="243">
        <v>20615</v>
      </c>
      <c r="F92" s="189">
        <f>SUM(E92:E92)</f>
        <v>20615</v>
      </c>
      <c r="G92" s="187">
        <v>20615</v>
      </c>
      <c r="H92" s="189">
        <f>SUM(G92:G92)</f>
        <v>20615</v>
      </c>
    </row>
    <row r="93" spans="1:8" ht="15.75" thickBot="1">
      <c r="A93" s="162" t="s">
        <v>458</v>
      </c>
      <c r="B93" s="152" t="s">
        <v>207</v>
      </c>
      <c r="C93" s="215">
        <v>0</v>
      </c>
      <c r="D93" s="215">
        <v>0</v>
      </c>
      <c r="E93" s="215">
        <v>0</v>
      </c>
      <c r="F93" s="215">
        <v>0</v>
      </c>
      <c r="G93" s="215">
        <v>0</v>
      </c>
      <c r="H93" s="215">
        <v>0</v>
      </c>
    </row>
    <row r="94" spans="1:8" s="272" customFormat="1" ht="15.75" thickBot="1">
      <c r="A94" s="306" t="s">
        <v>459</v>
      </c>
      <c r="B94" s="307" t="s">
        <v>527</v>
      </c>
      <c r="C94" s="305">
        <f aca="true" t="shared" si="19" ref="C94:H94">SUM(C92:C93)</f>
        <v>20217</v>
      </c>
      <c r="D94" s="305">
        <f t="shared" si="19"/>
        <v>20217</v>
      </c>
      <c r="E94" s="305">
        <f t="shared" si="19"/>
        <v>20615</v>
      </c>
      <c r="F94" s="305">
        <f t="shared" si="19"/>
        <v>20615</v>
      </c>
      <c r="G94" s="305">
        <f t="shared" si="19"/>
        <v>20615</v>
      </c>
      <c r="H94" s="305">
        <f t="shared" si="19"/>
        <v>20615</v>
      </c>
    </row>
    <row r="95" spans="1:8" ht="15">
      <c r="A95" s="159" t="s">
        <v>460</v>
      </c>
      <c r="B95" s="149" t="s">
        <v>211</v>
      </c>
      <c r="C95" s="219">
        <v>0</v>
      </c>
      <c r="D95" s="219">
        <v>0</v>
      </c>
      <c r="E95" s="246">
        <v>2786</v>
      </c>
      <c r="F95" s="219">
        <f>SUM(E95:E95)</f>
        <v>2786</v>
      </c>
      <c r="G95" s="219">
        <v>2786</v>
      </c>
      <c r="H95" s="219">
        <f>SUM(G95:G95)</f>
        <v>2786</v>
      </c>
    </row>
    <row r="96" spans="1:8" ht="15">
      <c r="A96" s="160" t="s">
        <v>461</v>
      </c>
      <c r="B96" s="150" t="s">
        <v>212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</row>
    <row r="97" spans="1:8" ht="15">
      <c r="A97" s="160" t="s">
        <v>462</v>
      </c>
      <c r="B97" s="150" t="s">
        <v>213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</row>
    <row r="98" spans="1:8" ht="15">
      <c r="A98" s="160" t="s">
        <v>463</v>
      </c>
      <c r="B98" s="150" t="s">
        <v>214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</row>
    <row r="99" spans="1:8" ht="15">
      <c r="A99" s="162" t="s">
        <v>464</v>
      </c>
      <c r="B99" s="152" t="s">
        <v>215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</row>
    <row r="100" spans="1:8" ht="15">
      <c r="A100" s="163" t="s">
        <v>465</v>
      </c>
      <c r="B100" s="37" t="s">
        <v>528</v>
      </c>
      <c r="C100" s="164">
        <f>C91+C94</f>
        <v>20217</v>
      </c>
      <c r="D100" s="70">
        <f>SUM(C100:C100)</f>
        <v>20217</v>
      </c>
      <c r="E100" s="164">
        <f>E95+E94</f>
        <v>23401</v>
      </c>
      <c r="F100" s="70">
        <f>SUM(E100:E100)</f>
        <v>23401</v>
      </c>
      <c r="G100" s="164">
        <f>G95+G94</f>
        <v>23401</v>
      </c>
      <c r="H100" s="70">
        <f>SUM(G100:G100)</f>
        <v>23401</v>
      </c>
    </row>
    <row r="101" spans="1:8" ht="15">
      <c r="A101" s="159" t="s">
        <v>466</v>
      </c>
      <c r="B101" s="149" t="s">
        <v>216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</row>
    <row r="102" spans="1:8" ht="15">
      <c r="A102" s="160" t="s">
        <v>467</v>
      </c>
      <c r="B102" s="150" t="s">
        <v>217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5">
      <c r="A103" s="160" t="s">
        <v>468</v>
      </c>
      <c r="B103" s="150" t="s">
        <v>218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</row>
    <row r="104" spans="1:8" ht="15">
      <c r="A104" s="160" t="s">
        <v>469</v>
      </c>
      <c r="B104" s="150" t="s">
        <v>219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</row>
    <row r="105" spans="1:8" ht="15">
      <c r="A105" s="162" t="s">
        <v>470</v>
      </c>
      <c r="B105" s="152" t="s">
        <v>221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</row>
    <row r="106" spans="1:8" ht="15.75" thickBot="1">
      <c r="A106" s="317" t="s">
        <v>471</v>
      </c>
      <c r="B106" s="100" t="s">
        <v>529</v>
      </c>
      <c r="C106" s="318">
        <v>0</v>
      </c>
      <c r="D106" s="319">
        <f>SUM(C106:C106)</f>
        <v>0</v>
      </c>
      <c r="E106" s="318">
        <v>0</v>
      </c>
      <c r="F106" s="319">
        <f>SUM(E106:E106)</f>
        <v>0</v>
      </c>
      <c r="G106" s="318">
        <v>0</v>
      </c>
      <c r="H106" s="319">
        <f>SUM(G106:G106)</f>
        <v>0</v>
      </c>
    </row>
    <row r="107" spans="1:8" s="272" customFormat="1" ht="15.75" thickBot="1">
      <c r="A107" s="306" t="s">
        <v>472</v>
      </c>
      <c r="B107" s="307" t="s">
        <v>530</v>
      </c>
      <c r="C107" s="304">
        <f>C100+C106</f>
        <v>20217</v>
      </c>
      <c r="D107" s="314">
        <f>SUM(C107:C107)</f>
        <v>20217</v>
      </c>
      <c r="E107" s="304">
        <f>E100+E106</f>
        <v>23401</v>
      </c>
      <c r="F107" s="314">
        <f>SUM(E107:E107)</f>
        <v>23401</v>
      </c>
      <c r="G107" s="304">
        <f>G100+G106</f>
        <v>23401</v>
      </c>
      <c r="H107" s="314">
        <f>SUM(G107:G107)</f>
        <v>23401</v>
      </c>
    </row>
    <row r="108" spans="1:8" s="272" customFormat="1" ht="15.75" thickBot="1">
      <c r="A108" s="306" t="s">
        <v>473</v>
      </c>
      <c r="B108" s="307" t="s">
        <v>220</v>
      </c>
      <c r="C108" s="304">
        <f aca="true" t="shared" si="20" ref="C108:H108">C89+C107</f>
        <v>146660</v>
      </c>
      <c r="D108" s="305">
        <f t="shared" si="20"/>
        <v>146660</v>
      </c>
      <c r="E108" s="304">
        <f t="shared" si="20"/>
        <v>204213</v>
      </c>
      <c r="F108" s="305">
        <f t="shared" si="20"/>
        <v>203602</v>
      </c>
      <c r="G108" s="304">
        <f t="shared" si="20"/>
        <v>206342</v>
      </c>
      <c r="H108" s="305">
        <f t="shared" si="20"/>
        <v>206342</v>
      </c>
    </row>
    <row r="109" spans="1:2" ht="15">
      <c r="A109" s="65"/>
      <c r="B109" s="23"/>
    </row>
    <row r="110" spans="1:8" ht="42" customHeight="1">
      <c r="A110" s="694" t="s">
        <v>454</v>
      </c>
      <c r="B110" s="693" t="s">
        <v>3</v>
      </c>
      <c r="C110" s="689" t="s">
        <v>606</v>
      </c>
      <c r="D110" s="690"/>
      <c r="E110" s="689" t="s">
        <v>639</v>
      </c>
      <c r="F110" s="690"/>
      <c r="G110" s="689" t="s">
        <v>607</v>
      </c>
      <c r="H110" s="690"/>
    </row>
    <row r="111" spans="1:8" ht="15">
      <c r="A111" s="695"/>
      <c r="B111" s="693"/>
      <c r="C111" s="530" t="s">
        <v>546</v>
      </c>
      <c r="D111" s="37" t="s">
        <v>550</v>
      </c>
      <c r="E111" s="530" t="s">
        <v>546</v>
      </c>
      <c r="F111" s="37" t="s">
        <v>550</v>
      </c>
      <c r="G111" s="530" t="s">
        <v>546</v>
      </c>
      <c r="H111" s="37" t="s">
        <v>550</v>
      </c>
    </row>
    <row r="112" spans="1:8" ht="15">
      <c r="A112" s="696"/>
      <c r="B112" s="693"/>
      <c r="C112" s="531" t="s">
        <v>549</v>
      </c>
      <c r="D112" s="37"/>
      <c r="E112" s="531" t="s">
        <v>549</v>
      </c>
      <c r="F112" s="37"/>
      <c r="G112" s="531" t="s">
        <v>549</v>
      </c>
      <c r="H112" s="37"/>
    </row>
    <row r="113" spans="1:8" ht="15">
      <c r="A113" s="121" t="s">
        <v>269</v>
      </c>
      <c r="B113" s="133" t="s">
        <v>338</v>
      </c>
      <c r="C113" s="253">
        <v>27096</v>
      </c>
      <c r="D113" s="533">
        <f aca="true" t="shared" si="21" ref="D113:D127">SUM(C113:C113)</f>
        <v>27096</v>
      </c>
      <c r="E113" s="534">
        <v>23293</v>
      </c>
      <c r="F113" s="533">
        <f aca="true" t="shared" si="22" ref="F113:F127">SUM(E113:E113)</f>
        <v>23293</v>
      </c>
      <c r="G113" s="182">
        <v>23293</v>
      </c>
      <c r="H113" s="183">
        <f aca="true" t="shared" si="23" ref="H113:H127">SUM(G113:G113)</f>
        <v>23293</v>
      </c>
    </row>
    <row r="114" spans="1:8" ht="15">
      <c r="A114" s="122" t="s">
        <v>270</v>
      </c>
      <c r="B114" s="134" t="s">
        <v>339</v>
      </c>
      <c r="C114" s="254"/>
      <c r="D114" s="183">
        <f t="shared" si="21"/>
        <v>0</v>
      </c>
      <c r="E114" s="101"/>
      <c r="F114" s="183">
        <f t="shared" si="22"/>
        <v>0</v>
      </c>
      <c r="G114" s="101"/>
      <c r="H114" s="183">
        <f t="shared" si="23"/>
        <v>0</v>
      </c>
    </row>
    <row r="115" spans="1:8" ht="15">
      <c r="A115" s="122" t="s">
        <v>271</v>
      </c>
      <c r="B115" s="134" t="s">
        <v>340</v>
      </c>
      <c r="C115" s="254"/>
      <c r="D115" s="183">
        <f t="shared" si="21"/>
        <v>0</v>
      </c>
      <c r="E115" s="101"/>
      <c r="F115" s="183">
        <f t="shared" si="22"/>
        <v>0</v>
      </c>
      <c r="G115" s="101"/>
      <c r="H115" s="183">
        <f t="shared" si="23"/>
        <v>0</v>
      </c>
    </row>
    <row r="116" spans="1:8" ht="15">
      <c r="A116" s="122" t="s">
        <v>273</v>
      </c>
      <c r="B116" s="135" t="s">
        <v>341</v>
      </c>
      <c r="C116" s="245"/>
      <c r="D116" s="183">
        <f t="shared" si="21"/>
        <v>0</v>
      </c>
      <c r="E116" s="184"/>
      <c r="F116" s="183">
        <f t="shared" si="22"/>
        <v>0</v>
      </c>
      <c r="G116" s="184"/>
      <c r="H116" s="183">
        <f t="shared" si="23"/>
        <v>0</v>
      </c>
    </row>
    <row r="117" spans="1:8" ht="15">
      <c r="A117" s="122" t="s">
        <v>274</v>
      </c>
      <c r="B117" s="135" t="s">
        <v>9</v>
      </c>
      <c r="C117" s="254"/>
      <c r="D117" s="183">
        <f t="shared" si="21"/>
        <v>0</v>
      </c>
      <c r="E117" s="101"/>
      <c r="F117" s="183">
        <f t="shared" si="22"/>
        <v>0</v>
      </c>
      <c r="G117" s="101"/>
      <c r="H117" s="183">
        <f t="shared" si="23"/>
        <v>0</v>
      </c>
    </row>
    <row r="118" spans="1:8" ht="15">
      <c r="A118" s="122" t="s">
        <v>275</v>
      </c>
      <c r="B118" s="135" t="s">
        <v>4</v>
      </c>
      <c r="C118" s="245"/>
      <c r="D118" s="183">
        <f t="shared" si="21"/>
        <v>0</v>
      </c>
      <c r="E118" s="184"/>
      <c r="F118" s="183">
        <f t="shared" si="22"/>
        <v>0</v>
      </c>
      <c r="G118" s="184"/>
      <c r="H118" s="183">
        <f t="shared" si="23"/>
        <v>0</v>
      </c>
    </row>
    <row r="119" spans="1:8" ht="15">
      <c r="A119" s="122" t="s">
        <v>276</v>
      </c>
      <c r="B119" s="135" t="s">
        <v>342</v>
      </c>
      <c r="C119" s="254">
        <v>307</v>
      </c>
      <c r="D119" s="183">
        <f t="shared" si="21"/>
        <v>307</v>
      </c>
      <c r="E119" s="101">
        <v>235</v>
      </c>
      <c r="F119" s="183">
        <f t="shared" si="22"/>
        <v>235</v>
      </c>
      <c r="G119" s="101">
        <v>235</v>
      </c>
      <c r="H119" s="183">
        <f t="shared" si="23"/>
        <v>235</v>
      </c>
    </row>
    <row r="120" spans="1:8" ht="15">
      <c r="A120" s="122" t="s">
        <v>278</v>
      </c>
      <c r="B120" s="135" t="s">
        <v>22</v>
      </c>
      <c r="C120" s="254"/>
      <c r="D120" s="183">
        <f t="shared" si="21"/>
        <v>0</v>
      </c>
      <c r="E120" s="101"/>
      <c r="F120" s="183">
        <f t="shared" si="22"/>
        <v>0</v>
      </c>
      <c r="G120" s="101"/>
      <c r="H120" s="183">
        <f t="shared" si="23"/>
        <v>0</v>
      </c>
    </row>
    <row r="121" spans="1:8" ht="15">
      <c r="A121" s="122" t="s">
        <v>279</v>
      </c>
      <c r="B121" s="135" t="s">
        <v>5</v>
      </c>
      <c r="C121" s="245"/>
      <c r="D121" s="183">
        <f t="shared" si="21"/>
        <v>0</v>
      </c>
      <c r="E121" s="184">
        <v>18</v>
      </c>
      <c r="F121" s="183">
        <f t="shared" si="22"/>
        <v>18</v>
      </c>
      <c r="G121" s="184">
        <v>18</v>
      </c>
      <c r="H121" s="183">
        <f t="shared" si="23"/>
        <v>18</v>
      </c>
    </row>
    <row r="122" spans="1:8" ht="15">
      <c r="A122" s="122" t="s">
        <v>52</v>
      </c>
      <c r="B122" s="135" t="s">
        <v>343</v>
      </c>
      <c r="C122" s="254"/>
      <c r="D122" s="183">
        <f t="shared" si="21"/>
        <v>0</v>
      </c>
      <c r="E122" s="101"/>
      <c r="F122" s="183">
        <f t="shared" si="22"/>
        <v>0</v>
      </c>
      <c r="G122" s="101"/>
      <c r="H122" s="183">
        <f t="shared" si="23"/>
        <v>0</v>
      </c>
    </row>
    <row r="123" spans="1:8" ht="15">
      <c r="A123" s="122" t="s">
        <v>281</v>
      </c>
      <c r="B123" s="135" t="s">
        <v>344</v>
      </c>
      <c r="C123" s="254"/>
      <c r="D123" s="183">
        <f t="shared" si="21"/>
        <v>0</v>
      </c>
      <c r="E123" s="101"/>
      <c r="F123" s="183">
        <f t="shared" si="22"/>
        <v>0</v>
      </c>
      <c r="G123" s="101"/>
      <c r="H123" s="183">
        <f t="shared" si="23"/>
        <v>0</v>
      </c>
    </row>
    <row r="124" spans="1:8" ht="15">
      <c r="A124" s="122" t="s">
        <v>54</v>
      </c>
      <c r="B124" s="135" t="s">
        <v>345</v>
      </c>
      <c r="C124" s="254"/>
      <c r="D124" s="183">
        <f t="shared" si="21"/>
        <v>0</v>
      </c>
      <c r="E124" s="101"/>
      <c r="F124" s="183">
        <f t="shared" si="22"/>
        <v>0</v>
      </c>
      <c r="G124" s="101"/>
      <c r="H124" s="183">
        <f t="shared" si="23"/>
        <v>0</v>
      </c>
    </row>
    <row r="125" spans="1:8" ht="15">
      <c r="A125" s="122" t="s">
        <v>55</v>
      </c>
      <c r="B125" s="135" t="s">
        <v>346</v>
      </c>
      <c r="C125" s="254"/>
      <c r="D125" s="535">
        <f t="shared" si="21"/>
        <v>0</v>
      </c>
      <c r="E125" s="258">
        <v>1052</v>
      </c>
      <c r="F125" s="535">
        <f t="shared" si="22"/>
        <v>1052</v>
      </c>
      <c r="G125" s="101">
        <v>1052</v>
      </c>
      <c r="H125" s="183">
        <f t="shared" si="23"/>
        <v>1052</v>
      </c>
    </row>
    <row r="126" spans="1:8" ht="15">
      <c r="A126" s="123" t="s">
        <v>284</v>
      </c>
      <c r="B126" s="136" t="s">
        <v>347</v>
      </c>
      <c r="C126" s="69">
        <f>SUM(C113:C125)</f>
        <v>27403</v>
      </c>
      <c r="D126" s="120">
        <f t="shared" si="21"/>
        <v>27403</v>
      </c>
      <c r="E126" s="69">
        <f>SUM(E113:E125)</f>
        <v>24598</v>
      </c>
      <c r="F126" s="120">
        <f t="shared" si="22"/>
        <v>24598</v>
      </c>
      <c r="G126" s="69">
        <f>SUM(G113:G125)</f>
        <v>24598</v>
      </c>
      <c r="H126" s="120">
        <f t="shared" si="23"/>
        <v>24598</v>
      </c>
    </row>
    <row r="127" spans="1:8" ht="15">
      <c r="A127" s="122" t="s">
        <v>285</v>
      </c>
      <c r="B127" s="135" t="s">
        <v>348</v>
      </c>
      <c r="C127" s="254">
        <v>4502</v>
      </c>
      <c r="D127" s="183">
        <f t="shared" si="21"/>
        <v>4502</v>
      </c>
      <c r="E127" s="254">
        <v>8356</v>
      </c>
      <c r="F127" s="183">
        <f t="shared" si="22"/>
        <v>8356</v>
      </c>
      <c r="G127" s="101">
        <v>8356</v>
      </c>
      <c r="H127" s="183">
        <f t="shared" si="23"/>
        <v>8356</v>
      </c>
    </row>
    <row r="128" spans="1:8" ht="30">
      <c r="A128" s="122" t="s">
        <v>286</v>
      </c>
      <c r="B128" s="135" t="s">
        <v>349</v>
      </c>
      <c r="C128" s="254">
        <v>0</v>
      </c>
      <c r="D128" s="101">
        <v>0</v>
      </c>
      <c r="E128" s="254">
        <v>780</v>
      </c>
      <c r="F128" s="101">
        <v>0</v>
      </c>
      <c r="G128" s="101">
        <v>780</v>
      </c>
      <c r="H128" s="101">
        <v>0</v>
      </c>
    </row>
    <row r="129" spans="1:8" ht="15">
      <c r="A129" s="122" t="s">
        <v>287</v>
      </c>
      <c r="B129" s="134" t="s">
        <v>350</v>
      </c>
      <c r="C129" s="255">
        <v>1840</v>
      </c>
      <c r="D129" s="183">
        <f aca="true" t="shared" si="24" ref="D129:D147">SUM(C129:C129)</f>
        <v>1840</v>
      </c>
      <c r="E129" s="255">
        <v>566</v>
      </c>
      <c r="F129" s="183">
        <f aca="true" t="shared" si="25" ref="F129:F153">SUM(E129:E129)</f>
        <v>566</v>
      </c>
      <c r="G129" s="182">
        <v>566</v>
      </c>
      <c r="H129" s="183">
        <f aca="true" t="shared" si="26" ref="H129:H148">SUM(G129:G129)</f>
        <v>566</v>
      </c>
    </row>
    <row r="130" spans="1:8" ht="15">
      <c r="A130" s="124" t="s">
        <v>289</v>
      </c>
      <c r="B130" s="137" t="s">
        <v>351</v>
      </c>
      <c r="C130" s="69">
        <f>SUM(C127:C129)</f>
        <v>6342</v>
      </c>
      <c r="D130" s="120">
        <f t="shared" si="24"/>
        <v>6342</v>
      </c>
      <c r="E130" s="120">
        <f>SUM(E127:E129)</f>
        <v>9702</v>
      </c>
      <c r="F130" s="120">
        <f t="shared" si="25"/>
        <v>9702</v>
      </c>
      <c r="G130" s="69">
        <f>SUM(G127:G129)</f>
        <v>9702</v>
      </c>
      <c r="H130" s="120">
        <f t="shared" si="26"/>
        <v>9702</v>
      </c>
    </row>
    <row r="131" spans="1:8" ht="15">
      <c r="A131" s="298" t="s">
        <v>290</v>
      </c>
      <c r="B131" s="103" t="s">
        <v>352</v>
      </c>
      <c r="C131" s="104">
        <f>C126+C130</f>
        <v>33745</v>
      </c>
      <c r="D131" s="120">
        <f t="shared" si="24"/>
        <v>33745</v>
      </c>
      <c r="E131" s="104">
        <f>E126+E130</f>
        <v>34300</v>
      </c>
      <c r="F131" s="120">
        <f t="shared" si="25"/>
        <v>34300</v>
      </c>
      <c r="G131" s="104">
        <f>G126+G130</f>
        <v>34300</v>
      </c>
      <c r="H131" s="120">
        <f t="shared" si="26"/>
        <v>34300</v>
      </c>
    </row>
    <row r="132" spans="1:8" ht="15">
      <c r="A132" s="298" t="s">
        <v>292</v>
      </c>
      <c r="B132" s="103" t="s">
        <v>353</v>
      </c>
      <c r="C132" s="256">
        <v>7350</v>
      </c>
      <c r="D132" s="120">
        <f t="shared" si="24"/>
        <v>7350</v>
      </c>
      <c r="E132" s="257">
        <v>7485</v>
      </c>
      <c r="F132" s="120">
        <f t="shared" si="25"/>
        <v>7485</v>
      </c>
      <c r="G132" s="104">
        <v>7485</v>
      </c>
      <c r="H132" s="120">
        <f t="shared" si="26"/>
        <v>7485</v>
      </c>
    </row>
    <row r="133" spans="1:8" ht="15">
      <c r="A133" s="126" t="s">
        <v>293</v>
      </c>
      <c r="B133" s="138" t="s">
        <v>10</v>
      </c>
      <c r="C133" s="258">
        <v>230</v>
      </c>
      <c r="D133" s="183">
        <f t="shared" si="24"/>
        <v>230</v>
      </c>
      <c r="E133" s="258">
        <v>163</v>
      </c>
      <c r="F133" s="183">
        <f t="shared" si="25"/>
        <v>163</v>
      </c>
      <c r="G133" s="101">
        <v>163</v>
      </c>
      <c r="H133" s="183">
        <f t="shared" si="26"/>
        <v>163</v>
      </c>
    </row>
    <row r="134" spans="1:8" ht="15">
      <c r="A134" s="122" t="s">
        <v>295</v>
      </c>
      <c r="B134" s="135" t="s">
        <v>354</v>
      </c>
      <c r="C134" s="258">
        <v>7920</v>
      </c>
      <c r="D134" s="183">
        <f t="shared" si="24"/>
        <v>7920</v>
      </c>
      <c r="E134" s="245">
        <v>8228</v>
      </c>
      <c r="F134" s="183">
        <f t="shared" si="25"/>
        <v>8228</v>
      </c>
      <c r="G134" s="184">
        <v>8227</v>
      </c>
      <c r="H134" s="183">
        <f t="shared" si="26"/>
        <v>8227</v>
      </c>
    </row>
    <row r="135" spans="1:8" ht="15">
      <c r="A135" s="122" t="s">
        <v>297</v>
      </c>
      <c r="B135" s="135" t="s">
        <v>355</v>
      </c>
      <c r="C135" s="258"/>
      <c r="D135" s="183">
        <f t="shared" si="24"/>
        <v>0</v>
      </c>
      <c r="E135" s="245"/>
      <c r="F135" s="183">
        <f t="shared" si="25"/>
        <v>0</v>
      </c>
      <c r="G135" s="184">
        <v>0</v>
      </c>
      <c r="H135" s="183">
        <f t="shared" si="26"/>
        <v>0</v>
      </c>
    </row>
    <row r="136" spans="1:8" ht="15">
      <c r="A136" s="123" t="s">
        <v>299</v>
      </c>
      <c r="B136" s="136" t="s">
        <v>356</v>
      </c>
      <c r="C136" s="69">
        <f>SUM(C133:C135)</f>
        <v>8150</v>
      </c>
      <c r="D136" s="120">
        <f t="shared" si="24"/>
        <v>8150</v>
      </c>
      <c r="E136" s="69">
        <f>SUM(E133:E135)</f>
        <v>8391</v>
      </c>
      <c r="F136" s="120">
        <f t="shared" si="25"/>
        <v>8391</v>
      </c>
      <c r="G136" s="69">
        <f>SUM(G133:G135)</f>
        <v>8390</v>
      </c>
      <c r="H136" s="120">
        <f t="shared" si="26"/>
        <v>8390</v>
      </c>
    </row>
    <row r="137" spans="1:8" ht="15">
      <c r="A137" s="122" t="s">
        <v>301</v>
      </c>
      <c r="B137" s="135" t="s">
        <v>357</v>
      </c>
      <c r="C137" s="245">
        <v>100</v>
      </c>
      <c r="D137" s="183">
        <f t="shared" si="24"/>
        <v>100</v>
      </c>
      <c r="E137" s="184">
        <v>179</v>
      </c>
      <c r="F137" s="183">
        <f t="shared" si="25"/>
        <v>179</v>
      </c>
      <c r="G137" s="184">
        <v>179</v>
      </c>
      <c r="H137" s="183">
        <f t="shared" si="26"/>
        <v>179</v>
      </c>
    </row>
    <row r="138" spans="1:8" ht="15">
      <c r="A138" s="122" t="s">
        <v>303</v>
      </c>
      <c r="B138" s="135" t="s">
        <v>11</v>
      </c>
      <c r="C138" s="245">
        <v>1000</v>
      </c>
      <c r="D138" s="183">
        <f t="shared" si="24"/>
        <v>1000</v>
      </c>
      <c r="E138" s="184">
        <v>945</v>
      </c>
      <c r="F138" s="183">
        <f t="shared" si="25"/>
        <v>945</v>
      </c>
      <c r="G138" s="184">
        <v>945</v>
      </c>
      <c r="H138" s="183">
        <f t="shared" si="26"/>
        <v>945</v>
      </c>
    </row>
    <row r="139" spans="1:8" ht="15">
      <c r="A139" s="123" t="s">
        <v>305</v>
      </c>
      <c r="B139" s="136" t="s">
        <v>358</v>
      </c>
      <c r="C139" s="69">
        <f>SUM(C137:C138)</f>
        <v>1100</v>
      </c>
      <c r="D139" s="120">
        <f t="shared" si="24"/>
        <v>1100</v>
      </c>
      <c r="E139" s="69">
        <f>SUM(E137:E138)</f>
        <v>1124</v>
      </c>
      <c r="F139" s="120">
        <f t="shared" si="25"/>
        <v>1124</v>
      </c>
      <c r="G139" s="69">
        <f>SUM(G137:G138)</f>
        <v>1124</v>
      </c>
      <c r="H139" s="120">
        <f t="shared" si="26"/>
        <v>1124</v>
      </c>
    </row>
    <row r="140" spans="1:8" ht="15">
      <c r="A140" s="122" t="s">
        <v>307</v>
      </c>
      <c r="B140" s="135" t="s">
        <v>359</v>
      </c>
      <c r="C140" s="254">
        <v>4232</v>
      </c>
      <c r="D140" s="183">
        <f t="shared" si="24"/>
        <v>4232</v>
      </c>
      <c r="E140" s="184">
        <v>5865</v>
      </c>
      <c r="F140" s="183">
        <f t="shared" si="25"/>
        <v>5865</v>
      </c>
      <c r="G140" s="184">
        <v>5865</v>
      </c>
      <c r="H140" s="183">
        <f t="shared" si="26"/>
        <v>5865</v>
      </c>
    </row>
    <row r="141" spans="1:8" ht="15">
      <c r="A141" s="122" t="s">
        <v>309</v>
      </c>
      <c r="B141" s="135" t="s">
        <v>6</v>
      </c>
      <c r="C141" s="254"/>
      <c r="D141" s="183">
        <f t="shared" si="24"/>
        <v>0</v>
      </c>
      <c r="E141" s="101"/>
      <c r="F141" s="183">
        <f t="shared" si="25"/>
        <v>0</v>
      </c>
      <c r="G141" s="101"/>
      <c r="H141" s="183">
        <f t="shared" si="26"/>
        <v>0</v>
      </c>
    </row>
    <row r="142" spans="1:8" ht="15">
      <c r="A142" s="122" t="s">
        <v>311</v>
      </c>
      <c r="B142" s="135" t="s">
        <v>7</v>
      </c>
      <c r="C142" s="245">
        <v>950</v>
      </c>
      <c r="D142" s="183">
        <f t="shared" si="24"/>
        <v>950</v>
      </c>
      <c r="E142" s="184">
        <v>948</v>
      </c>
      <c r="F142" s="183">
        <f t="shared" si="25"/>
        <v>948</v>
      </c>
      <c r="G142" s="184">
        <v>948</v>
      </c>
      <c r="H142" s="183">
        <f t="shared" si="26"/>
        <v>948</v>
      </c>
    </row>
    <row r="143" spans="1:8" ht="15">
      <c r="A143" s="122" t="s">
        <v>313</v>
      </c>
      <c r="B143" s="135" t="s">
        <v>360</v>
      </c>
      <c r="C143" s="245">
        <v>850</v>
      </c>
      <c r="D143" s="183">
        <f t="shared" si="24"/>
        <v>850</v>
      </c>
      <c r="E143" s="184">
        <v>1443</v>
      </c>
      <c r="F143" s="183">
        <f t="shared" si="25"/>
        <v>1443</v>
      </c>
      <c r="G143" s="184">
        <v>1443</v>
      </c>
      <c r="H143" s="183">
        <f t="shared" si="26"/>
        <v>1443</v>
      </c>
    </row>
    <row r="144" spans="1:8" ht="15">
      <c r="A144" s="122" t="s">
        <v>314</v>
      </c>
      <c r="B144" s="139" t="s">
        <v>361</v>
      </c>
      <c r="C144" s="259"/>
      <c r="D144" s="183">
        <f t="shared" si="24"/>
        <v>0</v>
      </c>
      <c r="E144" s="185"/>
      <c r="F144" s="183">
        <f t="shared" si="25"/>
        <v>0</v>
      </c>
      <c r="G144" s="185"/>
      <c r="H144" s="183">
        <f t="shared" si="26"/>
        <v>0</v>
      </c>
    </row>
    <row r="145" spans="1:8" ht="15">
      <c r="A145" s="122" t="s">
        <v>316</v>
      </c>
      <c r="B145" s="134" t="s">
        <v>362</v>
      </c>
      <c r="C145" s="254">
        <v>5350</v>
      </c>
      <c r="D145" s="183">
        <f t="shared" si="24"/>
        <v>5350</v>
      </c>
      <c r="E145" s="101">
        <v>20</v>
      </c>
      <c r="F145" s="183">
        <f t="shared" si="25"/>
        <v>20</v>
      </c>
      <c r="G145" s="101">
        <v>20</v>
      </c>
      <c r="H145" s="183">
        <f t="shared" si="26"/>
        <v>20</v>
      </c>
    </row>
    <row r="146" spans="1:8" ht="15">
      <c r="A146" s="122" t="s">
        <v>318</v>
      </c>
      <c r="B146" s="135" t="s">
        <v>363</v>
      </c>
      <c r="C146" s="245">
        <v>4500</v>
      </c>
      <c r="D146" s="183">
        <f t="shared" si="24"/>
        <v>4500</v>
      </c>
      <c r="E146" s="184">
        <v>7022</v>
      </c>
      <c r="F146" s="183">
        <f t="shared" si="25"/>
        <v>7022</v>
      </c>
      <c r="G146" s="184">
        <v>7022</v>
      </c>
      <c r="H146" s="183">
        <f t="shared" si="26"/>
        <v>7022</v>
      </c>
    </row>
    <row r="147" spans="1:8" ht="15">
      <c r="A147" s="123" t="s">
        <v>319</v>
      </c>
      <c r="B147" s="136" t="s">
        <v>364</v>
      </c>
      <c r="C147" s="69">
        <f>SUM(C140:C146)</f>
        <v>15882</v>
      </c>
      <c r="D147" s="120">
        <f t="shared" si="24"/>
        <v>15882</v>
      </c>
      <c r="E147" s="69">
        <f>SUM(E140:E146)</f>
        <v>15298</v>
      </c>
      <c r="F147" s="120">
        <f t="shared" si="25"/>
        <v>15298</v>
      </c>
      <c r="G147" s="69">
        <f>SUM(G140:G146)</f>
        <v>15298</v>
      </c>
      <c r="H147" s="120">
        <f t="shared" si="26"/>
        <v>15298</v>
      </c>
    </row>
    <row r="148" spans="1:8" ht="15">
      <c r="A148" s="122" t="s">
        <v>320</v>
      </c>
      <c r="B148" s="135" t="s">
        <v>365</v>
      </c>
      <c r="C148" s="254">
        <v>150</v>
      </c>
      <c r="D148" s="101">
        <v>0</v>
      </c>
      <c r="E148" s="101">
        <v>920</v>
      </c>
      <c r="F148" s="101">
        <f t="shared" si="25"/>
        <v>920</v>
      </c>
      <c r="G148" s="101">
        <v>920</v>
      </c>
      <c r="H148" s="101">
        <f t="shared" si="26"/>
        <v>920</v>
      </c>
    </row>
    <row r="149" spans="1:8" ht="15">
      <c r="A149" s="122" t="s">
        <v>321</v>
      </c>
      <c r="B149" s="135" t="s">
        <v>366</v>
      </c>
      <c r="C149" s="254"/>
      <c r="D149" s="219">
        <f>SUM(C149:C149)</f>
        <v>0</v>
      </c>
      <c r="E149" s="258"/>
      <c r="F149" s="101">
        <f t="shared" si="25"/>
        <v>0</v>
      </c>
      <c r="G149" s="101">
        <v>0</v>
      </c>
      <c r="H149" s="101">
        <v>0</v>
      </c>
    </row>
    <row r="150" spans="1:8" ht="15">
      <c r="A150" s="123" t="s">
        <v>322</v>
      </c>
      <c r="B150" s="136" t="s">
        <v>367</v>
      </c>
      <c r="C150" s="101">
        <f>SUM(C148:C149)</f>
        <v>150</v>
      </c>
      <c r="D150" s="102">
        <f>SUM(C150:C150)</f>
        <v>150</v>
      </c>
      <c r="E150" s="102">
        <f>SUM(E148:E149)</f>
        <v>920</v>
      </c>
      <c r="F150" s="102">
        <f t="shared" si="25"/>
        <v>920</v>
      </c>
      <c r="G150" s="102">
        <f>SUM(G148:G149)</f>
        <v>920</v>
      </c>
      <c r="H150" s="102">
        <f>SUM(H148:H149)</f>
        <v>920</v>
      </c>
    </row>
    <row r="151" spans="1:8" ht="15">
      <c r="A151" s="122" t="s">
        <v>323</v>
      </c>
      <c r="B151" s="135" t="s">
        <v>368</v>
      </c>
      <c r="C151" s="254">
        <v>6528</v>
      </c>
      <c r="D151" s="183">
        <f>SUM(C151:C151)</f>
        <v>6528</v>
      </c>
      <c r="E151" s="254">
        <v>7691</v>
      </c>
      <c r="F151" s="183">
        <f t="shared" si="25"/>
        <v>7691</v>
      </c>
      <c r="G151" s="101">
        <v>7691</v>
      </c>
      <c r="H151" s="183">
        <f>SUM(G151:G151)</f>
        <v>7691</v>
      </c>
    </row>
    <row r="152" spans="1:8" ht="15">
      <c r="A152" s="122" t="s">
        <v>324</v>
      </c>
      <c r="B152" s="135" t="s">
        <v>369</v>
      </c>
      <c r="C152" s="245">
        <v>0</v>
      </c>
      <c r="D152" s="183">
        <f>SUM(C152:C152)</f>
        <v>0</v>
      </c>
      <c r="E152" s="245">
        <v>431</v>
      </c>
      <c r="F152" s="183">
        <f t="shared" si="25"/>
        <v>431</v>
      </c>
      <c r="G152" s="184">
        <v>431</v>
      </c>
      <c r="H152" s="183">
        <f>SUM(G152:G152)</f>
        <v>431</v>
      </c>
    </row>
    <row r="153" spans="1:8" ht="15">
      <c r="A153" s="122" t="s">
        <v>325</v>
      </c>
      <c r="B153" s="135" t="s">
        <v>370</v>
      </c>
      <c r="C153" s="245">
        <v>0</v>
      </c>
      <c r="D153" s="183">
        <f>SUM(C153:C153)</f>
        <v>0</v>
      </c>
      <c r="E153" s="245">
        <v>105</v>
      </c>
      <c r="F153" s="183">
        <f t="shared" si="25"/>
        <v>105</v>
      </c>
      <c r="G153" s="184">
        <v>105</v>
      </c>
      <c r="H153" s="183">
        <f>SUM(G153:G153)</f>
        <v>105</v>
      </c>
    </row>
    <row r="154" spans="1:8" ht="15">
      <c r="A154" s="122" t="s">
        <v>326</v>
      </c>
      <c r="B154" s="135" t="s">
        <v>371</v>
      </c>
      <c r="C154" s="254"/>
      <c r="D154" s="101">
        <v>0</v>
      </c>
      <c r="E154" s="254"/>
      <c r="F154" s="101">
        <v>0</v>
      </c>
      <c r="G154" s="101"/>
      <c r="H154" s="101">
        <v>0</v>
      </c>
    </row>
    <row r="155" spans="1:8" ht="15">
      <c r="A155" s="122" t="s">
        <v>327</v>
      </c>
      <c r="B155" s="135" t="s">
        <v>372</v>
      </c>
      <c r="C155" s="245">
        <v>660</v>
      </c>
      <c r="D155" s="183">
        <f>SUM(C155:C155)</f>
        <v>660</v>
      </c>
      <c r="E155" s="245">
        <v>18812</v>
      </c>
      <c r="F155" s="183">
        <f>SUM(E155:E155)</f>
        <v>18812</v>
      </c>
      <c r="G155" s="184">
        <v>18812</v>
      </c>
      <c r="H155" s="183">
        <f>SUM(G155:G155)</f>
        <v>18812</v>
      </c>
    </row>
    <row r="156" spans="1:8" ht="24.75" customHeight="1">
      <c r="A156" s="124" t="s">
        <v>328</v>
      </c>
      <c r="B156" s="137" t="s">
        <v>373</v>
      </c>
      <c r="C156" s="69">
        <f aca="true" t="shared" si="27" ref="C156:H156">SUM(C151:C155)</f>
        <v>7188</v>
      </c>
      <c r="D156" s="69">
        <f t="shared" si="27"/>
        <v>7188</v>
      </c>
      <c r="E156" s="69">
        <f t="shared" si="27"/>
        <v>27039</v>
      </c>
      <c r="F156" s="69">
        <f t="shared" si="27"/>
        <v>27039</v>
      </c>
      <c r="G156" s="69">
        <f t="shared" si="27"/>
        <v>27039</v>
      </c>
      <c r="H156" s="69">
        <f t="shared" si="27"/>
        <v>27039</v>
      </c>
    </row>
    <row r="157" spans="1:8" ht="15">
      <c r="A157" s="125" t="s">
        <v>374</v>
      </c>
      <c r="B157" s="68" t="s">
        <v>375</v>
      </c>
      <c r="C157" s="69">
        <f>C156+C150+C147+C139+C136</f>
        <v>32470</v>
      </c>
      <c r="D157" s="69">
        <f>D156+D150+D147+D139+D136</f>
        <v>32470</v>
      </c>
      <c r="E157" s="69">
        <f>E156+E150+E147+E139+E136</f>
        <v>52772</v>
      </c>
      <c r="F157" s="120">
        <f>SUM(E157:E157)</f>
        <v>52772</v>
      </c>
      <c r="G157" s="69">
        <f>G156+G150+G147+G139+G136</f>
        <v>52771</v>
      </c>
      <c r="H157" s="120">
        <f>SUM(G157:G157)</f>
        <v>52771</v>
      </c>
    </row>
    <row r="158" spans="1:8" ht="15">
      <c r="A158" s="126" t="s">
        <v>376</v>
      </c>
      <c r="B158" s="140" t="s">
        <v>377</v>
      </c>
      <c r="C158" s="258">
        <v>0</v>
      </c>
      <c r="D158" s="215">
        <v>0</v>
      </c>
      <c r="E158" s="536">
        <v>0</v>
      </c>
      <c r="F158" s="101">
        <v>0</v>
      </c>
      <c r="G158" s="101">
        <v>0</v>
      </c>
      <c r="H158" s="101">
        <v>0</v>
      </c>
    </row>
    <row r="159" spans="1:8" ht="15">
      <c r="A159" s="122" t="s">
        <v>378</v>
      </c>
      <c r="B159" s="141" t="s">
        <v>379</v>
      </c>
      <c r="C159" s="254">
        <v>708</v>
      </c>
      <c r="D159" s="183">
        <f>SUM(C159:C159)</f>
        <v>708</v>
      </c>
      <c r="E159" s="101">
        <v>30</v>
      </c>
      <c r="F159" s="183">
        <f>SUM(E159:E159)</f>
        <v>30</v>
      </c>
      <c r="G159" s="101">
        <v>30</v>
      </c>
      <c r="H159" s="183">
        <f>SUM(G159:G159)</f>
        <v>30</v>
      </c>
    </row>
    <row r="160" spans="1:8" ht="15">
      <c r="A160" s="122" t="s">
        <v>380</v>
      </c>
      <c r="B160" s="142" t="s">
        <v>381</v>
      </c>
      <c r="C160" s="254">
        <v>0</v>
      </c>
      <c r="D160" s="101">
        <v>0</v>
      </c>
      <c r="E160" s="101"/>
      <c r="F160" s="101">
        <v>0</v>
      </c>
      <c r="G160" s="101"/>
      <c r="H160" s="101">
        <v>0</v>
      </c>
    </row>
    <row r="161" spans="1:8" ht="15">
      <c r="A161" s="122" t="s">
        <v>382</v>
      </c>
      <c r="B161" s="142" t="s">
        <v>383</v>
      </c>
      <c r="C161" s="243">
        <v>26</v>
      </c>
      <c r="D161" s="183">
        <f>SUM(C161:C161)</f>
        <v>26</v>
      </c>
      <c r="E161" s="537">
        <v>29</v>
      </c>
      <c r="F161" s="183">
        <f>SUM(E161:E161)</f>
        <v>29</v>
      </c>
      <c r="G161" s="186">
        <v>29</v>
      </c>
      <c r="H161" s="183">
        <f>SUM(G161:G161)</f>
        <v>29</v>
      </c>
    </row>
    <row r="162" spans="1:8" ht="15">
      <c r="A162" s="122" t="s">
        <v>384</v>
      </c>
      <c r="B162" s="142" t="s">
        <v>385</v>
      </c>
      <c r="C162" s="243">
        <v>685</v>
      </c>
      <c r="D162" s="183">
        <f>SUM(C162:C162)</f>
        <v>685</v>
      </c>
      <c r="E162" s="537">
        <v>586</v>
      </c>
      <c r="F162" s="183">
        <f>SUM(E162:E162)</f>
        <v>586</v>
      </c>
      <c r="G162" s="101">
        <v>586</v>
      </c>
      <c r="H162" s="183">
        <f>SUM(G162:G162)</f>
        <v>586</v>
      </c>
    </row>
    <row r="163" spans="1:8" ht="15">
      <c r="A163" s="122" t="s">
        <v>386</v>
      </c>
      <c r="B163" s="141" t="s">
        <v>387</v>
      </c>
      <c r="C163" s="243">
        <v>500</v>
      </c>
      <c r="D163" s="183">
        <f>SUM(C163:C163)</f>
        <v>500</v>
      </c>
      <c r="E163" s="537">
        <v>575</v>
      </c>
      <c r="F163" s="183">
        <f>SUM(E163:E163)</f>
        <v>575</v>
      </c>
      <c r="G163" s="101">
        <v>575</v>
      </c>
      <c r="H163" s="183">
        <f>SUM(G163:G163)</f>
        <v>575</v>
      </c>
    </row>
    <row r="164" spans="1:8" ht="15">
      <c r="A164" s="122" t="s">
        <v>388</v>
      </c>
      <c r="B164" s="141" t="s">
        <v>389</v>
      </c>
      <c r="C164" s="254"/>
      <c r="D164" s="101">
        <v>0</v>
      </c>
      <c r="E164" s="101"/>
      <c r="F164" s="101">
        <v>0</v>
      </c>
      <c r="G164" s="101"/>
      <c r="H164" s="101">
        <v>0</v>
      </c>
    </row>
    <row r="165" spans="1:8" ht="15">
      <c r="A165" s="127" t="s">
        <v>390</v>
      </c>
      <c r="B165" s="143" t="s">
        <v>391</v>
      </c>
      <c r="C165" s="243">
        <v>510</v>
      </c>
      <c r="D165" s="535">
        <f>SUM(C165:C165)</f>
        <v>510</v>
      </c>
      <c r="E165" s="256">
        <v>1610</v>
      </c>
      <c r="F165" s="183">
        <f>SUM(E165:E165)</f>
        <v>1610</v>
      </c>
      <c r="G165" s="187">
        <v>1610</v>
      </c>
      <c r="H165" s="183">
        <f>SUM(G165:G165)</f>
        <v>1610</v>
      </c>
    </row>
    <row r="166" spans="1:8" ht="15">
      <c r="A166" s="125" t="s">
        <v>392</v>
      </c>
      <c r="B166" s="103" t="s">
        <v>393</v>
      </c>
      <c r="C166" s="104">
        <f aca="true" t="shared" si="28" ref="C166:H166">SUM(C158:C165)</f>
        <v>2429</v>
      </c>
      <c r="D166" s="104">
        <f t="shared" si="28"/>
        <v>2429</v>
      </c>
      <c r="E166" s="104">
        <f t="shared" si="28"/>
        <v>2830</v>
      </c>
      <c r="F166" s="104">
        <f t="shared" si="28"/>
        <v>2830</v>
      </c>
      <c r="G166" s="104">
        <f t="shared" si="28"/>
        <v>2830</v>
      </c>
      <c r="H166" s="104">
        <f t="shared" si="28"/>
        <v>2830</v>
      </c>
    </row>
    <row r="167" spans="1:8" ht="15">
      <c r="A167" s="126" t="s">
        <v>394</v>
      </c>
      <c r="B167" s="140" t="s">
        <v>395</v>
      </c>
      <c r="C167" s="258">
        <v>0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</row>
    <row r="168" spans="1:8" ht="15">
      <c r="A168" s="122" t="s">
        <v>396</v>
      </c>
      <c r="B168" s="141" t="s">
        <v>397</v>
      </c>
      <c r="C168" s="254">
        <v>11610</v>
      </c>
      <c r="D168" s="101">
        <f>C168</f>
        <v>11610</v>
      </c>
      <c r="E168" s="101"/>
      <c r="F168" s="101">
        <f>SUM(E168:E168)</f>
        <v>0</v>
      </c>
      <c r="G168" s="101">
        <v>0</v>
      </c>
      <c r="H168" s="101">
        <f>SUM(G168:G168)</f>
        <v>0</v>
      </c>
    </row>
    <row r="169" spans="1:8" ht="30">
      <c r="A169" s="122" t="s">
        <v>398</v>
      </c>
      <c r="B169" s="141" t="s">
        <v>621</v>
      </c>
      <c r="C169" s="254">
        <v>0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</row>
    <row r="170" spans="1:8" ht="30">
      <c r="A170" s="122" t="s">
        <v>399</v>
      </c>
      <c r="B170" s="141" t="s">
        <v>622</v>
      </c>
      <c r="C170" s="254">
        <v>0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</row>
    <row r="171" spans="1:8" ht="30">
      <c r="A171" s="122" t="s">
        <v>400</v>
      </c>
      <c r="B171" s="141" t="s">
        <v>623</v>
      </c>
      <c r="C171" s="254">
        <v>0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</row>
    <row r="172" spans="1:8" ht="15">
      <c r="A172" s="122" t="s">
        <v>401</v>
      </c>
      <c r="B172" s="141" t="s">
        <v>402</v>
      </c>
      <c r="C172" s="260">
        <v>625</v>
      </c>
      <c r="D172" s="183">
        <f>SUM(C172:C172)</f>
        <v>625</v>
      </c>
      <c r="E172" s="187">
        <v>15325</v>
      </c>
      <c r="F172" s="183">
        <f>SUM(E172:E172)</f>
        <v>15325</v>
      </c>
      <c r="G172" s="187">
        <v>15323</v>
      </c>
      <c r="H172" s="183">
        <f>SUM(G172:G172)</f>
        <v>15323</v>
      </c>
    </row>
    <row r="173" spans="1:8" ht="15">
      <c r="A173" s="122"/>
      <c r="B173" s="135" t="s">
        <v>494</v>
      </c>
      <c r="C173" s="260">
        <v>0</v>
      </c>
      <c r="D173" s="183">
        <f>SUM(C173:C173)</f>
        <v>0</v>
      </c>
      <c r="E173" s="187">
        <v>0</v>
      </c>
      <c r="F173" s="183">
        <f>SUM(E173:E173)</f>
        <v>0</v>
      </c>
      <c r="G173" s="187">
        <v>0</v>
      </c>
      <c r="H173" s="183">
        <f>SUM(G173:G173)</f>
        <v>0</v>
      </c>
    </row>
    <row r="174" spans="1:8" ht="15">
      <c r="A174" s="122"/>
      <c r="B174" s="135" t="s">
        <v>495</v>
      </c>
      <c r="C174" s="254">
        <v>0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</row>
    <row r="175" spans="1:8" ht="15">
      <c r="A175" s="122"/>
      <c r="B175" s="135" t="s">
        <v>624</v>
      </c>
      <c r="C175" s="254">
        <v>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</row>
    <row r="176" spans="1:8" ht="15">
      <c r="A176" s="122"/>
      <c r="B176" s="135" t="s">
        <v>497</v>
      </c>
      <c r="C176" s="254">
        <v>0</v>
      </c>
      <c r="D176" s="101">
        <v>0</v>
      </c>
      <c r="E176" s="101">
        <v>0</v>
      </c>
      <c r="F176" s="101">
        <v>0</v>
      </c>
      <c r="G176" s="101">
        <v>250</v>
      </c>
      <c r="H176" s="101">
        <f>G176</f>
        <v>250</v>
      </c>
    </row>
    <row r="177" spans="1:8" ht="15">
      <c r="A177" s="122"/>
      <c r="B177" s="135" t="s">
        <v>503</v>
      </c>
      <c r="C177" s="254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</row>
    <row r="178" spans="1:8" ht="15">
      <c r="A178" s="122"/>
      <c r="B178" s="135" t="s">
        <v>498</v>
      </c>
      <c r="C178" s="254">
        <v>0</v>
      </c>
      <c r="D178" s="101">
        <v>0</v>
      </c>
      <c r="E178" s="101">
        <v>0</v>
      </c>
      <c r="F178" s="101">
        <v>0</v>
      </c>
      <c r="G178" s="101">
        <v>0</v>
      </c>
      <c r="H178" s="101">
        <v>0</v>
      </c>
    </row>
    <row r="179" spans="1:8" ht="15">
      <c r="A179" s="122"/>
      <c r="B179" s="135" t="s">
        <v>499</v>
      </c>
      <c r="C179" s="260"/>
      <c r="D179" s="183">
        <f>SUM(C179:C179)</f>
        <v>0</v>
      </c>
      <c r="E179" s="187">
        <v>0</v>
      </c>
      <c r="F179" s="183">
        <f>SUM(E179:E179)</f>
        <v>0</v>
      </c>
      <c r="G179" s="187">
        <v>798</v>
      </c>
      <c r="H179" s="183">
        <f>SUM(G179:G179)</f>
        <v>798</v>
      </c>
    </row>
    <row r="180" spans="1:8" ht="15">
      <c r="A180" s="122"/>
      <c r="B180" s="135" t="s">
        <v>500</v>
      </c>
      <c r="C180" s="254"/>
      <c r="D180" s="183">
        <f>SUM(C180:C180)</f>
        <v>0</v>
      </c>
      <c r="E180" s="101"/>
      <c r="F180" s="183">
        <f>SUM(E180:E180)</f>
        <v>0</v>
      </c>
      <c r="G180" s="187">
        <v>2665</v>
      </c>
      <c r="H180" s="183">
        <f>SUM(G180:G180)</f>
        <v>2665</v>
      </c>
    </row>
    <row r="181" spans="1:8" ht="15">
      <c r="A181" s="122"/>
      <c r="B181" s="135" t="s">
        <v>501</v>
      </c>
      <c r="C181" s="254">
        <v>0</v>
      </c>
      <c r="D181" s="101">
        <v>0</v>
      </c>
      <c r="E181" s="101">
        <v>0</v>
      </c>
      <c r="F181" s="101">
        <v>0</v>
      </c>
      <c r="G181" s="101">
        <v>0</v>
      </c>
      <c r="H181" s="183">
        <f>SUM(G181:G181)</f>
        <v>0</v>
      </c>
    </row>
    <row r="182" spans="1:8" ht="15">
      <c r="A182" s="122"/>
      <c r="B182" s="135" t="s">
        <v>502</v>
      </c>
      <c r="C182" s="254">
        <v>0</v>
      </c>
      <c r="D182" s="101">
        <v>0</v>
      </c>
      <c r="E182" s="101">
        <v>0</v>
      </c>
      <c r="F182" s="101">
        <v>0</v>
      </c>
      <c r="G182" s="101">
        <v>11610</v>
      </c>
      <c r="H182" s="183">
        <f>SUM(G182:G182)</f>
        <v>11610</v>
      </c>
    </row>
    <row r="183" spans="1:8" ht="30">
      <c r="A183" s="122" t="s">
        <v>403</v>
      </c>
      <c r="B183" s="141" t="s">
        <v>619</v>
      </c>
      <c r="C183" s="254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</row>
    <row r="184" spans="1:8" ht="15">
      <c r="A184" s="122" t="s">
        <v>404</v>
      </c>
      <c r="B184" s="141" t="s">
        <v>620</v>
      </c>
      <c r="C184" s="254">
        <v>0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</row>
    <row r="185" spans="1:8" ht="15">
      <c r="A185" s="122" t="s">
        <v>405</v>
      </c>
      <c r="B185" s="141" t="s">
        <v>406</v>
      </c>
      <c r="C185" s="254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</row>
    <row r="186" spans="1:8" ht="15">
      <c r="A186" s="122" t="s">
        <v>407</v>
      </c>
      <c r="B186" s="144" t="s">
        <v>408</v>
      </c>
      <c r="C186" s="254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</row>
    <row r="187" spans="1:8" ht="15">
      <c r="A187" s="122" t="s">
        <v>409</v>
      </c>
      <c r="B187" s="141" t="s">
        <v>410</v>
      </c>
      <c r="C187" s="260">
        <v>4200</v>
      </c>
      <c r="D187" s="183">
        <f>SUM(C187:C187)</f>
        <v>4200</v>
      </c>
      <c r="E187" s="187">
        <v>6391</v>
      </c>
      <c r="F187" s="183">
        <f>SUM(E187:E187)</f>
        <v>6391</v>
      </c>
      <c r="G187" s="187">
        <v>6391</v>
      </c>
      <c r="H187" s="183">
        <f>SUM(G187:G187)</f>
        <v>6391</v>
      </c>
    </row>
    <row r="188" spans="1:8" ht="15">
      <c r="A188" s="122"/>
      <c r="B188" s="141" t="s">
        <v>510</v>
      </c>
      <c r="C188" s="254"/>
      <c r="D188" s="101">
        <v>0</v>
      </c>
      <c r="E188" s="101"/>
      <c r="F188" s="101">
        <v>0</v>
      </c>
      <c r="G188" s="101">
        <v>0</v>
      </c>
      <c r="H188" s="101">
        <v>0</v>
      </c>
    </row>
    <row r="189" spans="1:8" ht="15">
      <c r="A189" s="122"/>
      <c r="B189" s="141" t="s">
        <v>511</v>
      </c>
      <c r="C189" s="254"/>
      <c r="D189" s="101">
        <v>0</v>
      </c>
      <c r="E189" s="101"/>
      <c r="F189" s="101">
        <v>0</v>
      </c>
      <c r="G189" s="101">
        <v>0</v>
      </c>
      <c r="H189" s="101">
        <v>0</v>
      </c>
    </row>
    <row r="190" spans="1:8" ht="15">
      <c r="A190" s="122"/>
      <c r="B190" s="141" t="s">
        <v>512</v>
      </c>
      <c r="C190" s="260"/>
      <c r="D190" s="183">
        <f>SUM(C190:C190)</f>
        <v>0</v>
      </c>
      <c r="E190" s="187"/>
      <c r="F190" s="183">
        <f>SUM(E190:E190)</f>
        <v>0</v>
      </c>
      <c r="G190" s="187">
        <v>891</v>
      </c>
      <c r="H190" s="183">
        <f aca="true" t="shared" si="29" ref="H190:H195">SUM(G190:G190)</f>
        <v>891</v>
      </c>
    </row>
    <row r="191" spans="1:8" ht="15">
      <c r="A191" s="122"/>
      <c r="B191" s="141" t="s">
        <v>513</v>
      </c>
      <c r="C191" s="260"/>
      <c r="D191" s="183">
        <f>SUM(C191:C191)</f>
        <v>0</v>
      </c>
      <c r="E191" s="187"/>
      <c r="F191" s="183">
        <f>SUM(E191:E191)</f>
        <v>0</v>
      </c>
      <c r="G191" s="187">
        <v>0</v>
      </c>
      <c r="H191" s="183">
        <f t="shared" si="29"/>
        <v>0</v>
      </c>
    </row>
    <row r="192" spans="1:8" ht="15">
      <c r="A192" s="122"/>
      <c r="B192" s="141" t="s">
        <v>514</v>
      </c>
      <c r="C192" s="254"/>
      <c r="D192" s="183">
        <f>SUM(C192:C192)</f>
        <v>0</v>
      </c>
      <c r="E192" s="101"/>
      <c r="F192" s="183">
        <f>SUM(E192:E192)</f>
        <v>0</v>
      </c>
      <c r="G192" s="101">
        <v>2100</v>
      </c>
      <c r="H192" s="183">
        <f t="shared" si="29"/>
        <v>2100</v>
      </c>
    </row>
    <row r="193" spans="1:8" ht="15">
      <c r="A193" s="122"/>
      <c r="B193" s="141" t="s">
        <v>515</v>
      </c>
      <c r="C193" s="254"/>
      <c r="D193" s="183">
        <f>SUM(C193:C193)</f>
        <v>0</v>
      </c>
      <c r="E193" s="101"/>
      <c r="F193" s="183">
        <f>SUM(E193:E193)</f>
        <v>0</v>
      </c>
      <c r="G193" s="101">
        <v>0</v>
      </c>
      <c r="H193" s="183">
        <f t="shared" si="29"/>
        <v>0</v>
      </c>
    </row>
    <row r="194" spans="1:8" ht="15">
      <c r="A194" s="122"/>
      <c r="B194" s="141" t="s">
        <v>516</v>
      </c>
      <c r="C194" s="254"/>
      <c r="D194" s="183">
        <f>SUM(C194:C194)</f>
        <v>0</v>
      </c>
      <c r="E194" s="101"/>
      <c r="F194" s="183">
        <f>SUM(E194:E194)</f>
        <v>0</v>
      </c>
      <c r="G194" s="101">
        <v>1400</v>
      </c>
      <c r="H194" s="183">
        <f t="shared" si="29"/>
        <v>1400</v>
      </c>
    </row>
    <row r="195" spans="1:8" ht="15">
      <c r="A195" s="122"/>
      <c r="B195" s="141" t="s">
        <v>517</v>
      </c>
      <c r="C195" s="254">
        <v>0</v>
      </c>
      <c r="D195" s="101">
        <v>0</v>
      </c>
      <c r="E195" s="101">
        <v>0</v>
      </c>
      <c r="F195" s="101">
        <v>0</v>
      </c>
      <c r="G195" s="101">
        <v>2000</v>
      </c>
      <c r="H195" s="183">
        <f t="shared" si="29"/>
        <v>2000</v>
      </c>
    </row>
    <row r="196" spans="1:8" ht="15">
      <c r="A196" s="122"/>
      <c r="B196" s="141" t="s">
        <v>518</v>
      </c>
      <c r="C196" s="254">
        <v>0</v>
      </c>
      <c r="D196" s="101">
        <v>0</v>
      </c>
      <c r="E196" s="101">
        <v>0</v>
      </c>
      <c r="F196" s="101">
        <v>0</v>
      </c>
      <c r="G196" s="101">
        <v>0</v>
      </c>
      <c r="H196" s="101">
        <v>0</v>
      </c>
    </row>
    <row r="197" spans="1:8" ht="15">
      <c r="A197" s="122"/>
      <c r="B197" s="141" t="s">
        <v>519</v>
      </c>
      <c r="C197" s="254">
        <v>0</v>
      </c>
      <c r="D197" s="101">
        <v>0</v>
      </c>
      <c r="E197" s="101">
        <v>0</v>
      </c>
      <c r="F197" s="101">
        <v>0</v>
      </c>
      <c r="G197" s="101">
        <v>0</v>
      </c>
      <c r="H197" s="101">
        <v>0</v>
      </c>
    </row>
    <row r="198" spans="1:8" ht="15">
      <c r="A198" s="122"/>
      <c r="B198" s="141" t="s">
        <v>520</v>
      </c>
      <c r="C198" s="254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</row>
    <row r="199" spans="1:8" ht="15">
      <c r="A199" s="127" t="s">
        <v>411</v>
      </c>
      <c r="B199" s="145" t="s">
        <v>14</v>
      </c>
      <c r="C199" s="261">
        <v>4315</v>
      </c>
      <c r="D199" s="535">
        <f>SUM(C199:C199)</f>
        <v>4315</v>
      </c>
      <c r="E199" s="538">
        <v>5710</v>
      </c>
      <c r="F199" s="183">
        <f>SUM(E199:E199)</f>
        <v>5710</v>
      </c>
      <c r="G199" s="188">
        <v>0</v>
      </c>
      <c r="H199" s="183">
        <f>SUM(G199:G199)</f>
        <v>0</v>
      </c>
    </row>
    <row r="200" spans="1:8" ht="15">
      <c r="A200" s="125" t="s">
        <v>412</v>
      </c>
      <c r="B200" s="103" t="s">
        <v>413</v>
      </c>
      <c r="C200" s="104">
        <f>SUM(C167:C199)</f>
        <v>20750</v>
      </c>
      <c r="D200" s="104">
        <f>SUM(D167:D199)</f>
        <v>20750</v>
      </c>
      <c r="E200" s="104">
        <f>SUM(E167:E199)</f>
        <v>27426</v>
      </c>
      <c r="F200" s="104">
        <f>F167+F168+F169+F170+F171+F172+F183+F184+F185+F186+F187+F199</f>
        <v>27426</v>
      </c>
      <c r="G200" s="104">
        <f>G167+G168+G169+G170+G171+G172+G183+G184+G185+G186+G187+G199</f>
        <v>21714</v>
      </c>
      <c r="H200" s="104">
        <f>H167+H168+H169+H170+H171+H172+H183+H184+H185+H186+H187+H199</f>
        <v>21714</v>
      </c>
    </row>
    <row r="201" spans="1:8" ht="15">
      <c r="A201" s="126" t="s">
        <v>414</v>
      </c>
      <c r="B201" s="146" t="s">
        <v>415</v>
      </c>
      <c r="C201" s="258">
        <v>0</v>
      </c>
      <c r="D201" s="101">
        <v>0</v>
      </c>
      <c r="E201" s="258">
        <v>0</v>
      </c>
      <c r="F201" s="101">
        <v>0</v>
      </c>
      <c r="G201" s="101">
        <v>0</v>
      </c>
      <c r="H201" s="101">
        <v>0</v>
      </c>
    </row>
    <row r="202" spans="1:8" ht="15">
      <c r="A202" s="122" t="s">
        <v>416</v>
      </c>
      <c r="B202" s="147" t="s">
        <v>417</v>
      </c>
      <c r="C202" s="255">
        <v>8330</v>
      </c>
      <c r="D202" s="183">
        <f>SUM(C202:C202)</f>
        <v>8330</v>
      </c>
      <c r="E202" s="255">
        <v>1000</v>
      </c>
      <c r="F202" s="183">
        <f>SUM(E202:E202)</f>
        <v>1000</v>
      </c>
      <c r="G202" s="182">
        <v>1000</v>
      </c>
      <c r="H202" s="183">
        <f>SUM(G202:G202)</f>
        <v>1000</v>
      </c>
    </row>
    <row r="203" spans="1:8" ht="15">
      <c r="A203" s="122" t="s">
        <v>418</v>
      </c>
      <c r="B203" s="147" t="s">
        <v>419</v>
      </c>
      <c r="C203" s="254">
        <v>551</v>
      </c>
      <c r="D203" s="183">
        <f>SUM(C203:C203)</f>
        <v>551</v>
      </c>
      <c r="E203" s="254">
        <v>540</v>
      </c>
      <c r="F203" s="183">
        <f>SUM(E203:E203)</f>
        <v>540</v>
      </c>
      <c r="G203" s="101">
        <v>540</v>
      </c>
      <c r="H203" s="183">
        <f>SUM(G203:G203)</f>
        <v>540</v>
      </c>
    </row>
    <row r="204" spans="1:8" ht="15">
      <c r="A204" s="122" t="s">
        <v>420</v>
      </c>
      <c r="B204" s="147" t="s">
        <v>421</v>
      </c>
      <c r="C204" s="255"/>
      <c r="D204" s="183">
        <f>SUM(C204:C204)</f>
        <v>0</v>
      </c>
      <c r="E204" s="255">
        <v>517</v>
      </c>
      <c r="F204" s="183">
        <f>SUM(E204:E204)</f>
        <v>517</v>
      </c>
      <c r="G204" s="182">
        <v>517</v>
      </c>
      <c r="H204" s="183">
        <f>SUM(G204:G204)</f>
        <v>517</v>
      </c>
    </row>
    <row r="205" spans="1:8" ht="15">
      <c r="A205" s="122" t="s">
        <v>422</v>
      </c>
      <c r="B205" s="134" t="s">
        <v>423</v>
      </c>
      <c r="C205" s="254"/>
      <c r="D205" s="101">
        <v>0</v>
      </c>
      <c r="E205" s="254"/>
      <c r="F205" s="101">
        <v>0</v>
      </c>
      <c r="G205" s="101"/>
      <c r="H205" s="101">
        <v>0</v>
      </c>
    </row>
    <row r="206" spans="1:8" ht="15">
      <c r="A206" s="122" t="s">
        <v>424</v>
      </c>
      <c r="B206" s="134" t="s">
        <v>425</v>
      </c>
      <c r="C206" s="254"/>
      <c r="D206" s="101">
        <v>0</v>
      </c>
      <c r="E206" s="254"/>
      <c r="F206" s="101">
        <v>0</v>
      </c>
      <c r="G206" s="101"/>
      <c r="H206" s="101">
        <v>0</v>
      </c>
    </row>
    <row r="207" spans="1:8" ht="15">
      <c r="A207" s="127" t="s">
        <v>426</v>
      </c>
      <c r="B207" s="148" t="s">
        <v>427</v>
      </c>
      <c r="C207" s="262">
        <v>1319</v>
      </c>
      <c r="D207" s="183">
        <f>SUM(C207:C207)</f>
        <v>1319</v>
      </c>
      <c r="E207" s="262">
        <v>1191</v>
      </c>
      <c r="F207" s="183">
        <f>SUM(E207:E207)</f>
        <v>1191</v>
      </c>
      <c r="G207" s="182">
        <v>1191</v>
      </c>
      <c r="H207" s="183">
        <f>SUM(G207:G207)</f>
        <v>1191</v>
      </c>
    </row>
    <row r="208" spans="1:8" ht="15">
      <c r="A208" s="125" t="s">
        <v>428</v>
      </c>
      <c r="B208" s="107" t="s">
        <v>429</v>
      </c>
      <c r="C208" s="108">
        <f aca="true" t="shared" si="30" ref="C208:H208">SUM(C201:C207)</f>
        <v>10200</v>
      </c>
      <c r="D208" s="108">
        <f t="shared" si="30"/>
        <v>10200</v>
      </c>
      <c r="E208" s="108">
        <f t="shared" si="30"/>
        <v>3248</v>
      </c>
      <c r="F208" s="108">
        <f t="shared" si="30"/>
        <v>3248</v>
      </c>
      <c r="G208" s="108">
        <f t="shared" si="30"/>
        <v>3248</v>
      </c>
      <c r="H208" s="108">
        <f t="shared" si="30"/>
        <v>3248</v>
      </c>
    </row>
    <row r="209" spans="1:8" ht="15">
      <c r="A209" s="126" t="s">
        <v>430</v>
      </c>
      <c r="B209" s="140" t="s">
        <v>431</v>
      </c>
      <c r="C209" s="254">
        <v>4330</v>
      </c>
      <c r="D209" s="183">
        <f>SUM(C209:C209)</f>
        <v>4330</v>
      </c>
      <c r="E209" s="254">
        <v>20882</v>
      </c>
      <c r="F209" s="183">
        <f>SUM(E209:E209)</f>
        <v>20882</v>
      </c>
      <c r="G209" s="101">
        <v>20882</v>
      </c>
      <c r="H209" s="183">
        <f>SUM(G209:G209)</f>
        <v>20882</v>
      </c>
    </row>
    <row r="210" spans="1:8" ht="15">
      <c r="A210" s="122" t="s">
        <v>432</v>
      </c>
      <c r="B210" s="141" t="s">
        <v>433</v>
      </c>
      <c r="C210" s="254"/>
      <c r="D210" s="183">
        <f>SUM(C210:C210)</f>
        <v>0</v>
      </c>
      <c r="E210" s="254"/>
      <c r="F210" s="183">
        <f>SUM(E210:E210)</f>
        <v>0</v>
      </c>
      <c r="G210" s="101"/>
      <c r="H210" s="183">
        <f>SUM(G210:G210)</f>
        <v>0</v>
      </c>
    </row>
    <row r="211" spans="1:8" ht="15">
      <c r="A211" s="122" t="s">
        <v>434</v>
      </c>
      <c r="B211" s="141" t="s">
        <v>608</v>
      </c>
      <c r="C211" s="260">
        <v>2383</v>
      </c>
      <c r="D211" s="183">
        <f>SUM(C211:C211)</f>
        <v>2383</v>
      </c>
      <c r="E211" s="260"/>
      <c r="F211" s="183">
        <f>SUM(E211:E211)</f>
        <v>0</v>
      </c>
      <c r="G211" s="187"/>
      <c r="H211" s="183">
        <f>SUM(G211:G211)</f>
        <v>0</v>
      </c>
    </row>
    <row r="212" spans="1:8" ht="15">
      <c r="A212" s="127" t="s">
        <v>435</v>
      </c>
      <c r="B212" s="143" t="s">
        <v>436</v>
      </c>
      <c r="C212" s="263">
        <v>1813</v>
      </c>
      <c r="D212" s="183">
        <f>SUM(C212:C212)</f>
        <v>1813</v>
      </c>
      <c r="E212" s="263">
        <v>397</v>
      </c>
      <c r="F212" s="183">
        <f>SUM(E212:E212)</f>
        <v>397</v>
      </c>
      <c r="G212" s="187">
        <v>397</v>
      </c>
      <c r="H212" s="183">
        <f>SUM(G212:G212)</f>
        <v>397</v>
      </c>
    </row>
    <row r="213" spans="1:8" ht="15">
      <c r="A213" s="125" t="s">
        <v>437</v>
      </c>
      <c r="B213" s="103" t="s">
        <v>438</v>
      </c>
      <c r="C213" s="104">
        <f aca="true" t="shared" si="31" ref="C213:H213">SUM(C209:C212)</f>
        <v>8526</v>
      </c>
      <c r="D213" s="104">
        <f t="shared" si="31"/>
        <v>8526</v>
      </c>
      <c r="E213" s="104">
        <f t="shared" si="31"/>
        <v>21279</v>
      </c>
      <c r="F213" s="104">
        <f t="shared" si="31"/>
        <v>21279</v>
      </c>
      <c r="G213" s="104">
        <f t="shared" si="31"/>
        <v>21279</v>
      </c>
      <c r="H213" s="104">
        <f t="shared" si="31"/>
        <v>21279</v>
      </c>
    </row>
    <row r="214" spans="1:8" ht="30">
      <c r="A214" s="126" t="s">
        <v>439</v>
      </c>
      <c r="B214" s="140" t="s">
        <v>440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</row>
    <row r="215" spans="1:8" ht="30">
      <c r="A215" s="122" t="s">
        <v>441</v>
      </c>
      <c r="B215" s="141" t="s">
        <v>625</v>
      </c>
      <c r="C215" s="101">
        <v>0</v>
      </c>
      <c r="D215" s="101">
        <v>0</v>
      </c>
      <c r="E215" s="101">
        <v>0</v>
      </c>
      <c r="F215" s="101">
        <v>0</v>
      </c>
      <c r="G215" s="101" t="s">
        <v>601</v>
      </c>
      <c r="H215" s="101">
        <f>SUM(G215:G215)</f>
        <v>0</v>
      </c>
    </row>
    <row r="216" spans="1:8" ht="15">
      <c r="A216" s="122" t="s">
        <v>442</v>
      </c>
      <c r="B216" s="141" t="s">
        <v>626</v>
      </c>
      <c r="C216" s="101">
        <v>0</v>
      </c>
      <c r="D216" s="101">
        <v>0</v>
      </c>
      <c r="E216" s="101">
        <v>0</v>
      </c>
      <c r="F216" s="101">
        <v>0</v>
      </c>
      <c r="G216" s="101">
        <v>0</v>
      </c>
      <c r="H216" s="101">
        <v>0</v>
      </c>
    </row>
    <row r="217" spans="1:8" ht="15">
      <c r="A217" s="122" t="s">
        <v>443</v>
      </c>
      <c r="B217" s="141" t="s">
        <v>444</v>
      </c>
      <c r="C217" s="101">
        <v>0</v>
      </c>
      <c r="D217" s="101">
        <v>0</v>
      </c>
      <c r="E217" s="101">
        <v>0</v>
      </c>
      <c r="F217" s="101">
        <v>0</v>
      </c>
      <c r="G217" s="101">
        <v>0</v>
      </c>
      <c r="H217" s="101">
        <v>0</v>
      </c>
    </row>
    <row r="218" spans="1:8" ht="30">
      <c r="A218" s="122" t="s">
        <v>445</v>
      </c>
      <c r="B218" s="141" t="s">
        <v>627</v>
      </c>
      <c r="C218" s="101">
        <v>0</v>
      </c>
      <c r="D218" s="101">
        <v>0</v>
      </c>
      <c r="E218" s="101">
        <v>0</v>
      </c>
      <c r="F218" s="101">
        <v>0</v>
      </c>
      <c r="G218" s="101">
        <v>0</v>
      </c>
      <c r="H218" s="101">
        <v>0</v>
      </c>
    </row>
    <row r="219" spans="1:8" ht="15">
      <c r="A219" s="122" t="s">
        <v>446</v>
      </c>
      <c r="B219" s="141" t="s">
        <v>628</v>
      </c>
      <c r="C219" s="101">
        <v>0</v>
      </c>
      <c r="D219" s="101">
        <v>0</v>
      </c>
      <c r="E219" s="101">
        <v>0</v>
      </c>
      <c r="F219" s="101">
        <v>0</v>
      </c>
      <c r="G219" s="101">
        <v>0</v>
      </c>
      <c r="H219" s="101">
        <v>0</v>
      </c>
    </row>
    <row r="220" spans="1:8" ht="15">
      <c r="A220" s="122" t="s">
        <v>447</v>
      </c>
      <c r="B220" s="141" t="s">
        <v>72</v>
      </c>
      <c r="C220" s="101">
        <v>0</v>
      </c>
      <c r="D220" s="101">
        <v>0</v>
      </c>
      <c r="E220" s="101">
        <v>0</v>
      </c>
      <c r="F220" s="101">
        <v>0</v>
      </c>
      <c r="G220" s="101">
        <v>0</v>
      </c>
      <c r="H220" s="101">
        <v>0</v>
      </c>
    </row>
    <row r="221" spans="1:8" ht="15">
      <c r="A221" s="127" t="s">
        <v>448</v>
      </c>
      <c r="B221" s="143" t="s">
        <v>449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</row>
    <row r="222" spans="1:8" ht="15">
      <c r="A222" s="125" t="s">
        <v>450</v>
      </c>
      <c r="B222" s="103" t="s">
        <v>451</v>
      </c>
      <c r="C222" s="104">
        <v>0</v>
      </c>
      <c r="D222" s="120">
        <f>SUM(C222:C222)</f>
        <v>0</v>
      </c>
      <c r="E222" s="104">
        <v>0</v>
      </c>
      <c r="F222" s="120">
        <f>SUM(E222:E222)</f>
        <v>0</v>
      </c>
      <c r="G222" s="104">
        <f>SUM(G214:G221)</f>
        <v>0</v>
      </c>
      <c r="H222" s="120">
        <f>SUM(G222:G222)</f>
        <v>0</v>
      </c>
    </row>
    <row r="223" spans="1:8" ht="15">
      <c r="A223" s="125" t="s">
        <v>452</v>
      </c>
      <c r="B223" s="107" t="s">
        <v>453</v>
      </c>
      <c r="C223" s="108">
        <f aca="true" t="shared" si="32" ref="C223:H223">C222+C213+C208+C200+C166+C157+C132+C131</f>
        <v>115470</v>
      </c>
      <c r="D223" s="108">
        <f t="shared" si="32"/>
        <v>115470</v>
      </c>
      <c r="E223" s="108">
        <f t="shared" si="32"/>
        <v>149340</v>
      </c>
      <c r="F223" s="108">
        <f t="shared" si="32"/>
        <v>149340</v>
      </c>
      <c r="G223" s="108">
        <f t="shared" si="32"/>
        <v>143627</v>
      </c>
      <c r="H223" s="108">
        <f t="shared" si="32"/>
        <v>143627</v>
      </c>
    </row>
    <row r="224" spans="1:8" ht="15">
      <c r="A224" s="128" t="s">
        <v>474</v>
      </c>
      <c r="B224" s="149" t="s">
        <v>504</v>
      </c>
      <c r="C224" s="101">
        <v>0</v>
      </c>
      <c r="D224" s="101">
        <v>0</v>
      </c>
      <c r="E224" s="101">
        <v>0</v>
      </c>
      <c r="F224" s="101">
        <v>0</v>
      </c>
      <c r="G224" s="101">
        <v>0</v>
      </c>
      <c r="H224" s="101">
        <v>0</v>
      </c>
    </row>
    <row r="225" spans="1:8" ht="15">
      <c r="A225" s="129" t="s">
        <v>475</v>
      </c>
      <c r="B225" s="150" t="s">
        <v>506</v>
      </c>
      <c r="C225" s="101">
        <v>0</v>
      </c>
      <c r="D225" s="101">
        <v>0</v>
      </c>
      <c r="E225" s="101">
        <v>0</v>
      </c>
      <c r="F225" s="101">
        <v>0</v>
      </c>
      <c r="G225" s="101">
        <v>0</v>
      </c>
      <c r="H225" s="101">
        <v>0</v>
      </c>
    </row>
    <row r="226" spans="1:8" ht="15">
      <c r="A226" s="129" t="s">
        <v>476</v>
      </c>
      <c r="B226" s="151" t="s">
        <v>507</v>
      </c>
      <c r="C226" s="101">
        <v>0</v>
      </c>
      <c r="D226" s="101">
        <v>0</v>
      </c>
      <c r="E226" s="101">
        <v>0</v>
      </c>
      <c r="F226" s="101">
        <v>0</v>
      </c>
      <c r="G226" s="101">
        <v>0</v>
      </c>
      <c r="H226" s="101">
        <v>0</v>
      </c>
    </row>
    <row r="227" spans="1:8" ht="15">
      <c r="A227" s="129" t="s">
        <v>477</v>
      </c>
      <c r="B227" s="150" t="s">
        <v>508</v>
      </c>
      <c r="C227" s="101">
        <v>0</v>
      </c>
      <c r="D227" s="101">
        <v>0</v>
      </c>
      <c r="E227" s="101">
        <v>0</v>
      </c>
      <c r="F227" s="101">
        <v>0</v>
      </c>
      <c r="G227" s="101">
        <v>0</v>
      </c>
      <c r="H227" s="101">
        <v>0</v>
      </c>
    </row>
    <row r="228" spans="1:8" ht="15">
      <c r="A228" s="129" t="s">
        <v>478</v>
      </c>
      <c r="B228" s="150" t="s">
        <v>505</v>
      </c>
      <c r="C228" s="101">
        <v>0</v>
      </c>
      <c r="D228" s="101">
        <v>0</v>
      </c>
      <c r="E228" s="101">
        <v>0</v>
      </c>
      <c r="F228" s="101">
        <v>0</v>
      </c>
      <c r="G228" s="101">
        <v>0</v>
      </c>
      <c r="H228" s="101">
        <v>0</v>
      </c>
    </row>
    <row r="229" spans="1:8" ht="15">
      <c r="A229" s="129" t="s">
        <v>479</v>
      </c>
      <c r="B229" s="150" t="s">
        <v>614</v>
      </c>
      <c r="C229" s="254"/>
      <c r="D229" s="101">
        <f>SUM(C229:C229)</f>
        <v>0</v>
      </c>
      <c r="E229" s="254">
        <v>2420</v>
      </c>
      <c r="F229" s="101">
        <f>SUM(E229:E229)</f>
        <v>2420</v>
      </c>
      <c r="G229" s="101">
        <v>2420</v>
      </c>
      <c r="H229" s="101">
        <f>SUM(G229:G229)</f>
        <v>2420</v>
      </c>
    </row>
    <row r="230" spans="1:8" ht="15">
      <c r="A230" s="129" t="s">
        <v>480</v>
      </c>
      <c r="B230" s="150" t="s">
        <v>615</v>
      </c>
      <c r="C230" s="101">
        <v>52453</v>
      </c>
      <c r="D230" s="101">
        <f>C230</f>
        <v>52453</v>
      </c>
      <c r="E230" s="101">
        <v>52453</v>
      </c>
      <c r="F230" s="101">
        <f>SUM(E230:E230)</f>
        <v>52453</v>
      </c>
      <c r="G230" s="101">
        <v>52453</v>
      </c>
      <c r="H230" s="101">
        <f>SUM(G230:G230)</f>
        <v>52453</v>
      </c>
    </row>
    <row r="231" spans="1:8" ht="15">
      <c r="A231" s="129" t="s">
        <v>481</v>
      </c>
      <c r="B231" s="150" t="s">
        <v>238</v>
      </c>
      <c r="C231" s="101">
        <v>0</v>
      </c>
      <c r="D231" s="101">
        <v>0</v>
      </c>
      <c r="E231" s="101">
        <v>0</v>
      </c>
      <c r="F231" s="101">
        <v>0</v>
      </c>
      <c r="G231" s="101">
        <v>0</v>
      </c>
      <c r="H231" s="101">
        <v>0</v>
      </c>
    </row>
    <row r="232" spans="1:8" ht="15">
      <c r="A232" s="129" t="s">
        <v>482</v>
      </c>
      <c r="B232" s="150" t="s">
        <v>239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</row>
    <row r="233" spans="1:8" ht="15">
      <c r="A233" s="130" t="s">
        <v>483</v>
      </c>
      <c r="B233" s="152" t="s">
        <v>240</v>
      </c>
      <c r="C233" s="101">
        <v>0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</row>
    <row r="234" spans="1:8" ht="15">
      <c r="A234" s="131" t="s">
        <v>484</v>
      </c>
      <c r="B234" s="37" t="s">
        <v>521</v>
      </c>
      <c r="C234" s="102">
        <f aca="true" t="shared" si="33" ref="C234:H234">SUM(C224:C233)</f>
        <v>52453</v>
      </c>
      <c r="D234" s="102">
        <f t="shared" si="33"/>
        <v>52453</v>
      </c>
      <c r="E234" s="102">
        <f t="shared" si="33"/>
        <v>54873</v>
      </c>
      <c r="F234" s="102">
        <f t="shared" si="33"/>
        <v>54873</v>
      </c>
      <c r="G234" s="102">
        <f t="shared" si="33"/>
        <v>54873</v>
      </c>
      <c r="H234" s="102">
        <f t="shared" si="33"/>
        <v>54873</v>
      </c>
    </row>
    <row r="235" spans="1:8" ht="15">
      <c r="A235" s="128" t="s">
        <v>485</v>
      </c>
      <c r="B235" s="149" t="s">
        <v>242</v>
      </c>
      <c r="C235" s="101">
        <v>0</v>
      </c>
      <c r="D235" s="101">
        <v>0</v>
      </c>
      <c r="E235" s="101">
        <v>0</v>
      </c>
      <c r="F235" s="101">
        <v>0</v>
      </c>
      <c r="G235" s="101">
        <v>0</v>
      </c>
      <c r="H235" s="101">
        <v>0</v>
      </c>
    </row>
    <row r="236" spans="1:8" ht="15">
      <c r="A236" s="129" t="s">
        <v>486</v>
      </c>
      <c r="B236" s="150" t="s">
        <v>243</v>
      </c>
      <c r="C236" s="101">
        <v>0</v>
      </c>
      <c r="D236" s="101">
        <v>0</v>
      </c>
      <c r="E236" s="101">
        <v>0</v>
      </c>
      <c r="F236" s="101">
        <v>0</v>
      </c>
      <c r="G236" s="101">
        <v>0</v>
      </c>
      <c r="H236" s="101">
        <v>0</v>
      </c>
    </row>
    <row r="237" spans="1:8" ht="15">
      <c r="A237" s="129" t="s">
        <v>487</v>
      </c>
      <c r="B237" s="150" t="s">
        <v>244</v>
      </c>
      <c r="C237" s="101">
        <v>0</v>
      </c>
      <c r="D237" s="101">
        <v>0</v>
      </c>
      <c r="E237" s="101">
        <v>0</v>
      </c>
      <c r="F237" s="101">
        <v>0</v>
      </c>
      <c r="G237" s="101">
        <v>0</v>
      </c>
      <c r="H237" s="101">
        <v>0</v>
      </c>
    </row>
    <row r="238" spans="1:8" ht="15">
      <c r="A238" s="130" t="s">
        <v>488</v>
      </c>
      <c r="B238" s="152" t="s">
        <v>245</v>
      </c>
      <c r="C238" s="101">
        <v>0</v>
      </c>
      <c r="D238" s="101">
        <v>0</v>
      </c>
      <c r="E238" s="101">
        <v>0</v>
      </c>
      <c r="F238" s="101">
        <v>0</v>
      </c>
      <c r="G238" s="101">
        <v>0</v>
      </c>
      <c r="H238" s="101">
        <v>0</v>
      </c>
    </row>
    <row r="239" spans="1:8" ht="15">
      <c r="A239" s="131" t="s">
        <v>489</v>
      </c>
      <c r="B239" s="37" t="s">
        <v>522</v>
      </c>
      <c r="C239" s="101">
        <v>0</v>
      </c>
      <c r="D239" s="101">
        <v>0</v>
      </c>
      <c r="E239" s="101">
        <v>0</v>
      </c>
      <c r="F239" s="101">
        <v>0</v>
      </c>
      <c r="G239" s="101">
        <v>0</v>
      </c>
      <c r="H239" s="101">
        <v>0</v>
      </c>
    </row>
    <row r="240" spans="1:8" ht="15">
      <c r="A240" s="131" t="s">
        <v>490</v>
      </c>
      <c r="B240" s="37" t="s">
        <v>523</v>
      </c>
      <c r="C240" s="101">
        <v>0</v>
      </c>
      <c r="D240" s="101">
        <v>0</v>
      </c>
      <c r="E240" s="101">
        <v>0</v>
      </c>
      <c r="F240" s="101">
        <v>0</v>
      </c>
      <c r="G240" s="101">
        <v>0</v>
      </c>
      <c r="H240" s="101">
        <v>0</v>
      </c>
    </row>
    <row r="241" spans="1:8" ht="15">
      <c r="A241" s="131" t="s">
        <v>491</v>
      </c>
      <c r="B241" s="37" t="s">
        <v>524</v>
      </c>
      <c r="C241" s="102">
        <f aca="true" t="shared" si="34" ref="C241:H241">C240+C239+C234</f>
        <v>52453</v>
      </c>
      <c r="D241" s="323">
        <f t="shared" si="34"/>
        <v>52453</v>
      </c>
      <c r="E241" s="102">
        <f t="shared" si="34"/>
        <v>54873</v>
      </c>
      <c r="F241" s="102">
        <f t="shared" si="34"/>
        <v>54873</v>
      </c>
      <c r="G241" s="102">
        <f t="shared" si="34"/>
        <v>54873</v>
      </c>
      <c r="H241" s="322">
        <f t="shared" si="34"/>
        <v>54873</v>
      </c>
    </row>
    <row r="242" spans="1:8" ht="15">
      <c r="A242" s="131" t="s">
        <v>492</v>
      </c>
      <c r="B242" s="37" t="s">
        <v>249</v>
      </c>
      <c r="C242" s="321">
        <f aca="true" t="shared" si="35" ref="C242:H242">C223+C241</f>
        <v>167923</v>
      </c>
      <c r="D242" s="321">
        <f t="shared" si="35"/>
        <v>167923</v>
      </c>
      <c r="E242" s="321">
        <f t="shared" si="35"/>
        <v>204213</v>
      </c>
      <c r="F242" s="321">
        <f t="shared" si="35"/>
        <v>204213</v>
      </c>
      <c r="G242" s="321">
        <f t="shared" si="35"/>
        <v>198500</v>
      </c>
      <c r="H242" s="321">
        <f t="shared" si="35"/>
        <v>198500</v>
      </c>
    </row>
    <row r="243" spans="1:3" ht="15">
      <c r="A243" s="59"/>
      <c r="B243" s="20"/>
      <c r="C243" s="39"/>
    </row>
    <row r="244" spans="1:3" ht="15">
      <c r="A244" s="59"/>
      <c r="B244" s="20"/>
      <c r="C244" s="39"/>
    </row>
    <row r="245" spans="1:3" ht="15">
      <c r="A245" s="58"/>
      <c r="B245" s="40" t="s">
        <v>551</v>
      </c>
      <c r="C245" s="40">
        <v>10</v>
      </c>
    </row>
    <row r="246" spans="1:3" ht="15">
      <c r="A246" s="59"/>
      <c r="B246" s="40" t="s">
        <v>552</v>
      </c>
      <c r="C246" s="40">
        <v>12</v>
      </c>
    </row>
    <row r="247" spans="1:3" ht="15">
      <c r="A247" s="59"/>
      <c r="B247" s="38"/>
      <c r="C247" s="38"/>
    </row>
    <row r="248" spans="1:3" ht="15">
      <c r="A248" s="59"/>
      <c r="B248" s="38"/>
      <c r="C248" s="38"/>
    </row>
    <row r="249" spans="1:3" ht="15">
      <c r="A249" s="58"/>
      <c r="B249" s="38"/>
      <c r="C249" s="38"/>
    </row>
    <row r="250" spans="1:3" ht="15">
      <c r="A250" s="59"/>
      <c r="B250" s="38"/>
      <c r="C250" s="38"/>
    </row>
    <row r="251" spans="1:3" ht="15">
      <c r="A251" s="59"/>
      <c r="B251" s="20"/>
      <c r="C251" s="39"/>
    </row>
    <row r="252" spans="1:3" ht="15">
      <c r="A252" s="59"/>
      <c r="B252" s="20"/>
      <c r="C252" s="39"/>
    </row>
    <row r="253" spans="1:3" ht="15">
      <c r="A253" s="60"/>
      <c r="B253" s="532"/>
      <c r="C253" s="39"/>
    </row>
    <row r="254" spans="1:3" ht="15">
      <c r="A254" s="60"/>
      <c r="B254" s="52"/>
      <c r="C254" s="39"/>
    </row>
    <row r="255" spans="1:3" ht="15">
      <c r="A255" s="19"/>
      <c r="B255" s="20"/>
      <c r="C255" s="39"/>
    </row>
    <row r="256" spans="1:3" ht="15">
      <c r="A256" s="19"/>
      <c r="B256" s="20"/>
      <c r="C256" s="39"/>
    </row>
    <row r="257" spans="1:3" ht="15">
      <c r="A257" s="22"/>
      <c r="B257" s="51"/>
      <c r="C257" s="39"/>
    </row>
    <row r="258" spans="1:3" ht="15">
      <c r="A258" s="53"/>
      <c r="B258" s="54"/>
      <c r="C258" s="39"/>
    </row>
    <row r="259" spans="1:3" ht="15">
      <c r="A259" s="39"/>
      <c r="B259" s="39"/>
      <c r="C259" s="39"/>
    </row>
    <row r="260" spans="1:3" ht="15">
      <c r="A260" s="39"/>
      <c r="B260" s="39"/>
      <c r="C260" s="39"/>
    </row>
    <row r="261" spans="1:3" ht="15">
      <c r="A261" s="39"/>
      <c r="B261" s="39"/>
      <c r="C261" s="39"/>
    </row>
    <row r="262" spans="1:3" ht="15">
      <c r="A262" s="39"/>
      <c r="B262" s="39"/>
      <c r="C262" s="39"/>
    </row>
    <row r="263" spans="1:3" ht="15">
      <c r="A263" s="39"/>
      <c r="B263" s="39"/>
      <c r="C263" s="39"/>
    </row>
    <row r="264" spans="1:3" ht="15">
      <c r="A264" s="39"/>
      <c r="B264" s="39"/>
      <c r="C264" s="39"/>
    </row>
  </sheetData>
  <sheetProtection/>
  <mergeCells count="11">
    <mergeCell ref="C8:D8"/>
    <mergeCell ref="B3:D3"/>
    <mergeCell ref="G8:H8"/>
    <mergeCell ref="E110:F110"/>
    <mergeCell ref="G110:H110"/>
    <mergeCell ref="B8:B10"/>
    <mergeCell ref="A8:A10"/>
    <mergeCell ref="B110:B112"/>
    <mergeCell ref="A110:A112"/>
    <mergeCell ref="E8:F8"/>
    <mergeCell ref="C110:D110"/>
  </mergeCells>
  <printOptions/>
  <pageMargins left="0.25" right="0.25" top="0.75" bottom="0.75" header="0.3" footer="0.3"/>
  <pageSetup orientation="landscape" paperSize="9" scale="61" r:id="rId1"/>
  <headerFooter alignWithMargins="0">
    <oddHeader>&amp;C
&amp;R1oldal</oddHeader>
  </headerFooter>
  <rowBreaks count="5" manualBreakCount="5">
    <brk id="49" max="255" man="1"/>
    <brk id="94" max="255" man="1"/>
    <brk id="150" max="255" man="1"/>
    <brk id="182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O122"/>
  <sheetViews>
    <sheetView view="pageBreakPreview" zoomScaleSheetLayoutView="100" workbookViewId="0" topLeftCell="A1">
      <selection activeCell="G6" sqref="G6:J6"/>
    </sheetView>
  </sheetViews>
  <sheetFormatPr defaultColWidth="9.00390625" defaultRowHeight="12.75"/>
  <cols>
    <col min="1" max="1" width="5.375" style="10" customWidth="1"/>
    <col min="2" max="2" width="58.75390625" style="10" customWidth="1"/>
    <col min="3" max="3" width="12.125" style="10" customWidth="1"/>
    <col min="4" max="4" width="6.00390625" style="10" customWidth="1"/>
    <col min="5" max="5" width="6.75390625" style="10" customWidth="1"/>
    <col min="6" max="6" width="13.875" style="10" customWidth="1"/>
    <col min="7" max="7" width="11.875" style="10" customWidth="1"/>
    <col min="8" max="8" width="6.00390625" style="10" customWidth="1"/>
    <col min="9" max="9" width="5.625" style="10" customWidth="1"/>
    <col min="10" max="10" width="14.25390625" style="10" customWidth="1"/>
    <col min="11" max="11" width="11.375" style="10" customWidth="1"/>
    <col min="12" max="13" width="9.125" style="10" customWidth="1"/>
    <col min="14" max="14" width="12.25390625" style="10" customWidth="1"/>
    <col min="15" max="15" width="15.375" style="10" hidden="1" customWidth="1"/>
    <col min="16" max="16384" width="9.125" style="10" customWidth="1"/>
  </cols>
  <sheetData>
    <row r="1" ht="15">
      <c r="F1" s="10" t="s">
        <v>536</v>
      </c>
    </row>
    <row r="3" spans="1:6" ht="15">
      <c r="A3" s="687" t="s">
        <v>616</v>
      </c>
      <c r="B3" s="687"/>
      <c r="C3" s="687"/>
      <c r="D3" s="687"/>
      <c r="E3" s="687"/>
      <c r="F3" s="687"/>
    </row>
    <row r="6" spans="1:15" ht="28.5" customHeight="1">
      <c r="A6" s="703" t="s">
        <v>454</v>
      </c>
      <c r="B6" s="691" t="s">
        <v>2</v>
      </c>
      <c r="C6" s="700" t="s">
        <v>648</v>
      </c>
      <c r="D6" s="701"/>
      <c r="E6" s="701"/>
      <c r="F6" s="702"/>
      <c r="G6" s="690" t="s">
        <v>652</v>
      </c>
      <c r="H6" s="690"/>
      <c r="I6" s="690"/>
      <c r="J6" s="690"/>
      <c r="K6" s="690" t="s">
        <v>653</v>
      </c>
      <c r="L6" s="690"/>
      <c r="M6" s="690"/>
      <c r="N6" s="690"/>
      <c r="O6" s="66" t="s">
        <v>603</v>
      </c>
    </row>
    <row r="7" spans="1:15" ht="38.25">
      <c r="A7" s="703"/>
      <c r="B7" s="691"/>
      <c r="C7" s="81" t="s">
        <v>546</v>
      </c>
      <c r="D7" s="82"/>
      <c r="E7" s="83" t="s">
        <v>548</v>
      </c>
      <c r="F7" s="37" t="s">
        <v>550</v>
      </c>
      <c r="G7" s="81" t="s">
        <v>546</v>
      </c>
      <c r="H7" s="82" t="s">
        <v>547</v>
      </c>
      <c r="I7" s="83" t="s">
        <v>602</v>
      </c>
      <c r="J7" s="37" t="s">
        <v>550</v>
      </c>
      <c r="K7" s="81" t="s">
        <v>546</v>
      </c>
      <c r="L7" s="82" t="s">
        <v>547</v>
      </c>
      <c r="M7" s="83" t="s">
        <v>602</v>
      </c>
      <c r="N7" s="37" t="s">
        <v>550</v>
      </c>
      <c r="O7" s="66" t="s">
        <v>604</v>
      </c>
    </row>
    <row r="8" spans="1:15" ht="15">
      <c r="A8" s="703"/>
      <c r="B8" s="691"/>
      <c r="C8" s="698" t="s">
        <v>549</v>
      </c>
      <c r="D8" s="698"/>
      <c r="E8" s="698"/>
      <c r="F8" s="37"/>
      <c r="G8" s="698" t="s">
        <v>549</v>
      </c>
      <c r="H8" s="698"/>
      <c r="I8" s="698"/>
      <c r="J8" s="37"/>
      <c r="K8" s="698" t="s">
        <v>549</v>
      </c>
      <c r="L8" s="698"/>
      <c r="M8" s="698"/>
      <c r="N8" s="37"/>
      <c r="O8" s="66"/>
    </row>
    <row r="9" spans="1:15" ht="15">
      <c r="A9" s="119" t="s">
        <v>17</v>
      </c>
      <c r="B9" s="210" t="s">
        <v>176</v>
      </c>
      <c r="C9" s="541">
        <v>3498062</v>
      </c>
      <c r="D9" s="541">
        <v>0</v>
      </c>
      <c r="E9" s="541"/>
      <c r="F9" s="541">
        <f>C9</f>
        <v>3498062</v>
      </c>
      <c r="G9" s="541">
        <v>5409708</v>
      </c>
      <c r="H9" s="541">
        <v>0</v>
      </c>
      <c r="I9" s="541">
        <v>0</v>
      </c>
      <c r="J9" s="541">
        <f aca="true" t="shared" si="0" ref="J9:J14">SUM(G9:I9)</f>
        <v>5409708</v>
      </c>
      <c r="K9" s="541">
        <v>5945656</v>
      </c>
      <c r="L9" s="541">
        <v>0</v>
      </c>
      <c r="M9" s="541">
        <v>0</v>
      </c>
      <c r="N9" s="541">
        <f aca="true" t="shared" si="1" ref="N9:N17">SUM(K9:M9)</f>
        <v>5945656</v>
      </c>
      <c r="O9" s="66"/>
    </row>
    <row r="10" spans="1:15" ht="15">
      <c r="A10" s="61" t="s">
        <v>18</v>
      </c>
      <c r="B10" s="211" t="s">
        <v>177</v>
      </c>
      <c r="C10" s="541">
        <v>944707</v>
      </c>
      <c r="D10" s="541">
        <v>0</v>
      </c>
      <c r="E10" s="556">
        <v>0</v>
      </c>
      <c r="F10" s="557">
        <f>SUM(C10:E10)</f>
        <v>944707</v>
      </c>
      <c r="G10" s="541">
        <v>944707</v>
      </c>
      <c r="H10" s="541">
        <v>0</v>
      </c>
      <c r="I10" s="556">
        <v>0</v>
      </c>
      <c r="J10" s="557">
        <f t="shared" si="0"/>
        <v>944707</v>
      </c>
      <c r="K10" s="558">
        <v>1548211</v>
      </c>
      <c r="L10" s="541">
        <v>0</v>
      </c>
      <c r="M10" s="556">
        <v>0</v>
      </c>
      <c r="N10" s="557">
        <f t="shared" si="1"/>
        <v>1548211</v>
      </c>
      <c r="O10" s="66"/>
    </row>
    <row r="11" spans="1:15" ht="15">
      <c r="A11" s="61" t="s">
        <v>19</v>
      </c>
      <c r="B11" s="211" t="s">
        <v>663</v>
      </c>
      <c r="C11" s="541">
        <v>0</v>
      </c>
      <c r="D11" s="541">
        <v>0</v>
      </c>
      <c r="E11" s="541">
        <v>0</v>
      </c>
      <c r="F11" s="541">
        <v>0</v>
      </c>
      <c r="G11" s="541"/>
      <c r="H11" s="541">
        <v>0</v>
      </c>
      <c r="I11" s="541">
        <v>0</v>
      </c>
      <c r="J11" s="541">
        <f t="shared" si="0"/>
        <v>0</v>
      </c>
      <c r="K11" s="559">
        <v>834</v>
      </c>
      <c r="L11" s="541">
        <v>0</v>
      </c>
      <c r="M11" s="541">
        <v>0</v>
      </c>
      <c r="N11" s="541">
        <f t="shared" si="1"/>
        <v>834</v>
      </c>
      <c r="O11" s="66"/>
    </row>
    <row r="12" spans="1:15" ht="15">
      <c r="A12" s="61" t="s">
        <v>20</v>
      </c>
      <c r="B12" s="211" t="s">
        <v>664</v>
      </c>
      <c r="C12" s="541">
        <v>0</v>
      </c>
      <c r="D12" s="541">
        <v>0</v>
      </c>
      <c r="E12" s="541">
        <v>0</v>
      </c>
      <c r="F12" s="541">
        <v>0</v>
      </c>
      <c r="G12" s="541"/>
      <c r="H12" s="541">
        <v>0</v>
      </c>
      <c r="I12" s="541">
        <v>0</v>
      </c>
      <c r="J12" s="541">
        <f t="shared" si="0"/>
        <v>0</v>
      </c>
      <c r="K12" s="555"/>
      <c r="L12" s="541">
        <v>0</v>
      </c>
      <c r="M12" s="541">
        <v>0</v>
      </c>
      <c r="N12" s="541">
        <f t="shared" si="1"/>
        <v>0</v>
      </c>
      <c r="O12" s="66"/>
    </row>
    <row r="13" spans="1:15" ht="15">
      <c r="A13" s="61" t="s">
        <v>21</v>
      </c>
      <c r="B13" s="221" t="s">
        <v>646</v>
      </c>
      <c r="C13" s="541"/>
      <c r="D13" s="541">
        <v>0</v>
      </c>
      <c r="E13" s="560"/>
      <c r="F13" s="560"/>
      <c r="G13" s="541"/>
      <c r="H13" s="541">
        <v>0</v>
      </c>
      <c r="I13" s="560">
        <v>0</v>
      </c>
      <c r="J13" s="541">
        <f t="shared" si="0"/>
        <v>0</v>
      </c>
      <c r="K13" s="555">
        <v>16820</v>
      </c>
      <c r="L13" s="541">
        <v>0</v>
      </c>
      <c r="M13" s="560">
        <v>0</v>
      </c>
      <c r="N13" s="541">
        <f t="shared" si="1"/>
        <v>16820</v>
      </c>
      <c r="O13" s="66"/>
    </row>
    <row r="14" spans="1:15" ht="15">
      <c r="A14" s="61" t="s">
        <v>74</v>
      </c>
      <c r="B14" s="211"/>
      <c r="C14" s="541">
        <v>0</v>
      </c>
      <c r="D14" s="541">
        <v>0</v>
      </c>
      <c r="E14" s="541">
        <v>0</v>
      </c>
      <c r="F14" s="541">
        <v>0</v>
      </c>
      <c r="G14" s="541"/>
      <c r="H14" s="541">
        <v>0</v>
      </c>
      <c r="I14" s="541">
        <v>0</v>
      </c>
      <c r="J14" s="541">
        <f t="shared" si="0"/>
        <v>0</v>
      </c>
      <c r="K14" s="561"/>
      <c r="L14" s="541">
        <v>0</v>
      </c>
      <c r="M14" s="541">
        <v>0</v>
      </c>
      <c r="N14" s="541">
        <f t="shared" si="1"/>
        <v>0</v>
      </c>
      <c r="O14" s="66"/>
    </row>
    <row r="15" spans="1:15" ht="15">
      <c r="A15" s="61" t="s">
        <v>75</v>
      </c>
      <c r="B15" s="211"/>
      <c r="C15" s="541">
        <v>0</v>
      </c>
      <c r="D15" s="541">
        <v>0</v>
      </c>
      <c r="E15" s="541">
        <v>0</v>
      </c>
      <c r="F15" s="541">
        <v>0</v>
      </c>
      <c r="G15" s="541"/>
      <c r="H15" s="541">
        <v>0</v>
      </c>
      <c r="I15" s="541">
        <v>0</v>
      </c>
      <c r="J15" s="541">
        <v>0</v>
      </c>
      <c r="K15" s="555"/>
      <c r="L15" s="541">
        <v>0</v>
      </c>
      <c r="M15" s="541">
        <v>0</v>
      </c>
      <c r="N15" s="541">
        <f t="shared" si="1"/>
        <v>0</v>
      </c>
      <c r="O15" s="66"/>
    </row>
    <row r="16" spans="1:15" ht="15">
      <c r="A16" s="93" t="s">
        <v>89</v>
      </c>
      <c r="B16" s="218"/>
      <c r="C16" s="541">
        <v>0</v>
      </c>
      <c r="D16" s="541">
        <v>0</v>
      </c>
      <c r="E16" s="541">
        <v>0</v>
      </c>
      <c r="F16" s="541">
        <v>0</v>
      </c>
      <c r="G16" s="541">
        <v>0</v>
      </c>
      <c r="H16" s="541">
        <v>0</v>
      </c>
      <c r="I16" s="541">
        <v>0</v>
      </c>
      <c r="J16" s="541">
        <v>0</v>
      </c>
      <c r="K16" s="555">
        <v>0</v>
      </c>
      <c r="L16" s="541">
        <v>0</v>
      </c>
      <c r="M16" s="541">
        <v>0</v>
      </c>
      <c r="N16" s="541">
        <f t="shared" si="1"/>
        <v>0</v>
      </c>
      <c r="O16" s="66"/>
    </row>
    <row r="17" spans="1:15" ht="15">
      <c r="A17" s="94" t="s">
        <v>90</v>
      </c>
      <c r="B17" s="208" t="s">
        <v>645</v>
      </c>
      <c r="C17" s="562">
        <f>SUM(C9:C16)</f>
        <v>4442769</v>
      </c>
      <c r="D17" s="562">
        <f>SUM(D9:D16)</f>
        <v>0</v>
      </c>
      <c r="E17" s="562">
        <f>SUM(E9:E16)</f>
        <v>0</v>
      </c>
      <c r="F17" s="563">
        <f>SUM(C17:E17)</f>
        <v>4442769</v>
      </c>
      <c r="G17" s="562">
        <f>SUM(G9:G16)</f>
        <v>6354415</v>
      </c>
      <c r="H17" s="562">
        <f>SUM(H9:H16)</f>
        <v>0</v>
      </c>
      <c r="I17" s="562">
        <f>SUM(I9:I16)</f>
        <v>0</v>
      </c>
      <c r="J17" s="563">
        <f>SUM(G17:I17)</f>
        <v>6354415</v>
      </c>
      <c r="K17" s="563">
        <f>SUM(K9:K16)</f>
        <v>7511521</v>
      </c>
      <c r="L17" s="562">
        <f>SUM(L9:L16)</f>
        <v>0</v>
      </c>
      <c r="M17" s="562">
        <f>SUM(M9:M16)</f>
        <v>0</v>
      </c>
      <c r="N17" s="563">
        <f t="shared" si="1"/>
        <v>7511521</v>
      </c>
      <c r="O17" s="66"/>
    </row>
    <row r="18" spans="1:15" ht="15">
      <c r="A18" s="119" t="s">
        <v>91</v>
      </c>
      <c r="B18" s="204" t="s">
        <v>525</v>
      </c>
      <c r="C18" s="541">
        <v>0</v>
      </c>
      <c r="D18" s="541">
        <v>0</v>
      </c>
      <c r="E18" s="541">
        <v>0</v>
      </c>
      <c r="F18" s="541">
        <f>C18+D18+E18</f>
        <v>0</v>
      </c>
      <c r="G18" s="541">
        <v>0</v>
      </c>
      <c r="H18" s="541">
        <v>0</v>
      </c>
      <c r="I18" s="541">
        <v>0</v>
      </c>
      <c r="J18" s="541">
        <f>G18+H18+I18</f>
        <v>0</v>
      </c>
      <c r="K18" s="541">
        <v>0</v>
      </c>
      <c r="L18" s="541">
        <v>0</v>
      </c>
      <c r="M18" s="541">
        <v>0</v>
      </c>
      <c r="N18" s="541">
        <f>K18+L18+M18</f>
        <v>0</v>
      </c>
      <c r="O18" s="66"/>
    </row>
    <row r="19" spans="1:15" ht="15">
      <c r="A19" s="61" t="s">
        <v>53</v>
      </c>
      <c r="B19" s="205" t="s">
        <v>526</v>
      </c>
      <c r="C19" s="541">
        <v>0</v>
      </c>
      <c r="D19" s="541">
        <v>0</v>
      </c>
      <c r="E19" s="541"/>
      <c r="F19" s="541">
        <f>C19+D19+E19</f>
        <v>0</v>
      </c>
      <c r="G19" s="541"/>
      <c r="H19" s="541">
        <v>0</v>
      </c>
      <c r="I19" s="541">
        <v>0</v>
      </c>
      <c r="J19" s="541">
        <f>G19+H19+I19</f>
        <v>0</v>
      </c>
      <c r="K19" s="541">
        <v>0</v>
      </c>
      <c r="L19" s="541">
        <v>0</v>
      </c>
      <c r="M19" s="541">
        <v>0</v>
      </c>
      <c r="N19" s="541">
        <f>K19+L19+M19</f>
        <v>0</v>
      </c>
      <c r="O19" s="66"/>
    </row>
    <row r="20" spans="1:15" ht="15">
      <c r="A20" s="61" t="s">
        <v>92</v>
      </c>
      <c r="B20" s="205" t="s">
        <v>532</v>
      </c>
      <c r="C20" s="541"/>
      <c r="D20" s="541">
        <v>0</v>
      </c>
      <c r="E20" s="541"/>
      <c r="F20" s="541">
        <f>C20+D20+E20</f>
        <v>0</v>
      </c>
      <c r="G20" s="555"/>
      <c r="H20" s="541">
        <v>0</v>
      </c>
      <c r="I20" s="541">
        <v>0</v>
      </c>
      <c r="J20" s="541">
        <f>G20+H20+I20</f>
        <v>0</v>
      </c>
      <c r="K20" s="541"/>
      <c r="L20" s="541">
        <v>0</v>
      </c>
      <c r="M20" s="541">
        <v>0</v>
      </c>
      <c r="N20" s="541">
        <f>K20+L20+M20</f>
        <v>0</v>
      </c>
      <c r="O20" s="66"/>
    </row>
    <row r="21" spans="1:15" ht="15">
      <c r="A21" s="61" t="s">
        <v>93</v>
      </c>
      <c r="B21" s="205" t="s">
        <v>644</v>
      </c>
      <c r="C21" s="541"/>
      <c r="D21" s="541">
        <v>0</v>
      </c>
      <c r="E21" s="564"/>
      <c r="F21" s="565">
        <f>C21+D21+E21</f>
        <v>0</v>
      </c>
      <c r="G21" s="564"/>
      <c r="H21" s="541">
        <v>0</v>
      </c>
      <c r="I21" s="566">
        <v>0</v>
      </c>
      <c r="J21" s="566">
        <f>G21+H21+I21</f>
        <v>0</v>
      </c>
      <c r="K21" s="541"/>
      <c r="L21" s="541">
        <v>0</v>
      </c>
      <c r="M21" s="566">
        <v>0</v>
      </c>
      <c r="N21" s="566">
        <f>K21+L21+M21</f>
        <v>0</v>
      </c>
      <c r="O21" s="209"/>
    </row>
    <row r="22" spans="1:15" ht="15">
      <c r="A22" s="93" t="s">
        <v>96</v>
      </c>
      <c r="B22" s="206" t="s">
        <v>529</v>
      </c>
      <c r="C22" s="541"/>
      <c r="D22" s="541">
        <v>0</v>
      </c>
      <c r="E22" s="566">
        <v>0</v>
      </c>
      <c r="F22" s="566">
        <f>C22+D22+E22</f>
        <v>0</v>
      </c>
      <c r="G22" s="541"/>
      <c r="H22" s="541">
        <v>0</v>
      </c>
      <c r="I22" s="566">
        <v>0</v>
      </c>
      <c r="J22" s="566">
        <f>G22+H22+I22</f>
        <v>0</v>
      </c>
      <c r="K22" s="541"/>
      <c r="L22" s="541">
        <v>0</v>
      </c>
      <c r="M22" s="566">
        <v>0</v>
      </c>
      <c r="N22" s="566">
        <f>K22+L22+M22</f>
        <v>0</v>
      </c>
      <c r="O22" s="209" t="s">
        <v>601</v>
      </c>
    </row>
    <row r="23" spans="1:15" ht="15">
      <c r="A23" s="94" t="s">
        <v>97</v>
      </c>
      <c r="B23" s="37" t="s">
        <v>590</v>
      </c>
      <c r="C23" s="541">
        <f aca="true" t="shared" si="2" ref="C23:N23">SUM(C18:C22)</f>
        <v>0</v>
      </c>
      <c r="D23" s="541">
        <f t="shared" si="2"/>
        <v>0</v>
      </c>
      <c r="E23" s="541">
        <f t="shared" si="2"/>
        <v>0</v>
      </c>
      <c r="F23" s="541">
        <f t="shared" si="2"/>
        <v>0</v>
      </c>
      <c r="G23" s="541">
        <f t="shared" si="2"/>
        <v>0</v>
      </c>
      <c r="H23" s="541">
        <f t="shared" si="2"/>
        <v>0</v>
      </c>
      <c r="I23" s="541">
        <f t="shared" si="2"/>
        <v>0</v>
      </c>
      <c r="J23" s="541">
        <f t="shared" si="2"/>
        <v>0</v>
      </c>
      <c r="K23" s="541">
        <f t="shared" si="2"/>
        <v>0</v>
      </c>
      <c r="L23" s="541">
        <f t="shared" si="2"/>
        <v>0</v>
      </c>
      <c r="M23" s="541">
        <f t="shared" si="2"/>
        <v>0</v>
      </c>
      <c r="N23" s="541">
        <f t="shared" si="2"/>
        <v>0</v>
      </c>
      <c r="O23" s="209"/>
    </row>
    <row r="24" spans="1:15" ht="15">
      <c r="A24" s="94" t="s">
        <v>98</v>
      </c>
      <c r="B24" s="37" t="s">
        <v>647</v>
      </c>
      <c r="C24" s="562">
        <f>C17+C23</f>
        <v>4442769</v>
      </c>
      <c r="D24" s="562">
        <f>D17+D23</f>
        <v>0</v>
      </c>
      <c r="E24" s="562">
        <f>E17+E23</f>
        <v>0</v>
      </c>
      <c r="F24" s="563">
        <f>SUM(C24:E24)</f>
        <v>4442769</v>
      </c>
      <c r="G24" s="562">
        <f>G17+G23</f>
        <v>6354415</v>
      </c>
      <c r="H24" s="562">
        <f>H17+H23</f>
        <v>0</v>
      </c>
      <c r="I24" s="562">
        <f>I17+I23</f>
        <v>0</v>
      </c>
      <c r="J24" s="563">
        <f>SUM(G24:I24)</f>
        <v>6354415</v>
      </c>
      <c r="K24" s="562">
        <f>K17+K23</f>
        <v>7511521</v>
      </c>
      <c r="L24" s="562">
        <f>L17+L23</f>
        <v>0</v>
      </c>
      <c r="M24" s="562">
        <f>M17+M23</f>
        <v>0</v>
      </c>
      <c r="N24" s="563">
        <f>SUM(K24:M24)</f>
        <v>7511521</v>
      </c>
      <c r="O24" s="209"/>
    </row>
    <row r="25" spans="1:4" ht="15">
      <c r="A25" s="62"/>
      <c r="B25" s="63"/>
      <c r="C25" s="64"/>
      <c r="D25" s="44"/>
    </row>
    <row r="26" spans="1:4" ht="15">
      <c r="A26" s="62"/>
      <c r="B26" s="63"/>
      <c r="C26" s="64"/>
      <c r="D26" s="44"/>
    </row>
    <row r="27" spans="1:4" ht="3.75" customHeight="1">
      <c r="A27" s="65"/>
      <c r="B27" s="23"/>
      <c r="D27" s="44"/>
    </row>
    <row r="28" spans="1:15" ht="33" customHeight="1">
      <c r="A28" s="699" t="s">
        <v>454</v>
      </c>
      <c r="B28" s="693" t="s">
        <v>3</v>
      </c>
      <c r="C28" s="690" t="s">
        <v>648</v>
      </c>
      <c r="D28" s="690"/>
      <c r="E28" s="690"/>
      <c r="F28" s="690"/>
      <c r="G28" s="690" t="s">
        <v>649</v>
      </c>
      <c r="H28" s="690"/>
      <c r="I28" s="690"/>
      <c r="J28" s="690"/>
      <c r="K28" s="690" t="s">
        <v>653</v>
      </c>
      <c r="L28" s="690"/>
      <c r="M28" s="690"/>
      <c r="N28" s="690"/>
      <c r="O28" s="66" t="s">
        <v>603</v>
      </c>
    </row>
    <row r="29" spans="1:15" ht="34.5" customHeight="1">
      <c r="A29" s="699"/>
      <c r="B29" s="693"/>
      <c r="C29" s="81" t="s">
        <v>546</v>
      </c>
      <c r="D29" s="82" t="s">
        <v>547</v>
      </c>
      <c r="E29" s="83" t="s">
        <v>548</v>
      </c>
      <c r="F29" s="37" t="s">
        <v>550</v>
      </c>
      <c r="G29" s="81" t="s">
        <v>546</v>
      </c>
      <c r="H29" s="82" t="s">
        <v>547</v>
      </c>
      <c r="I29" s="83" t="s">
        <v>548</v>
      </c>
      <c r="J29" s="37" t="s">
        <v>550</v>
      </c>
      <c r="K29" s="81" t="s">
        <v>546</v>
      </c>
      <c r="L29" s="82" t="s">
        <v>547</v>
      </c>
      <c r="M29" s="83" t="s">
        <v>548</v>
      </c>
      <c r="N29" s="37" t="s">
        <v>550</v>
      </c>
      <c r="O29" s="66" t="s">
        <v>604</v>
      </c>
    </row>
    <row r="30" spans="1:15" ht="25.5" customHeight="1">
      <c r="A30" s="699"/>
      <c r="B30" s="693"/>
      <c r="C30" s="697" t="s">
        <v>549</v>
      </c>
      <c r="D30" s="697"/>
      <c r="E30" s="697"/>
      <c r="F30" s="100"/>
      <c r="G30" s="697" t="s">
        <v>549</v>
      </c>
      <c r="H30" s="697"/>
      <c r="I30" s="697"/>
      <c r="J30" s="100"/>
      <c r="K30" s="697" t="s">
        <v>549</v>
      </c>
      <c r="L30" s="697"/>
      <c r="M30" s="697"/>
      <c r="N30" s="100"/>
      <c r="O30" s="66"/>
    </row>
    <row r="31" spans="1:15" ht="15">
      <c r="A31" s="110" t="s">
        <v>269</v>
      </c>
      <c r="B31" s="217" t="s">
        <v>338</v>
      </c>
      <c r="C31" s="541">
        <v>27312290</v>
      </c>
      <c r="D31" s="541">
        <v>0</v>
      </c>
      <c r="E31" s="567" t="s">
        <v>601</v>
      </c>
      <c r="F31" s="552">
        <f aca="true" t="shared" si="3" ref="F31:F42">SUM(C31:E31)</f>
        <v>27312290</v>
      </c>
      <c r="G31" s="567">
        <v>27312290</v>
      </c>
      <c r="H31" s="541">
        <v>0</v>
      </c>
      <c r="I31" s="541">
        <v>0</v>
      </c>
      <c r="J31" s="552">
        <f>SUM(G31:I31)</f>
        <v>27312290</v>
      </c>
      <c r="K31" s="568">
        <v>25483519</v>
      </c>
      <c r="L31" s="541">
        <v>0</v>
      </c>
      <c r="M31" s="541">
        <v>0</v>
      </c>
      <c r="N31" s="552">
        <f>SUM(K31:M31)</f>
        <v>25483519</v>
      </c>
      <c r="O31" s="209">
        <f>N31/F31%</f>
        <v>93.30421945578345</v>
      </c>
    </row>
    <row r="32" spans="1:15" ht="15">
      <c r="A32" s="111" t="s">
        <v>270</v>
      </c>
      <c r="B32" s="214" t="s">
        <v>339</v>
      </c>
      <c r="C32" s="541">
        <v>480000</v>
      </c>
      <c r="D32" s="541">
        <v>0</v>
      </c>
      <c r="E32" s="569"/>
      <c r="F32" s="552">
        <f t="shared" si="3"/>
        <v>480000</v>
      </c>
      <c r="G32" s="569">
        <v>480000</v>
      </c>
      <c r="H32" s="541">
        <v>0</v>
      </c>
      <c r="I32" s="541">
        <v>0</v>
      </c>
      <c r="J32" s="552">
        <f aca="true" t="shared" si="4" ref="J32:J86">SUM(G32:I32)</f>
        <v>480000</v>
      </c>
      <c r="K32" s="568"/>
      <c r="L32" s="541">
        <v>0</v>
      </c>
      <c r="M32" s="541">
        <v>0</v>
      </c>
      <c r="N32" s="552">
        <f aca="true" t="shared" si="5" ref="N32:N86">SUM(K32:M32)</f>
        <v>0</v>
      </c>
      <c r="O32" s="209" t="s">
        <v>601</v>
      </c>
    </row>
    <row r="33" spans="1:15" ht="15">
      <c r="A33" s="111" t="s">
        <v>271</v>
      </c>
      <c r="B33" s="214" t="s">
        <v>340</v>
      </c>
      <c r="C33" s="541"/>
      <c r="D33" s="541">
        <v>0</v>
      </c>
      <c r="E33" s="569">
        <v>0</v>
      </c>
      <c r="F33" s="552">
        <f t="shared" si="3"/>
        <v>0</v>
      </c>
      <c r="G33" s="569"/>
      <c r="H33" s="541">
        <v>0</v>
      </c>
      <c r="I33" s="541">
        <v>0</v>
      </c>
      <c r="J33" s="552">
        <f t="shared" si="4"/>
        <v>0</v>
      </c>
      <c r="K33" s="568"/>
      <c r="L33" s="541">
        <v>0</v>
      </c>
      <c r="M33" s="541">
        <v>0</v>
      </c>
      <c r="N33" s="552">
        <f t="shared" si="5"/>
        <v>0</v>
      </c>
      <c r="O33" s="209" t="s">
        <v>601</v>
      </c>
    </row>
    <row r="34" spans="1:15" ht="15">
      <c r="A34" s="111" t="s">
        <v>273</v>
      </c>
      <c r="B34" s="211" t="s">
        <v>341</v>
      </c>
      <c r="C34" s="541"/>
      <c r="D34" s="541">
        <v>0</v>
      </c>
      <c r="E34" s="559">
        <v>0</v>
      </c>
      <c r="F34" s="552">
        <f t="shared" si="3"/>
        <v>0</v>
      </c>
      <c r="G34" s="559"/>
      <c r="H34" s="541">
        <v>0</v>
      </c>
      <c r="I34" s="541">
        <v>0</v>
      </c>
      <c r="J34" s="552">
        <f t="shared" si="4"/>
        <v>0</v>
      </c>
      <c r="K34" s="556"/>
      <c r="L34" s="541">
        <v>0</v>
      </c>
      <c r="M34" s="541">
        <v>0</v>
      </c>
      <c r="N34" s="552">
        <f t="shared" si="5"/>
        <v>0</v>
      </c>
      <c r="O34" s="209" t="e">
        <f>N34/F34%</f>
        <v>#DIV/0!</v>
      </c>
    </row>
    <row r="35" spans="1:15" ht="15">
      <c r="A35" s="111" t="s">
        <v>274</v>
      </c>
      <c r="B35" s="211" t="s">
        <v>9</v>
      </c>
      <c r="C35" s="541"/>
      <c r="D35" s="541">
        <v>0</v>
      </c>
      <c r="E35" s="559">
        <v>0</v>
      </c>
      <c r="F35" s="552">
        <f t="shared" si="3"/>
        <v>0</v>
      </c>
      <c r="G35" s="559"/>
      <c r="H35" s="541">
        <v>0</v>
      </c>
      <c r="I35" s="541">
        <v>0</v>
      </c>
      <c r="J35" s="552">
        <f t="shared" si="4"/>
        <v>0</v>
      </c>
      <c r="K35" s="556"/>
      <c r="L35" s="541">
        <v>0</v>
      </c>
      <c r="M35" s="541">
        <v>0</v>
      </c>
      <c r="N35" s="552">
        <f t="shared" si="5"/>
        <v>0</v>
      </c>
      <c r="O35" s="209" t="s">
        <v>601</v>
      </c>
    </row>
    <row r="36" spans="1:15" ht="15">
      <c r="A36" s="111" t="s">
        <v>275</v>
      </c>
      <c r="B36" s="211" t="s">
        <v>4</v>
      </c>
      <c r="C36" s="541">
        <v>708400</v>
      </c>
      <c r="D36" s="541">
        <v>0</v>
      </c>
      <c r="E36" s="559"/>
      <c r="F36" s="552">
        <f t="shared" si="3"/>
        <v>708400</v>
      </c>
      <c r="G36" s="559">
        <v>708400</v>
      </c>
      <c r="H36" s="541">
        <v>0</v>
      </c>
      <c r="I36" s="541">
        <v>0</v>
      </c>
      <c r="J36" s="552">
        <f t="shared" si="4"/>
        <v>708400</v>
      </c>
      <c r="K36" s="556">
        <v>708400</v>
      </c>
      <c r="L36" s="541">
        <v>0</v>
      </c>
      <c r="M36" s="541">
        <v>0</v>
      </c>
      <c r="N36" s="552">
        <f t="shared" si="5"/>
        <v>708400</v>
      </c>
      <c r="O36" s="209" t="s">
        <v>601</v>
      </c>
    </row>
    <row r="37" spans="1:15" ht="15">
      <c r="A37" s="111" t="s">
        <v>276</v>
      </c>
      <c r="B37" s="211" t="s">
        <v>342</v>
      </c>
      <c r="C37" s="541"/>
      <c r="D37" s="541">
        <v>0</v>
      </c>
      <c r="E37" s="559"/>
      <c r="F37" s="552">
        <f t="shared" si="3"/>
        <v>0</v>
      </c>
      <c r="G37" s="559"/>
      <c r="H37" s="541">
        <v>0</v>
      </c>
      <c r="I37" s="541">
        <v>0</v>
      </c>
      <c r="J37" s="552">
        <f t="shared" si="4"/>
        <v>0</v>
      </c>
      <c r="K37" s="556"/>
      <c r="L37" s="541">
        <v>0</v>
      </c>
      <c r="M37" s="541">
        <v>0</v>
      </c>
      <c r="N37" s="552">
        <f t="shared" si="5"/>
        <v>0</v>
      </c>
      <c r="O37" s="209" t="s">
        <v>601</v>
      </c>
    </row>
    <row r="38" spans="1:15" ht="15">
      <c r="A38" s="111" t="s">
        <v>278</v>
      </c>
      <c r="B38" s="211" t="s">
        <v>22</v>
      </c>
      <c r="C38" s="541"/>
      <c r="D38" s="541">
        <v>0</v>
      </c>
      <c r="E38" s="559">
        <v>0</v>
      </c>
      <c r="F38" s="552">
        <f t="shared" si="3"/>
        <v>0</v>
      </c>
      <c r="G38" s="559"/>
      <c r="H38" s="541">
        <v>0</v>
      </c>
      <c r="I38" s="541">
        <v>0</v>
      </c>
      <c r="J38" s="552">
        <f t="shared" si="4"/>
        <v>0</v>
      </c>
      <c r="K38" s="556"/>
      <c r="L38" s="541">
        <v>0</v>
      </c>
      <c r="M38" s="541">
        <v>0</v>
      </c>
      <c r="N38" s="552">
        <f t="shared" si="5"/>
        <v>0</v>
      </c>
      <c r="O38" s="209" t="s">
        <v>601</v>
      </c>
    </row>
    <row r="39" spans="1:15" ht="15">
      <c r="A39" s="111" t="s">
        <v>279</v>
      </c>
      <c r="B39" s="211" t="s">
        <v>5</v>
      </c>
      <c r="C39" s="541"/>
      <c r="D39" s="541">
        <v>0</v>
      </c>
      <c r="E39" s="559">
        <v>0</v>
      </c>
      <c r="F39" s="552">
        <f t="shared" si="3"/>
        <v>0</v>
      </c>
      <c r="G39" s="559">
        <v>169610</v>
      </c>
      <c r="H39" s="541">
        <v>0</v>
      </c>
      <c r="I39" s="541">
        <v>0</v>
      </c>
      <c r="J39" s="552">
        <f t="shared" si="4"/>
        <v>169610</v>
      </c>
      <c r="K39" s="556">
        <v>169610</v>
      </c>
      <c r="L39" s="541">
        <v>0</v>
      </c>
      <c r="M39" s="541">
        <v>0</v>
      </c>
      <c r="N39" s="552">
        <f t="shared" si="5"/>
        <v>169610</v>
      </c>
      <c r="O39" s="209" t="e">
        <f>N39/F39%</f>
        <v>#DIV/0!</v>
      </c>
    </row>
    <row r="40" spans="1:15" ht="15">
      <c r="A40" s="111" t="s">
        <v>52</v>
      </c>
      <c r="B40" s="211" t="s">
        <v>343</v>
      </c>
      <c r="C40" s="541">
        <v>260000</v>
      </c>
      <c r="D40" s="541">
        <v>0</v>
      </c>
      <c r="E40" s="559" t="s">
        <v>601</v>
      </c>
      <c r="F40" s="552">
        <f t="shared" si="3"/>
        <v>260000</v>
      </c>
      <c r="G40" s="559">
        <v>288455</v>
      </c>
      <c r="H40" s="541">
        <v>0</v>
      </c>
      <c r="I40" s="541">
        <v>0</v>
      </c>
      <c r="J40" s="552">
        <f t="shared" si="4"/>
        <v>288455</v>
      </c>
      <c r="K40" s="556">
        <v>30690</v>
      </c>
      <c r="L40" s="541">
        <v>0</v>
      </c>
      <c r="M40" s="541">
        <v>0</v>
      </c>
      <c r="N40" s="552">
        <f t="shared" si="5"/>
        <v>30690</v>
      </c>
      <c r="O40" s="209">
        <f>N40/F40%</f>
        <v>11.803846153846154</v>
      </c>
    </row>
    <row r="41" spans="1:15" ht="15">
      <c r="A41" s="111" t="s">
        <v>281</v>
      </c>
      <c r="B41" s="211" t="s">
        <v>344</v>
      </c>
      <c r="C41" s="541"/>
      <c r="D41" s="541">
        <v>0</v>
      </c>
      <c r="E41" s="559"/>
      <c r="F41" s="552">
        <f t="shared" si="3"/>
        <v>0</v>
      </c>
      <c r="G41" s="559"/>
      <c r="H41" s="541">
        <v>0</v>
      </c>
      <c r="I41" s="541">
        <v>0</v>
      </c>
      <c r="J41" s="552">
        <f t="shared" si="4"/>
        <v>0</v>
      </c>
      <c r="K41" s="556"/>
      <c r="L41" s="541">
        <v>0</v>
      </c>
      <c r="M41" s="541">
        <v>0</v>
      </c>
      <c r="N41" s="552">
        <f t="shared" si="5"/>
        <v>0</v>
      </c>
      <c r="O41" s="209" t="s">
        <v>601</v>
      </c>
    </row>
    <row r="42" spans="1:15" ht="15">
      <c r="A42" s="111" t="s">
        <v>54</v>
      </c>
      <c r="B42" s="211" t="s">
        <v>345</v>
      </c>
      <c r="C42" s="541"/>
      <c r="D42" s="541">
        <v>0</v>
      </c>
      <c r="E42" s="559"/>
      <c r="F42" s="552">
        <f t="shared" si="3"/>
        <v>0</v>
      </c>
      <c r="G42" s="559"/>
      <c r="H42" s="541">
        <v>0</v>
      </c>
      <c r="I42" s="541">
        <v>0</v>
      </c>
      <c r="J42" s="552">
        <f t="shared" si="4"/>
        <v>0</v>
      </c>
      <c r="K42" s="556"/>
      <c r="L42" s="541">
        <v>0</v>
      </c>
      <c r="M42" s="541">
        <v>0</v>
      </c>
      <c r="N42" s="552">
        <f t="shared" si="5"/>
        <v>0</v>
      </c>
      <c r="O42" s="209" t="s">
        <v>601</v>
      </c>
    </row>
    <row r="43" spans="1:15" ht="15">
      <c r="A43" s="112" t="s">
        <v>55</v>
      </c>
      <c r="B43" s="218" t="s">
        <v>346</v>
      </c>
      <c r="C43" s="541"/>
      <c r="D43" s="541">
        <v>0</v>
      </c>
      <c r="E43" s="570">
        <v>0</v>
      </c>
      <c r="F43" s="552"/>
      <c r="G43" s="570">
        <v>647081</v>
      </c>
      <c r="H43" s="541">
        <v>0</v>
      </c>
      <c r="I43" s="541">
        <v>0</v>
      </c>
      <c r="J43" s="552">
        <f t="shared" si="4"/>
        <v>647081</v>
      </c>
      <c r="K43" s="556">
        <v>601590</v>
      </c>
      <c r="L43" s="541">
        <v>0</v>
      </c>
      <c r="M43" s="541">
        <v>0</v>
      </c>
      <c r="N43" s="552">
        <f t="shared" si="5"/>
        <v>601590</v>
      </c>
      <c r="O43" s="209" t="e">
        <f>N43/F43%</f>
        <v>#DIV/0!</v>
      </c>
    </row>
    <row r="44" spans="1:15" ht="15">
      <c r="A44" s="113" t="s">
        <v>284</v>
      </c>
      <c r="B44" s="212" t="s">
        <v>347</v>
      </c>
      <c r="C44" s="541">
        <f>SUM(C31:C43)</f>
        <v>28760690</v>
      </c>
      <c r="D44" s="541">
        <f aca="true" t="shared" si="6" ref="D44:N44">SUM(D31:D43)</f>
        <v>0</v>
      </c>
      <c r="E44" s="541">
        <f t="shared" si="6"/>
        <v>0</v>
      </c>
      <c r="F44" s="541">
        <f t="shared" si="6"/>
        <v>28760690</v>
      </c>
      <c r="G44" s="541">
        <f>SUM(G31:G43)</f>
        <v>29605836</v>
      </c>
      <c r="H44" s="541">
        <f t="shared" si="6"/>
        <v>0</v>
      </c>
      <c r="I44" s="541">
        <f t="shared" si="6"/>
        <v>0</v>
      </c>
      <c r="J44" s="541">
        <f t="shared" si="6"/>
        <v>29605836</v>
      </c>
      <c r="K44" s="541">
        <f>SUM(K31:K43)</f>
        <v>26993809</v>
      </c>
      <c r="L44" s="541">
        <f t="shared" si="6"/>
        <v>0</v>
      </c>
      <c r="M44" s="541">
        <f t="shared" si="6"/>
        <v>0</v>
      </c>
      <c r="N44" s="541">
        <f t="shared" si="6"/>
        <v>26993809</v>
      </c>
      <c r="O44" s="209">
        <f>N44/F44%</f>
        <v>93.85661122872921</v>
      </c>
    </row>
    <row r="45" spans="1:15" ht="15">
      <c r="A45" s="114" t="s">
        <v>285</v>
      </c>
      <c r="B45" s="210" t="s">
        <v>348</v>
      </c>
      <c r="C45" s="541"/>
      <c r="D45" s="541">
        <v>0</v>
      </c>
      <c r="E45" s="556">
        <v>0</v>
      </c>
      <c r="F45" s="552">
        <f>SUM(C45:E45)</f>
        <v>0</v>
      </c>
      <c r="G45" s="572"/>
      <c r="H45" s="541">
        <v>0</v>
      </c>
      <c r="I45" s="541">
        <v>0</v>
      </c>
      <c r="J45" s="552">
        <f t="shared" si="4"/>
        <v>0</v>
      </c>
      <c r="K45" s="556"/>
      <c r="L45" s="541">
        <v>0</v>
      </c>
      <c r="M45" s="541">
        <v>0</v>
      </c>
      <c r="N45" s="552">
        <f t="shared" si="5"/>
        <v>0</v>
      </c>
      <c r="O45" s="209" t="s">
        <v>601</v>
      </c>
    </row>
    <row r="46" spans="1:15" ht="30">
      <c r="A46" s="111" t="s">
        <v>286</v>
      </c>
      <c r="B46" s="211" t="s">
        <v>349</v>
      </c>
      <c r="C46" s="541"/>
      <c r="D46" s="541">
        <v>0</v>
      </c>
      <c r="E46" s="556">
        <v>0</v>
      </c>
      <c r="F46" s="552">
        <f>SUM(C46:E46)</f>
        <v>0</v>
      </c>
      <c r="G46" s="559"/>
      <c r="H46" s="541">
        <v>0</v>
      </c>
      <c r="I46" s="541">
        <v>0</v>
      </c>
      <c r="J46" s="552">
        <f t="shared" si="4"/>
        <v>0</v>
      </c>
      <c r="K46" s="556"/>
      <c r="L46" s="541">
        <v>0</v>
      </c>
      <c r="M46" s="541">
        <v>0</v>
      </c>
      <c r="N46" s="552">
        <f t="shared" si="5"/>
        <v>0</v>
      </c>
      <c r="O46" s="209" t="s">
        <v>601</v>
      </c>
    </row>
    <row r="47" spans="1:15" ht="15">
      <c r="A47" s="111" t="s">
        <v>287</v>
      </c>
      <c r="B47" s="214" t="s">
        <v>350</v>
      </c>
      <c r="C47" s="541">
        <v>288000</v>
      </c>
      <c r="D47" s="541">
        <v>0</v>
      </c>
      <c r="E47" s="568">
        <v>0</v>
      </c>
      <c r="F47" s="552">
        <f>SUM(C47:E47)</f>
        <v>288000</v>
      </c>
      <c r="G47" s="569">
        <v>288000</v>
      </c>
      <c r="H47" s="541">
        <v>0</v>
      </c>
      <c r="I47" s="541">
        <v>0</v>
      </c>
      <c r="J47" s="552">
        <f t="shared" si="4"/>
        <v>288000</v>
      </c>
      <c r="K47" s="568">
        <v>0</v>
      </c>
      <c r="L47" s="541">
        <v>0</v>
      </c>
      <c r="M47" s="541">
        <v>0</v>
      </c>
      <c r="N47" s="552">
        <f t="shared" si="5"/>
        <v>0</v>
      </c>
      <c r="O47" s="209">
        <f aca="true" t="shared" si="7" ref="O47:O52">N47/F47%</f>
        <v>0</v>
      </c>
    </row>
    <row r="48" spans="1:15" ht="15.75" thickBot="1">
      <c r="A48" s="115" t="s">
        <v>289</v>
      </c>
      <c r="B48" s="207" t="s">
        <v>351</v>
      </c>
      <c r="C48" s="573"/>
      <c r="D48" s="573">
        <v>0</v>
      </c>
      <c r="E48" s="574">
        <f>SUM(E45:E47)</f>
        <v>0</v>
      </c>
      <c r="F48" s="575">
        <f>SUM(C48:E48)</f>
        <v>0</v>
      </c>
      <c r="G48" s="574">
        <f>SUM(G45:G47)</f>
        <v>288000</v>
      </c>
      <c r="H48" s="574">
        <f aca="true" t="shared" si="8" ref="H48:O48">SUM(H45:H47)</f>
        <v>0</v>
      </c>
      <c r="I48" s="574">
        <f t="shared" si="8"/>
        <v>0</v>
      </c>
      <c r="J48" s="574">
        <f t="shared" si="8"/>
        <v>288000</v>
      </c>
      <c r="K48" s="574">
        <f t="shared" si="8"/>
        <v>0</v>
      </c>
      <c r="L48" s="574">
        <f t="shared" si="8"/>
        <v>0</v>
      </c>
      <c r="M48" s="574">
        <f t="shared" si="8"/>
        <v>0</v>
      </c>
      <c r="N48" s="574">
        <f t="shared" si="8"/>
        <v>0</v>
      </c>
      <c r="O48" s="574">
        <f t="shared" si="8"/>
        <v>0</v>
      </c>
    </row>
    <row r="49" spans="1:15" s="272" customFormat="1" ht="15.75" thickBot="1">
      <c r="A49" s="267" t="s">
        <v>290</v>
      </c>
      <c r="B49" s="268" t="s">
        <v>352</v>
      </c>
      <c r="C49" s="576">
        <f>SUM(C44:C48)</f>
        <v>29048690</v>
      </c>
      <c r="D49" s="576">
        <f>SUM(D44:D48)</f>
        <v>0</v>
      </c>
      <c r="E49" s="576">
        <f>SUM(E44:E48)</f>
        <v>0</v>
      </c>
      <c r="F49" s="576">
        <f>SUM(F44:F48)</f>
        <v>29048690</v>
      </c>
      <c r="G49" s="576">
        <f>G48+G44</f>
        <v>29893836</v>
      </c>
      <c r="H49" s="576">
        <f aca="true" t="shared" si="9" ref="H49:N49">H48+H44</f>
        <v>0</v>
      </c>
      <c r="I49" s="576">
        <f t="shared" si="9"/>
        <v>0</v>
      </c>
      <c r="J49" s="576">
        <f t="shared" si="9"/>
        <v>29893836</v>
      </c>
      <c r="K49" s="576">
        <f t="shared" si="9"/>
        <v>26993809</v>
      </c>
      <c r="L49" s="576">
        <f t="shared" si="9"/>
        <v>0</v>
      </c>
      <c r="M49" s="576">
        <f t="shared" si="9"/>
        <v>0</v>
      </c>
      <c r="N49" s="576">
        <f t="shared" si="9"/>
        <v>26993809</v>
      </c>
      <c r="O49" s="271">
        <f t="shared" si="7"/>
        <v>92.92608031549787</v>
      </c>
    </row>
    <row r="50" spans="1:15" s="272" customFormat="1" ht="29.25" thickBot="1">
      <c r="A50" s="267" t="s">
        <v>292</v>
      </c>
      <c r="B50" s="268" t="s">
        <v>353</v>
      </c>
      <c r="C50" s="576">
        <v>6435806</v>
      </c>
      <c r="D50" s="576">
        <v>0</v>
      </c>
      <c r="E50" s="578"/>
      <c r="F50" s="577">
        <f>SUM(C50:E50)</f>
        <v>6435806</v>
      </c>
      <c r="G50" s="578">
        <v>6435806</v>
      </c>
      <c r="H50" s="576">
        <v>0</v>
      </c>
      <c r="I50" s="576">
        <v>0</v>
      </c>
      <c r="J50" s="577">
        <f t="shared" si="4"/>
        <v>6435806</v>
      </c>
      <c r="K50" s="578">
        <v>6091400</v>
      </c>
      <c r="L50" s="576">
        <v>0</v>
      </c>
      <c r="M50" s="576">
        <v>0</v>
      </c>
      <c r="N50" s="577">
        <f t="shared" si="5"/>
        <v>6091400</v>
      </c>
      <c r="O50" s="271">
        <f t="shared" si="7"/>
        <v>94.64859568482953</v>
      </c>
    </row>
    <row r="51" spans="1:15" ht="15">
      <c r="A51" s="114" t="s">
        <v>293</v>
      </c>
      <c r="B51" s="210" t="s">
        <v>10</v>
      </c>
      <c r="C51" s="579">
        <v>233000</v>
      </c>
      <c r="D51" s="579">
        <v>0</v>
      </c>
      <c r="E51" s="572" t="s">
        <v>601</v>
      </c>
      <c r="F51" s="580">
        <f>SUM(C51:E51)</f>
        <v>233000</v>
      </c>
      <c r="G51" s="572">
        <v>233000</v>
      </c>
      <c r="H51" s="579">
        <v>0</v>
      </c>
      <c r="I51" s="579">
        <v>0</v>
      </c>
      <c r="J51" s="580">
        <f t="shared" si="4"/>
        <v>233000</v>
      </c>
      <c r="K51" s="581">
        <v>70729</v>
      </c>
      <c r="L51" s="579">
        <v>0</v>
      </c>
      <c r="M51" s="579">
        <v>0</v>
      </c>
      <c r="N51" s="580">
        <f t="shared" si="5"/>
        <v>70729</v>
      </c>
      <c r="O51" s="274">
        <f t="shared" si="7"/>
        <v>30.35579399141631</v>
      </c>
    </row>
    <row r="52" spans="1:15" ht="15">
      <c r="A52" s="111" t="s">
        <v>295</v>
      </c>
      <c r="B52" s="211" t="s">
        <v>354</v>
      </c>
      <c r="C52" s="541">
        <v>13336971</v>
      </c>
      <c r="D52" s="541">
        <v>0</v>
      </c>
      <c r="E52" s="559"/>
      <c r="F52" s="552">
        <f>SUM(C52:E52)</f>
        <v>13336971</v>
      </c>
      <c r="G52" s="559">
        <v>14866641</v>
      </c>
      <c r="H52" s="541">
        <v>0</v>
      </c>
      <c r="I52" s="541">
        <v>0</v>
      </c>
      <c r="J52" s="552">
        <f t="shared" si="4"/>
        <v>14866641</v>
      </c>
      <c r="K52" s="556">
        <v>9160335</v>
      </c>
      <c r="L52" s="541">
        <v>0</v>
      </c>
      <c r="M52" s="541">
        <v>0</v>
      </c>
      <c r="N52" s="552">
        <f t="shared" si="5"/>
        <v>9160335</v>
      </c>
      <c r="O52" s="209">
        <f t="shared" si="7"/>
        <v>68.68377384939954</v>
      </c>
    </row>
    <row r="53" spans="1:15" ht="15.75" thickBot="1">
      <c r="A53" s="112" t="s">
        <v>297</v>
      </c>
      <c r="B53" s="218" t="s">
        <v>355</v>
      </c>
      <c r="C53" s="573"/>
      <c r="D53" s="573">
        <v>0</v>
      </c>
      <c r="E53" s="570">
        <v>0</v>
      </c>
      <c r="F53" s="582">
        <f>SUM(C53:E53)</f>
        <v>0</v>
      </c>
      <c r="G53" s="570"/>
      <c r="H53" s="573">
        <v>0</v>
      </c>
      <c r="I53" s="573">
        <v>0</v>
      </c>
      <c r="J53" s="582">
        <f t="shared" si="4"/>
        <v>0</v>
      </c>
      <c r="K53" s="583">
        <v>0</v>
      </c>
      <c r="L53" s="573">
        <v>0</v>
      </c>
      <c r="M53" s="573">
        <v>0</v>
      </c>
      <c r="N53" s="582">
        <f t="shared" si="5"/>
        <v>0</v>
      </c>
      <c r="O53" s="265" t="s">
        <v>601</v>
      </c>
    </row>
    <row r="54" spans="1:15" s="272" customFormat="1" ht="15.75" thickBot="1">
      <c r="A54" s="278" t="s">
        <v>299</v>
      </c>
      <c r="B54" s="279" t="s">
        <v>356</v>
      </c>
      <c r="C54" s="576">
        <f>SUM(C51:C53)</f>
        <v>13569971</v>
      </c>
      <c r="D54" s="576">
        <f>SUM(D51:D53)</f>
        <v>0</v>
      </c>
      <c r="E54" s="576">
        <f>SUM(E51:E53)</f>
        <v>0</v>
      </c>
      <c r="F54" s="576">
        <f>SUM(F51:F53)</f>
        <v>13569971</v>
      </c>
      <c r="G54" s="578">
        <f>SUM(G51:G53)</f>
        <v>15099641</v>
      </c>
      <c r="H54" s="576">
        <v>0</v>
      </c>
      <c r="I54" s="576">
        <v>0</v>
      </c>
      <c r="J54" s="577">
        <f t="shared" si="4"/>
        <v>15099641</v>
      </c>
      <c r="K54" s="578">
        <f>SUM(K51:K53)</f>
        <v>9231064</v>
      </c>
      <c r="L54" s="576">
        <v>0</v>
      </c>
      <c r="M54" s="576">
        <v>0</v>
      </c>
      <c r="N54" s="577">
        <f t="shared" si="5"/>
        <v>9231064</v>
      </c>
      <c r="O54" s="280">
        <f>N54/F54%</f>
        <v>68.0256722729916</v>
      </c>
    </row>
    <row r="55" spans="1:15" ht="15">
      <c r="A55" s="114" t="s">
        <v>301</v>
      </c>
      <c r="B55" s="210" t="s">
        <v>357</v>
      </c>
      <c r="C55" s="579">
        <v>276000</v>
      </c>
      <c r="D55" s="579">
        <v>0</v>
      </c>
      <c r="E55" s="581">
        <v>0</v>
      </c>
      <c r="F55" s="580">
        <f aca="true" t="shared" si="10" ref="F55:F64">SUM(C55:E55)</f>
        <v>276000</v>
      </c>
      <c r="G55" s="581">
        <v>276000</v>
      </c>
      <c r="H55" s="579">
        <v>0</v>
      </c>
      <c r="I55" s="579">
        <v>0</v>
      </c>
      <c r="J55" s="580">
        <f t="shared" si="4"/>
        <v>276000</v>
      </c>
      <c r="K55" s="581">
        <v>207000</v>
      </c>
      <c r="L55" s="579">
        <v>0</v>
      </c>
      <c r="M55" s="579">
        <v>0</v>
      </c>
      <c r="N55" s="580">
        <f t="shared" si="5"/>
        <v>207000</v>
      </c>
      <c r="O55" s="274" t="s">
        <v>601</v>
      </c>
    </row>
    <row r="56" spans="1:15" ht="15">
      <c r="A56" s="111" t="s">
        <v>303</v>
      </c>
      <c r="B56" s="211" t="s">
        <v>11</v>
      </c>
      <c r="C56" s="541">
        <v>79000</v>
      </c>
      <c r="D56" s="541">
        <v>0</v>
      </c>
      <c r="E56" s="556">
        <v>0</v>
      </c>
      <c r="F56" s="552">
        <f t="shared" si="10"/>
        <v>79000</v>
      </c>
      <c r="G56" s="556">
        <v>79000</v>
      </c>
      <c r="H56" s="541">
        <v>0</v>
      </c>
      <c r="I56" s="541">
        <v>0</v>
      </c>
      <c r="J56" s="552">
        <f t="shared" si="4"/>
        <v>79000</v>
      </c>
      <c r="K56" s="556">
        <v>0</v>
      </c>
      <c r="L56" s="541">
        <v>0</v>
      </c>
      <c r="M56" s="541">
        <v>0</v>
      </c>
      <c r="N56" s="552">
        <f t="shared" si="5"/>
        <v>0</v>
      </c>
      <c r="O56" s="209" t="s">
        <v>601</v>
      </c>
    </row>
    <row r="57" spans="1:15" ht="15">
      <c r="A57" s="113" t="s">
        <v>305</v>
      </c>
      <c r="B57" s="212" t="s">
        <v>358</v>
      </c>
      <c r="C57" s="101">
        <f>SUM(C55:C56)</f>
        <v>355000</v>
      </c>
      <c r="D57" s="101">
        <v>0</v>
      </c>
      <c r="E57" s="69">
        <f>SUM(E55:E56)</f>
        <v>0</v>
      </c>
      <c r="F57" s="105">
        <f t="shared" si="10"/>
        <v>355000</v>
      </c>
      <c r="G57" s="69">
        <f>SUM(G55:G56)</f>
        <v>355000</v>
      </c>
      <c r="H57" s="101">
        <v>0</v>
      </c>
      <c r="I57" s="101">
        <v>0</v>
      </c>
      <c r="J57" s="105">
        <f t="shared" si="4"/>
        <v>355000</v>
      </c>
      <c r="K57" s="69">
        <f>SUM(K55:K56)</f>
        <v>207000</v>
      </c>
      <c r="L57" s="101">
        <v>0</v>
      </c>
      <c r="M57" s="101">
        <v>0</v>
      </c>
      <c r="N57" s="105">
        <f t="shared" si="5"/>
        <v>207000</v>
      </c>
      <c r="O57" s="209" t="s">
        <v>601</v>
      </c>
    </row>
    <row r="58" spans="1:15" ht="15">
      <c r="A58" s="111" t="s">
        <v>307</v>
      </c>
      <c r="B58" s="211" t="s">
        <v>359</v>
      </c>
      <c r="C58" s="101">
        <v>756000</v>
      </c>
      <c r="D58" s="101">
        <v>0</v>
      </c>
      <c r="E58" s="101">
        <v>0</v>
      </c>
      <c r="F58" s="106">
        <f t="shared" si="10"/>
        <v>756000</v>
      </c>
      <c r="G58" s="555">
        <v>756000</v>
      </c>
      <c r="H58" s="541">
        <v>0</v>
      </c>
      <c r="I58" s="541">
        <v>0</v>
      </c>
      <c r="J58" s="555">
        <f aca="true" t="shared" si="11" ref="J58:J64">G58</f>
        <v>756000</v>
      </c>
      <c r="K58" s="541">
        <v>358921</v>
      </c>
      <c r="L58" s="541">
        <v>0</v>
      </c>
      <c r="M58" s="541">
        <v>0</v>
      </c>
      <c r="N58" s="552">
        <f t="shared" si="5"/>
        <v>358921</v>
      </c>
      <c r="O58" s="209" t="s">
        <v>601</v>
      </c>
    </row>
    <row r="59" spans="1:15" ht="15">
      <c r="A59" s="111" t="s">
        <v>309</v>
      </c>
      <c r="B59" s="211" t="s">
        <v>6</v>
      </c>
      <c r="C59" s="101"/>
      <c r="D59" s="101">
        <v>0</v>
      </c>
      <c r="E59" s="101">
        <v>0</v>
      </c>
      <c r="F59" s="106">
        <f t="shared" si="10"/>
        <v>0</v>
      </c>
      <c r="G59" s="555"/>
      <c r="H59" s="541">
        <v>0</v>
      </c>
      <c r="I59" s="541">
        <v>0</v>
      </c>
      <c r="J59" s="555">
        <f t="shared" si="11"/>
        <v>0</v>
      </c>
      <c r="K59" s="541"/>
      <c r="L59" s="541">
        <v>0</v>
      </c>
      <c r="M59" s="541">
        <v>0</v>
      </c>
      <c r="N59" s="552">
        <f t="shared" si="5"/>
        <v>0</v>
      </c>
      <c r="O59" s="209" t="s">
        <v>601</v>
      </c>
    </row>
    <row r="60" spans="1:15" ht="15">
      <c r="A60" s="111" t="s">
        <v>311</v>
      </c>
      <c r="B60" s="211" t="s">
        <v>7</v>
      </c>
      <c r="C60" s="101"/>
      <c r="D60" s="101">
        <v>0</v>
      </c>
      <c r="E60" s="101">
        <v>0</v>
      </c>
      <c r="F60" s="106">
        <f t="shared" si="10"/>
        <v>0</v>
      </c>
      <c r="G60" s="555"/>
      <c r="H60" s="541">
        <v>0</v>
      </c>
      <c r="I60" s="541">
        <v>0</v>
      </c>
      <c r="J60" s="555">
        <f t="shared" si="11"/>
        <v>0</v>
      </c>
      <c r="K60" s="541"/>
      <c r="L60" s="541">
        <v>0</v>
      </c>
      <c r="M60" s="541">
        <v>0</v>
      </c>
      <c r="N60" s="552">
        <f t="shared" si="5"/>
        <v>0</v>
      </c>
      <c r="O60" s="209" t="s">
        <v>601</v>
      </c>
    </row>
    <row r="61" spans="1:15" ht="15">
      <c r="A61" s="111" t="s">
        <v>313</v>
      </c>
      <c r="B61" s="211" t="s">
        <v>360</v>
      </c>
      <c r="C61" s="101">
        <v>276000</v>
      </c>
      <c r="D61" s="101">
        <v>0</v>
      </c>
      <c r="E61" s="101">
        <v>0</v>
      </c>
      <c r="F61" s="106">
        <v>213000</v>
      </c>
      <c r="G61" s="555">
        <v>213010</v>
      </c>
      <c r="H61" s="541">
        <v>0</v>
      </c>
      <c r="I61" s="541">
        <v>0</v>
      </c>
      <c r="J61" s="555">
        <f t="shared" si="11"/>
        <v>213010</v>
      </c>
      <c r="K61" s="541">
        <v>0</v>
      </c>
      <c r="L61" s="541">
        <v>0</v>
      </c>
      <c r="M61" s="541">
        <v>0</v>
      </c>
      <c r="N61" s="552">
        <f t="shared" si="5"/>
        <v>0</v>
      </c>
      <c r="O61" s="209" t="s">
        <v>601</v>
      </c>
    </row>
    <row r="62" spans="1:15" ht="15">
      <c r="A62" s="111" t="s">
        <v>314</v>
      </c>
      <c r="B62" s="213" t="s">
        <v>361</v>
      </c>
      <c r="C62" s="101"/>
      <c r="D62" s="101">
        <v>0</v>
      </c>
      <c r="E62" s="101">
        <v>0</v>
      </c>
      <c r="F62" s="106">
        <f t="shared" si="10"/>
        <v>0</v>
      </c>
      <c r="G62" s="555"/>
      <c r="H62" s="541">
        <v>0</v>
      </c>
      <c r="I62" s="541">
        <v>0</v>
      </c>
      <c r="J62" s="555">
        <f t="shared" si="11"/>
        <v>0</v>
      </c>
      <c r="K62" s="541"/>
      <c r="L62" s="541">
        <v>0</v>
      </c>
      <c r="M62" s="541">
        <v>0</v>
      </c>
      <c r="N62" s="552">
        <f t="shared" si="5"/>
        <v>0</v>
      </c>
      <c r="O62" s="209" t="s">
        <v>601</v>
      </c>
    </row>
    <row r="63" spans="1:15" ht="15">
      <c r="A63" s="111" t="s">
        <v>316</v>
      </c>
      <c r="B63" s="214" t="s">
        <v>362</v>
      </c>
      <c r="C63" s="101">
        <v>276000</v>
      </c>
      <c r="D63" s="101">
        <v>0</v>
      </c>
      <c r="E63" s="101">
        <v>0</v>
      </c>
      <c r="F63" s="106">
        <f t="shared" si="10"/>
        <v>276000</v>
      </c>
      <c r="G63" s="555">
        <v>276000</v>
      </c>
      <c r="H63" s="541">
        <v>0</v>
      </c>
      <c r="I63" s="541">
        <v>0</v>
      </c>
      <c r="J63" s="555">
        <f t="shared" si="11"/>
        <v>276000</v>
      </c>
      <c r="K63" s="541">
        <v>194409</v>
      </c>
      <c r="L63" s="541">
        <v>0</v>
      </c>
      <c r="M63" s="541">
        <v>0</v>
      </c>
      <c r="N63" s="552">
        <f t="shared" si="5"/>
        <v>194409</v>
      </c>
      <c r="O63" s="209" t="s">
        <v>601</v>
      </c>
    </row>
    <row r="64" spans="1:15" ht="15.75" thickBot="1">
      <c r="A64" s="112" t="s">
        <v>318</v>
      </c>
      <c r="B64" s="218" t="s">
        <v>363</v>
      </c>
      <c r="C64" s="215">
        <v>285000</v>
      </c>
      <c r="D64" s="215">
        <v>0</v>
      </c>
      <c r="E64" s="277">
        <v>0</v>
      </c>
      <c r="F64" s="276">
        <f t="shared" si="10"/>
        <v>285000</v>
      </c>
      <c r="G64" s="570">
        <v>340000</v>
      </c>
      <c r="H64" s="573">
        <v>0</v>
      </c>
      <c r="I64" s="573">
        <v>0</v>
      </c>
      <c r="J64" s="555">
        <f t="shared" si="11"/>
        <v>340000</v>
      </c>
      <c r="K64" s="583">
        <v>337868</v>
      </c>
      <c r="L64" s="573">
        <v>0</v>
      </c>
      <c r="M64" s="573">
        <v>0</v>
      </c>
      <c r="N64" s="582">
        <f t="shared" si="5"/>
        <v>337868</v>
      </c>
      <c r="O64" s="265">
        <f>N64/F64%</f>
        <v>118.5501754385965</v>
      </c>
    </row>
    <row r="65" spans="1:15" s="272" customFormat="1" ht="15.75" thickBot="1">
      <c r="A65" s="278" t="s">
        <v>319</v>
      </c>
      <c r="B65" s="279" t="s">
        <v>364</v>
      </c>
      <c r="C65" s="576">
        <f>SUM(C58:C64)</f>
        <v>1593000</v>
      </c>
      <c r="D65" s="576">
        <f aca="true" t="shared" si="12" ref="D65:N65">SUM(D58:D64)</f>
        <v>0</v>
      </c>
      <c r="E65" s="576">
        <f t="shared" si="12"/>
        <v>0</v>
      </c>
      <c r="F65" s="576">
        <f t="shared" si="12"/>
        <v>1530000</v>
      </c>
      <c r="G65" s="576">
        <f t="shared" si="12"/>
        <v>1585010</v>
      </c>
      <c r="H65" s="576">
        <f t="shared" si="12"/>
        <v>0</v>
      </c>
      <c r="I65" s="576">
        <f t="shared" si="12"/>
        <v>0</v>
      </c>
      <c r="J65" s="576">
        <f t="shared" si="12"/>
        <v>1585010</v>
      </c>
      <c r="K65" s="576">
        <f t="shared" si="12"/>
        <v>891198</v>
      </c>
      <c r="L65" s="576">
        <f t="shared" si="12"/>
        <v>0</v>
      </c>
      <c r="M65" s="576">
        <f t="shared" si="12"/>
        <v>0</v>
      </c>
      <c r="N65" s="576">
        <f t="shared" si="12"/>
        <v>891198</v>
      </c>
      <c r="O65" s="280">
        <f>N65/F65%</f>
        <v>58.24823529411765</v>
      </c>
    </row>
    <row r="66" spans="1:15" ht="15">
      <c r="A66" s="114" t="s">
        <v>320</v>
      </c>
      <c r="B66" s="210" t="s">
        <v>365</v>
      </c>
      <c r="C66" s="219">
        <v>79000</v>
      </c>
      <c r="D66" s="219">
        <v>0</v>
      </c>
      <c r="E66" s="219">
        <v>0</v>
      </c>
      <c r="F66" s="220">
        <f aca="true" t="shared" si="13" ref="F66:F74">SUM(C66:E66)</f>
        <v>79000</v>
      </c>
      <c r="G66" s="558">
        <v>129000</v>
      </c>
      <c r="H66" s="579">
        <v>0</v>
      </c>
      <c r="I66" s="579">
        <v>0</v>
      </c>
      <c r="J66" s="558">
        <f>G66</f>
        <v>129000</v>
      </c>
      <c r="K66" s="579">
        <v>114700</v>
      </c>
      <c r="L66" s="579">
        <v>0</v>
      </c>
      <c r="M66" s="579">
        <v>0</v>
      </c>
      <c r="N66" s="584">
        <f t="shared" si="5"/>
        <v>114700</v>
      </c>
      <c r="O66" s="274">
        <f>N66/F66%</f>
        <v>145.18987341772151</v>
      </c>
    </row>
    <row r="67" spans="1:15" ht="15.75" thickBot="1">
      <c r="A67" s="112" t="s">
        <v>321</v>
      </c>
      <c r="B67" s="218" t="s">
        <v>366</v>
      </c>
      <c r="C67" s="215">
        <v>0</v>
      </c>
      <c r="D67" s="215">
        <v>0</v>
      </c>
      <c r="E67" s="277">
        <v>0</v>
      </c>
      <c r="F67" s="276">
        <f t="shared" si="13"/>
        <v>0</v>
      </c>
      <c r="G67" s="583">
        <v>0</v>
      </c>
      <c r="H67" s="573">
        <v>0</v>
      </c>
      <c r="I67" s="573">
        <v>0</v>
      </c>
      <c r="J67" s="570">
        <v>0</v>
      </c>
      <c r="K67" s="583">
        <v>0</v>
      </c>
      <c r="L67" s="573">
        <v>0</v>
      </c>
      <c r="M67" s="573">
        <v>0</v>
      </c>
      <c r="N67" s="582">
        <f t="shared" si="5"/>
        <v>0</v>
      </c>
      <c r="O67" s="265" t="s">
        <v>601</v>
      </c>
    </row>
    <row r="68" spans="1:15" s="272" customFormat="1" ht="15.75" thickBot="1">
      <c r="A68" s="278" t="s">
        <v>322</v>
      </c>
      <c r="B68" s="279" t="s">
        <v>367</v>
      </c>
      <c r="C68" s="269">
        <f>SUM(C66:C67)</f>
        <v>79000</v>
      </c>
      <c r="D68" s="269">
        <v>0</v>
      </c>
      <c r="E68" s="275">
        <f>SUM(E66:E67)</f>
        <v>0</v>
      </c>
      <c r="F68" s="281">
        <f t="shared" si="13"/>
        <v>79000</v>
      </c>
      <c r="G68" s="578">
        <f>SUM(G66:G67)</f>
        <v>129000</v>
      </c>
      <c r="H68" s="576">
        <v>0</v>
      </c>
      <c r="I68" s="576">
        <v>0</v>
      </c>
      <c r="J68" s="585">
        <f>SUM(J66:J67)</f>
        <v>129000</v>
      </c>
      <c r="K68" s="578">
        <f>SUM(K66:K67)</f>
        <v>114700</v>
      </c>
      <c r="L68" s="576">
        <v>0</v>
      </c>
      <c r="M68" s="576">
        <v>0</v>
      </c>
      <c r="N68" s="585">
        <f t="shared" si="5"/>
        <v>114700</v>
      </c>
      <c r="O68" s="280">
        <f>N68/F68%</f>
        <v>145.18987341772151</v>
      </c>
    </row>
    <row r="69" spans="1:15" ht="15">
      <c r="A69" s="114" t="s">
        <v>323</v>
      </c>
      <c r="B69" s="210" t="s">
        <v>368</v>
      </c>
      <c r="C69" s="613">
        <v>4289642</v>
      </c>
      <c r="D69" s="219">
        <v>0</v>
      </c>
      <c r="E69" s="242"/>
      <c r="F69" s="273">
        <f t="shared" si="13"/>
        <v>4289642</v>
      </c>
      <c r="G69" s="572">
        <v>3692262</v>
      </c>
      <c r="H69" s="579">
        <v>0</v>
      </c>
      <c r="I69" s="579">
        <v>0</v>
      </c>
      <c r="J69" s="580">
        <f t="shared" si="4"/>
        <v>3692262</v>
      </c>
      <c r="K69" s="581">
        <v>2121722</v>
      </c>
      <c r="L69" s="579">
        <v>0</v>
      </c>
      <c r="M69" s="579">
        <v>0</v>
      </c>
      <c r="N69" s="580">
        <f t="shared" si="5"/>
        <v>2121722</v>
      </c>
      <c r="O69" s="274">
        <f>N69/F69%</f>
        <v>49.461516835204435</v>
      </c>
    </row>
    <row r="70" spans="1:15" ht="15">
      <c r="A70" s="111" t="s">
        <v>324</v>
      </c>
      <c r="B70" s="211" t="s">
        <v>369</v>
      </c>
      <c r="C70" s="101"/>
      <c r="D70" s="101">
        <v>0</v>
      </c>
      <c r="E70" s="239"/>
      <c r="F70" s="106">
        <f t="shared" si="13"/>
        <v>0</v>
      </c>
      <c r="G70" s="559">
        <v>1439901</v>
      </c>
      <c r="H70" s="541">
        <v>0</v>
      </c>
      <c r="I70" s="541">
        <v>0</v>
      </c>
      <c r="J70" s="552">
        <f t="shared" si="4"/>
        <v>1439901</v>
      </c>
      <c r="K70" s="556">
        <v>651000</v>
      </c>
      <c r="L70" s="541">
        <v>0</v>
      </c>
      <c r="M70" s="541">
        <v>0</v>
      </c>
      <c r="N70" s="552">
        <f t="shared" si="5"/>
        <v>651000</v>
      </c>
      <c r="O70" s="209" t="s">
        <v>601</v>
      </c>
    </row>
    <row r="71" spans="1:15" ht="15">
      <c r="A71" s="111" t="s">
        <v>325</v>
      </c>
      <c r="B71" s="211" t="s">
        <v>370</v>
      </c>
      <c r="C71" s="101">
        <v>0</v>
      </c>
      <c r="D71" s="101">
        <v>0</v>
      </c>
      <c r="E71" s="239"/>
      <c r="F71" s="106">
        <f t="shared" si="13"/>
        <v>0</v>
      </c>
      <c r="G71" s="559"/>
      <c r="H71" s="541">
        <v>0</v>
      </c>
      <c r="I71" s="541">
        <v>0</v>
      </c>
      <c r="J71" s="552">
        <f t="shared" si="4"/>
        <v>0</v>
      </c>
      <c r="K71" s="556"/>
      <c r="L71" s="541">
        <v>0</v>
      </c>
      <c r="M71" s="541">
        <v>0</v>
      </c>
      <c r="N71" s="552">
        <f t="shared" si="5"/>
        <v>0</v>
      </c>
      <c r="O71" s="209" t="s">
        <v>601</v>
      </c>
    </row>
    <row r="72" spans="1:15" ht="15">
      <c r="A72" s="111" t="s">
        <v>326</v>
      </c>
      <c r="B72" s="211" t="s">
        <v>371</v>
      </c>
      <c r="C72" s="101">
        <v>0</v>
      </c>
      <c r="D72" s="101">
        <v>0</v>
      </c>
      <c r="E72" s="239"/>
      <c r="F72" s="106">
        <f t="shared" si="13"/>
        <v>0</v>
      </c>
      <c r="G72" s="559"/>
      <c r="H72" s="541">
        <v>0</v>
      </c>
      <c r="I72" s="541">
        <v>0</v>
      </c>
      <c r="J72" s="552">
        <f t="shared" si="4"/>
        <v>0</v>
      </c>
      <c r="K72" s="556"/>
      <c r="L72" s="541">
        <v>0</v>
      </c>
      <c r="M72" s="541">
        <v>0</v>
      </c>
      <c r="N72" s="552">
        <f t="shared" si="5"/>
        <v>0</v>
      </c>
      <c r="O72" s="209" t="s">
        <v>601</v>
      </c>
    </row>
    <row r="73" spans="1:15" ht="15.75" thickBot="1">
      <c r="A73" s="112" t="s">
        <v>327</v>
      </c>
      <c r="B73" s="218" t="s">
        <v>372</v>
      </c>
      <c r="C73" s="215">
        <v>146000</v>
      </c>
      <c r="D73" s="215">
        <v>0</v>
      </c>
      <c r="E73" s="241" t="s">
        <v>601</v>
      </c>
      <c r="F73" s="276">
        <f t="shared" si="13"/>
        <v>146000</v>
      </c>
      <c r="G73" s="570">
        <v>146000</v>
      </c>
      <c r="H73" s="573">
        <v>0</v>
      </c>
      <c r="I73" s="573">
        <v>0</v>
      </c>
      <c r="J73" s="582">
        <f t="shared" si="4"/>
        <v>146000</v>
      </c>
      <c r="K73" s="583">
        <v>38428</v>
      </c>
      <c r="L73" s="573">
        <v>0</v>
      </c>
      <c r="M73" s="573">
        <v>0</v>
      </c>
      <c r="N73" s="582">
        <f t="shared" si="5"/>
        <v>38428</v>
      </c>
      <c r="O73" s="265">
        <f>N73/F73%</f>
        <v>26.32054794520548</v>
      </c>
    </row>
    <row r="74" spans="1:15" s="272" customFormat="1" ht="29.25" thickBot="1">
      <c r="A74" s="278" t="s">
        <v>328</v>
      </c>
      <c r="B74" s="279" t="s">
        <v>373</v>
      </c>
      <c r="C74" s="614">
        <f>SUM(C69:C73)</f>
        <v>4435642</v>
      </c>
      <c r="D74" s="269">
        <v>0</v>
      </c>
      <c r="E74" s="275">
        <f>SUM(E69:E73)</f>
        <v>0</v>
      </c>
      <c r="F74" s="270">
        <f t="shared" si="13"/>
        <v>4435642</v>
      </c>
      <c r="G74" s="578">
        <f>SUM(G69:G73)</f>
        <v>5278163</v>
      </c>
      <c r="H74" s="576">
        <v>0</v>
      </c>
      <c r="I74" s="576">
        <v>0</v>
      </c>
      <c r="J74" s="577">
        <f t="shared" si="4"/>
        <v>5278163</v>
      </c>
      <c r="K74" s="578">
        <f>SUM(K69:K73)</f>
        <v>2811150</v>
      </c>
      <c r="L74" s="576">
        <v>0</v>
      </c>
      <c r="M74" s="576">
        <v>0</v>
      </c>
      <c r="N74" s="577">
        <f t="shared" si="5"/>
        <v>2811150</v>
      </c>
      <c r="O74" s="280">
        <f>N74/F74%</f>
        <v>63.37639511935364</v>
      </c>
    </row>
    <row r="75" spans="1:15" s="287" customFormat="1" ht="15" thickBot="1">
      <c r="A75" s="267" t="s">
        <v>374</v>
      </c>
      <c r="B75" s="284" t="s">
        <v>375</v>
      </c>
      <c r="C75" s="586">
        <f>C74+C68+C65+C54+C57</f>
        <v>20032613</v>
      </c>
      <c r="D75" s="586">
        <f aca="true" t="shared" si="14" ref="D75:N75">D74+D68+D65+D54+D57</f>
        <v>0</v>
      </c>
      <c r="E75" s="586">
        <f t="shared" si="14"/>
        <v>0</v>
      </c>
      <c r="F75" s="586">
        <f t="shared" si="14"/>
        <v>19969613</v>
      </c>
      <c r="G75" s="586">
        <f t="shared" si="14"/>
        <v>22446814</v>
      </c>
      <c r="H75" s="586">
        <f t="shared" si="14"/>
        <v>0</v>
      </c>
      <c r="I75" s="586">
        <f t="shared" si="14"/>
        <v>0</v>
      </c>
      <c r="J75" s="586">
        <f t="shared" si="14"/>
        <v>22446814</v>
      </c>
      <c r="K75" s="596">
        <f t="shared" si="14"/>
        <v>13255112</v>
      </c>
      <c r="L75" s="586">
        <f t="shared" si="14"/>
        <v>0</v>
      </c>
      <c r="M75" s="586">
        <f t="shared" si="14"/>
        <v>0</v>
      </c>
      <c r="N75" s="586">
        <f t="shared" si="14"/>
        <v>13255112</v>
      </c>
      <c r="O75" s="286">
        <f>N75/F75%</f>
        <v>66.3764089970096</v>
      </c>
    </row>
    <row r="76" spans="1:15" ht="15">
      <c r="A76" s="266">
        <v>46</v>
      </c>
      <c r="B76" s="282" t="s">
        <v>68</v>
      </c>
      <c r="C76" s="579">
        <v>0</v>
      </c>
      <c r="D76" s="219">
        <v>0</v>
      </c>
      <c r="E76" s="283">
        <v>0</v>
      </c>
      <c r="F76" s="273">
        <f>SUM(C76:E76)</f>
        <v>0</v>
      </c>
      <c r="G76" s="587">
        <v>0</v>
      </c>
      <c r="H76" s="579">
        <v>0</v>
      </c>
      <c r="I76" s="579">
        <v>0</v>
      </c>
      <c r="J76" s="580">
        <f t="shared" si="4"/>
        <v>0</v>
      </c>
      <c r="K76" s="587">
        <v>0</v>
      </c>
      <c r="L76" s="579">
        <v>0</v>
      </c>
      <c r="M76" s="579">
        <v>0</v>
      </c>
      <c r="N76" s="580">
        <f t="shared" si="5"/>
        <v>0</v>
      </c>
      <c r="O76" s="274" t="s">
        <v>601</v>
      </c>
    </row>
    <row r="77" spans="1:15" ht="15.75" thickBot="1">
      <c r="A77" s="288">
        <v>47</v>
      </c>
      <c r="B77" s="289" t="s">
        <v>589</v>
      </c>
      <c r="C77" s="573">
        <v>0</v>
      </c>
      <c r="D77" s="215">
        <v>0</v>
      </c>
      <c r="E77" s="290">
        <v>0</v>
      </c>
      <c r="F77" s="276">
        <f>SUM(C77:E77)</f>
        <v>0</v>
      </c>
      <c r="G77" s="588">
        <v>0</v>
      </c>
      <c r="H77" s="573">
        <v>0</v>
      </c>
      <c r="I77" s="573">
        <v>0</v>
      </c>
      <c r="J77" s="582">
        <f t="shared" si="4"/>
        <v>0</v>
      </c>
      <c r="K77" s="588">
        <v>0</v>
      </c>
      <c r="L77" s="573">
        <v>0</v>
      </c>
      <c r="M77" s="573">
        <v>0</v>
      </c>
      <c r="N77" s="582">
        <f t="shared" si="5"/>
        <v>0</v>
      </c>
      <c r="O77" s="265" t="s">
        <v>601</v>
      </c>
    </row>
    <row r="78" spans="1:15" s="272" customFormat="1" ht="15.75" thickBot="1">
      <c r="A78" s="267">
        <v>48</v>
      </c>
      <c r="B78" s="293" t="s">
        <v>559</v>
      </c>
      <c r="C78" s="576">
        <v>1450300</v>
      </c>
      <c r="D78" s="269">
        <v>0</v>
      </c>
      <c r="E78" s="294">
        <v>0</v>
      </c>
      <c r="F78" s="281">
        <f>SUM(C78:E78)</f>
        <v>1450300</v>
      </c>
      <c r="G78" s="589">
        <v>1350300</v>
      </c>
      <c r="H78" s="576">
        <v>0</v>
      </c>
      <c r="I78" s="576">
        <v>0</v>
      </c>
      <c r="J78" s="589">
        <v>1042000</v>
      </c>
      <c r="K78" s="589">
        <v>526273</v>
      </c>
      <c r="L78" s="576">
        <v>0</v>
      </c>
      <c r="M78" s="576">
        <v>0</v>
      </c>
      <c r="N78" s="585">
        <f>K78</f>
        <v>526273</v>
      </c>
      <c r="O78" s="280" t="s">
        <v>601</v>
      </c>
    </row>
    <row r="79" spans="1:15" ht="15">
      <c r="A79" s="266">
        <v>49</v>
      </c>
      <c r="B79" s="282" t="s">
        <v>587</v>
      </c>
      <c r="C79" s="579"/>
      <c r="D79" s="219">
        <v>0</v>
      </c>
      <c r="E79" s="283">
        <v>0</v>
      </c>
      <c r="F79" s="273">
        <f>SUM(C79:E79)</f>
        <v>0</v>
      </c>
      <c r="G79" s="587"/>
      <c r="H79" s="579">
        <v>0</v>
      </c>
      <c r="I79" s="579">
        <v>0</v>
      </c>
      <c r="J79" s="580"/>
      <c r="K79" s="587"/>
      <c r="L79" s="579">
        <v>0</v>
      </c>
      <c r="M79" s="579">
        <v>0</v>
      </c>
      <c r="N79" s="580">
        <f t="shared" si="5"/>
        <v>0</v>
      </c>
      <c r="O79" s="274" t="s">
        <v>601</v>
      </c>
    </row>
    <row r="80" spans="1:15" ht="15.75" thickBot="1">
      <c r="A80" s="288">
        <v>50</v>
      </c>
      <c r="B80" s="289" t="s">
        <v>73</v>
      </c>
      <c r="C80" s="573">
        <v>0</v>
      </c>
      <c r="D80" s="215">
        <v>0</v>
      </c>
      <c r="E80" s="290">
        <v>0</v>
      </c>
      <c r="F80" s="276">
        <f>SUM(C80:E80)</f>
        <v>0</v>
      </c>
      <c r="G80" s="588">
        <v>0</v>
      </c>
      <c r="H80" s="573">
        <v>0</v>
      </c>
      <c r="I80" s="573">
        <v>0</v>
      </c>
      <c r="J80" s="582">
        <f t="shared" si="4"/>
        <v>0</v>
      </c>
      <c r="K80" s="588">
        <v>0</v>
      </c>
      <c r="L80" s="573">
        <v>0</v>
      </c>
      <c r="M80" s="573">
        <v>0</v>
      </c>
      <c r="N80" s="582">
        <f t="shared" si="5"/>
        <v>0</v>
      </c>
      <c r="O80" s="265" t="s">
        <v>601</v>
      </c>
    </row>
    <row r="81" spans="1:15" s="272" customFormat="1" ht="15.75" thickBot="1">
      <c r="A81" s="285">
        <v>51</v>
      </c>
      <c r="B81" s="292" t="s">
        <v>591</v>
      </c>
      <c r="C81" s="576">
        <f>C75+C50+C49+C78+C79</f>
        <v>56967409</v>
      </c>
      <c r="D81" s="576">
        <f aca="true" t="shared" si="15" ref="D81:O81">D75+D50+D49+D78+D79</f>
        <v>0</v>
      </c>
      <c r="E81" s="576">
        <f t="shared" si="15"/>
        <v>0</v>
      </c>
      <c r="F81" s="576">
        <f t="shared" si="15"/>
        <v>56904409</v>
      </c>
      <c r="G81" s="576">
        <f t="shared" si="15"/>
        <v>60126756</v>
      </c>
      <c r="H81" s="576">
        <f t="shared" si="15"/>
        <v>0</v>
      </c>
      <c r="I81" s="576">
        <f t="shared" si="15"/>
        <v>0</v>
      </c>
      <c r="J81" s="576">
        <f t="shared" si="15"/>
        <v>59818456</v>
      </c>
      <c r="K81" s="576">
        <f t="shared" si="15"/>
        <v>46866594</v>
      </c>
      <c r="L81" s="576">
        <f t="shared" si="15"/>
        <v>0</v>
      </c>
      <c r="M81" s="576">
        <f t="shared" si="15"/>
        <v>0</v>
      </c>
      <c r="N81" s="576">
        <f t="shared" si="15"/>
        <v>46866594</v>
      </c>
      <c r="O81" s="576" t="e">
        <f t="shared" si="15"/>
        <v>#VALUE!</v>
      </c>
    </row>
    <row r="82" spans="1:15" ht="15">
      <c r="A82" s="116">
        <v>52</v>
      </c>
      <c r="B82" s="204" t="s">
        <v>521</v>
      </c>
      <c r="C82" s="579">
        <v>0</v>
      </c>
      <c r="D82" s="219">
        <v>0</v>
      </c>
      <c r="E82" s="291">
        <v>0</v>
      </c>
      <c r="F82" s="273">
        <f>SUM(C82:E82)</f>
        <v>0</v>
      </c>
      <c r="G82" s="590"/>
      <c r="H82" s="579">
        <v>0</v>
      </c>
      <c r="I82" s="579">
        <v>0</v>
      </c>
      <c r="J82" s="580">
        <f t="shared" si="4"/>
        <v>0</v>
      </c>
      <c r="K82" s="591">
        <v>0</v>
      </c>
      <c r="L82" s="579">
        <v>0</v>
      </c>
      <c r="M82" s="579">
        <v>0</v>
      </c>
      <c r="N82" s="580">
        <f t="shared" si="5"/>
        <v>0</v>
      </c>
      <c r="O82" s="274" t="s">
        <v>601</v>
      </c>
    </row>
    <row r="83" spans="1:15" ht="15">
      <c r="A83" s="117">
        <v>53</v>
      </c>
      <c r="B83" s="205" t="s">
        <v>531</v>
      </c>
      <c r="C83" s="541">
        <v>0</v>
      </c>
      <c r="D83" s="101">
        <v>0</v>
      </c>
      <c r="E83" s="66">
        <v>0</v>
      </c>
      <c r="F83" s="106">
        <f>SUM(C83:E83)</f>
        <v>0</v>
      </c>
      <c r="G83" s="592">
        <v>0</v>
      </c>
      <c r="H83" s="541">
        <v>0</v>
      </c>
      <c r="I83" s="541">
        <v>0</v>
      </c>
      <c r="J83" s="552">
        <f t="shared" si="4"/>
        <v>0</v>
      </c>
      <c r="K83" s="592">
        <v>0</v>
      </c>
      <c r="L83" s="541">
        <v>0</v>
      </c>
      <c r="M83" s="541">
        <v>0</v>
      </c>
      <c r="N83" s="552">
        <f t="shared" si="5"/>
        <v>0</v>
      </c>
      <c r="O83" s="209" t="s">
        <v>601</v>
      </c>
    </row>
    <row r="84" spans="1:15" ht="15">
      <c r="A84" s="118">
        <v>54</v>
      </c>
      <c r="B84" s="206" t="s">
        <v>523</v>
      </c>
      <c r="C84" s="541">
        <v>0</v>
      </c>
      <c r="D84" s="101">
        <v>0</v>
      </c>
      <c r="E84" s="66">
        <v>0</v>
      </c>
      <c r="F84" s="106">
        <f>SUM(C84:E84)</f>
        <v>0</v>
      </c>
      <c r="G84" s="592">
        <v>0</v>
      </c>
      <c r="H84" s="541">
        <v>0</v>
      </c>
      <c r="I84" s="541">
        <v>0</v>
      </c>
      <c r="J84" s="552">
        <f t="shared" si="4"/>
        <v>0</v>
      </c>
      <c r="K84" s="592">
        <v>0</v>
      </c>
      <c r="L84" s="541">
        <v>0</v>
      </c>
      <c r="M84" s="541">
        <v>0</v>
      </c>
      <c r="N84" s="552">
        <f t="shared" si="5"/>
        <v>0</v>
      </c>
      <c r="O84" s="209" t="s">
        <v>601</v>
      </c>
    </row>
    <row r="85" spans="1:15" ht="15">
      <c r="A85" s="67">
        <v>55</v>
      </c>
      <c r="B85" s="181" t="s">
        <v>588</v>
      </c>
      <c r="C85" s="541">
        <v>0</v>
      </c>
      <c r="D85" s="101">
        <v>0</v>
      </c>
      <c r="E85" s="43">
        <f>SUM(E82:E84)</f>
        <v>0</v>
      </c>
      <c r="F85" s="106">
        <f>SUM(C85:E85)</f>
        <v>0</v>
      </c>
      <c r="G85" s="593">
        <f>SUM(G82:G84)</f>
        <v>0</v>
      </c>
      <c r="H85" s="541">
        <v>0</v>
      </c>
      <c r="I85" s="541">
        <v>0</v>
      </c>
      <c r="J85" s="552">
        <f t="shared" si="4"/>
        <v>0</v>
      </c>
      <c r="K85" s="593">
        <f>SUM(K82:K84)</f>
        <v>0</v>
      </c>
      <c r="L85" s="541">
        <v>0</v>
      </c>
      <c r="M85" s="541">
        <v>0</v>
      </c>
      <c r="N85" s="552">
        <f t="shared" si="5"/>
        <v>0</v>
      </c>
      <c r="O85" s="209" t="s">
        <v>601</v>
      </c>
    </row>
    <row r="86" spans="1:15" ht="15">
      <c r="A86" s="67">
        <v>56</v>
      </c>
      <c r="B86" s="181" t="s">
        <v>617</v>
      </c>
      <c r="C86" s="552">
        <f>C81</f>
        <v>56967409</v>
      </c>
      <c r="D86" s="109"/>
      <c r="E86" s="70">
        <f>E81+E85</f>
        <v>0</v>
      </c>
      <c r="F86" s="105">
        <f>SUM(C86:E86)</f>
        <v>56967409</v>
      </c>
      <c r="G86" s="563">
        <f>G81+G85</f>
        <v>60126756</v>
      </c>
      <c r="H86" s="592"/>
      <c r="I86" s="592"/>
      <c r="J86" s="571">
        <f t="shared" si="4"/>
        <v>60126756</v>
      </c>
      <c r="K86" s="563">
        <f>K81+K85</f>
        <v>46866594</v>
      </c>
      <c r="L86" s="592"/>
      <c r="M86" s="592"/>
      <c r="N86" s="571">
        <f t="shared" si="5"/>
        <v>46866594</v>
      </c>
      <c r="O86" s="209">
        <f>N86/F86%</f>
        <v>82.26913391830757</v>
      </c>
    </row>
    <row r="87" spans="1:4" ht="15">
      <c r="A87" s="55"/>
      <c r="B87" s="45"/>
      <c r="C87" s="594"/>
      <c r="D87" s="44"/>
    </row>
    <row r="88" spans="1:4" ht="15">
      <c r="A88" s="55"/>
      <c r="B88" s="45"/>
      <c r="C88" s="594"/>
      <c r="D88" s="44"/>
    </row>
    <row r="89" spans="1:4" ht="15">
      <c r="A89" s="56"/>
      <c r="B89" s="40" t="s">
        <v>551</v>
      </c>
      <c r="C89" s="595">
        <v>12</v>
      </c>
      <c r="D89" s="44"/>
    </row>
    <row r="90" spans="1:4" ht="15">
      <c r="A90" s="55"/>
      <c r="B90" s="40" t="s">
        <v>552</v>
      </c>
      <c r="C90" s="595">
        <v>12</v>
      </c>
      <c r="D90" s="44"/>
    </row>
    <row r="91" spans="1:4" ht="15">
      <c r="A91" s="55"/>
      <c r="B91" s="45"/>
      <c r="C91" s="594"/>
      <c r="D91" s="44"/>
    </row>
    <row r="92" spans="1:4" ht="15">
      <c r="A92" s="55"/>
      <c r="B92" s="45"/>
      <c r="C92" s="594"/>
      <c r="D92" s="44"/>
    </row>
    <row r="93" spans="1:4" ht="15">
      <c r="A93" s="56"/>
      <c r="B93" s="47"/>
      <c r="C93" s="594"/>
      <c r="D93" s="44"/>
    </row>
    <row r="94" spans="1:4" ht="15">
      <c r="A94" s="55"/>
      <c r="B94" s="45"/>
      <c r="C94" s="594"/>
      <c r="D94" s="44"/>
    </row>
    <row r="95" spans="1:4" ht="15">
      <c r="A95" s="55"/>
      <c r="B95" s="45"/>
      <c r="C95" s="594"/>
      <c r="D95" s="44"/>
    </row>
    <row r="96" spans="1:4" ht="15">
      <c r="A96" s="55"/>
      <c r="B96" s="45"/>
      <c r="C96" s="594"/>
      <c r="D96" s="44"/>
    </row>
    <row r="97" spans="1:4" ht="15">
      <c r="A97" s="57"/>
      <c r="B97" s="48"/>
      <c r="C97" s="46"/>
      <c r="D97" s="44"/>
    </row>
    <row r="98" spans="1:4" ht="15">
      <c r="A98" s="56"/>
      <c r="B98" s="47"/>
      <c r="C98" s="46"/>
      <c r="D98" s="44"/>
    </row>
    <row r="99" spans="1:4" ht="15">
      <c r="A99" s="55"/>
      <c r="B99" s="45"/>
      <c r="C99" s="46"/>
      <c r="D99" s="44"/>
    </row>
    <row r="100" spans="1:4" ht="15">
      <c r="A100" s="55"/>
      <c r="B100" s="45"/>
      <c r="C100" s="46"/>
      <c r="D100" s="44"/>
    </row>
    <row r="101" spans="1:4" ht="15">
      <c r="A101" s="57"/>
      <c r="B101" s="49"/>
      <c r="C101" s="46"/>
      <c r="D101" s="44"/>
    </row>
    <row r="102" spans="1:3" ht="15">
      <c r="A102" s="58"/>
      <c r="B102" s="50"/>
      <c r="C102" s="39"/>
    </row>
    <row r="103" spans="1:3" ht="15">
      <c r="A103" s="59"/>
      <c r="B103" s="20"/>
      <c r="C103" s="39"/>
    </row>
    <row r="104" spans="1:3" ht="15">
      <c r="A104" s="59"/>
      <c r="B104" s="20"/>
      <c r="C104" s="39"/>
    </row>
    <row r="105" spans="1:3" ht="15">
      <c r="A105" s="59"/>
      <c r="B105" s="20"/>
      <c r="C105" s="39"/>
    </row>
    <row r="106" spans="1:3" ht="15">
      <c r="A106" s="59"/>
      <c r="B106" s="20"/>
      <c r="C106" s="39"/>
    </row>
    <row r="107" spans="1:3" ht="15">
      <c r="A107" s="60"/>
      <c r="B107" s="51"/>
      <c r="C107" s="39"/>
    </row>
    <row r="108" spans="1:3" ht="15">
      <c r="A108" s="59"/>
      <c r="B108" s="20"/>
      <c r="C108" s="39"/>
    </row>
    <row r="109" spans="1:3" ht="15">
      <c r="A109" s="59"/>
      <c r="B109" s="20"/>
      <c r="C109" s="39"/>
    </row>
    <row r="110" spans="1:3" ht="15">
      <c r="A110" s="59"/>
      <c r="B110" s="20"/>
      <c r="C110" s="39"/>
    </row>
    <row r="111" spans="1:3" ht="15">
      <c r="A111" s="60"/>
      <c r="B111" s="51"/>
      <c r="C111" s="39"/>
    </row>
    <row r="112" spans="1:3" ht="15">
      <c r="A112" s="60"/>
      <c r="B112" s="52"/>
      <c r="C112" s="39"/>
    </row>
    <row r="113" spans="1:3" ht="15">
      <c r="A113" s="19"/>
      <c r="B113" s="20"/>
      <c r="C113" s="39"/>
    </row>
    <row r="114" spans="1:3" ht="15">
      <c r="A114" s="19"/>
      <c r="B114" s="20"/>
      <c r="C114" s="39"/>
    </row>
    <row r="115" spans="1:3" ht="15">
      <c r="A115" s="22"/>
      <c r="B115" s="51"/>
      <c r="C115" s="39"/>
    </row>
    <row r="116" spans="1:3" ht="15">
      <c r="A116" s="53"/>
      <c r="B116" s="54"/>
      <c r="C116" s="39"/>
    </row>
    <row r="117" spans="1:3" ht="15">
      <c r="A117" s="39"/>
      <c r="B117" s="39"/>
      <c r="C117" s="39"/>
    </row>
    <row r="118" spans="1:3" ht="15">
      <c r="A118" s="39"/>
      <c r="B118" s="39"/>
      <c r="C118" s="39"/>
    </row>
    <row r="119" spans="1:3" ht="15">
      <c r="A119" s="39"/>
      <c r="B119" s="39"/>
      <c r="C119" s="39"/>
    </row>
    <row r="120" spans="1:3" ht="15">
      <c r="A120" s="39"/>
      <c r="B120" s="39"/>
      <c r="C120" s="39"/>
    </row>
    <row r="121" spans="1:3" ht="15">
      <c r="A121" s="39"/>
      <c r="B121" s="39"/>
      <c r="C121" s="39"/>
    </row>
    <row r="122" spans="1:3" ht="15">
      <c r="A122" s="39"/>
      <c r="B122" s="39"/>
      <c r="C122" s="39"/>
    </row>
  </sheetData>
  <sheetProtection/>
  <mergeCells count="17">
    <mergeCell ref="C30:E30"/>
    <mergeCell ref="B28:B30"/>
    <mergeCell ref="A28:A30"/>
    <mergeCell ref="A3:F3"/>
    <mergeCell ref="C6:F6"/>
    <mergeCell ref="C8:E8"/>
    <mergeCell ref="B6:B8"/>
    <mergeCell ref="A6:A8"/>
    <mergeCell ref="C28:F28"/>
    <mergeCell ref="G30:I30"/>
    <mergeCell ref="K30:M30"/>
    <mergeCell ref="G6:J6"/>
    <mergeCell ref="K6:N6"/>
    <mergeCell ref="G8:I8"/>
    <mergeCell ref="K8:M8"/>
    <mergeCell ref="G28:J28"/>
    <mergeCell ref="K28:N28"/>
  </mergeCells>
  <printOptions/>
  <pageMargins left="0.11811023622047245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&amp;C
</oddHeader>
  </headerFooter>
  <rowBreaks count="1" manualBreakCount="1">
    <brk id="4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E74"/>
  <sheetViews>
    <sheetView view="pageBreakPreview" zoomScaleSheetLayoutView="100" workbookViewId="0" topLeftCell="A1">
      <selection activeCell="J16" sqref="J16"/>
    </sheetView>
  </sheetViews>
  <sheetFormatPr defaultColWidth="9.00390625" defaultRowHeight="15.75" customHeight="1"/>
  <cols>
    <col min="1" max="1" width="6.375" style="4" customWidth="1"/>
    <col min="2" max="2" width="43.125" style="1" customWidth="1"/>
    <col min="3" max="3" width="17.75390625" style="1" customWidth="1"/>
    <col min="4" max="5" width="18.25390625" style="2" customWidth="1"/>
    <col min="6" max="16384" width="9.125" style="1" customWidth="1"/>
  </cols>
  <sheetData>
    <row r="2" ht="15.75" customHeight="1">
      <c r="E2" s="2" t="s">
        <v>633</v>
      </c>
    </row>
    <row r="4" spans="2:5" ht="15.75" customHeight="1">
      <c r="B4" s="704" t="s">
        <v>125</v>
      </c>
      <c r="C4" s="704"/>
      <c r="D4" s="704"/>
      <c r="E4" s="704"/>
    </row>
    <row r="6" ht="15.75" customHeight="1" thickBot="1"/>
    <row r="7" spans="1:5" ht="31.5" customHeight="1">
      <c r="A7" s="617"/>
      <c r="B7" s="488" t="s">
        <v>12</v>
      </c>
      <c r="C7" s="489" t="s">
        <v>678</v>
      </c>
      <c r="D7" s="490" t="s">
        <v>679</v>
      </c>
      <c r="E7" s="491" t="s">
        <v>550</v>
      </c>
    </row>
    <row r="8" spans="1:5" ht="15.75" customHeight="1">
      <c r="A8" s="618" t="s">
        <v>666</v>
      </c>
      <c r="B8" s="492" t="s">
        <v>667</v>
      </c>
      <c r="C8" s="484">
        <v>3456360</v>
      </c>
      <c r="D8" s="484">
        <v>0</v>
      </c>
      <c r="E8" s="493"/>
    </row>
    <row r="9" spans="1:5" ht="15.75" customHeight="1">
      <c r="A9" s="618" t="s">
        <v>675</v>
      </c>
      <c r="B9" s="492" t="s">
        <v>676</v>
      </c>
      <c r="C9" s="484">
        <v>2785020</v>
      </c>
      <c r="D9" s="484"/>
      <c r="E9" s="493"/>
    </row>
    <row r="10" spans="1:5" ht="15.75" customHeight="1">
      <c r="A10" s="619" t="s">
        <v>668</v>
      </c>
      <c r="B10" s="492" t="s">
        <v>665</v>
      </c>
      <c r="C10" s="484">
        <v>1426000</v>
      </c>
      <c r="D10" s="484" t="s">
        <v>601</v>
      </c>
      <c r="E10" s="493"/>
    </row>
    <row r="11" spans="1:5" ht="15" customHeight="1">
      <c r="A11" s="619" t="s">
        <v>669</v>
      </c>
      <c r="B11" s="616" t="s">
        <v>670</v>
      </c>
      <c r="C11" s="484">
        <v>18220780</v>
      </c>
      <c r="D11" s="484"/>
      <c r="E11" s="493"/>
    </row>
    <row r="12" spans="1:5" ht="15.75" customHeight="1">
      <c r="A12" s="619"/>
      <c r="B12" s="616" t="s">
        <v>671</v>
      </c>
      <c r="C12" s="484"/>
      <c r="D12" s="484"/>
      <c r="E12" s="493">
        <v>0</v>
      </c>
    </row>
    <row r="13" spans="1:5" ht="26.25" customHeight="1">
      <c r="A13" s="619" t="s">
        <v>672</v>
      </c>
      <c r="B13" s="615" t="s">
        <v>673</v>
      </c>
      <c r="C13" s="597">
        <v>260220</v>
      </c>
      <c r="D13" s="597"/>
      <c r="E13" s="598"/>
    </row>
    <row r="14" spans="1:5" ht="26.25" customHeight="1">
      <c r="A14" s="619"/>
      <c r="B14" s="615" t="s">
        <v>674</v>
      </c>
      <c r="C14" s="597">
        <v>6915013</v>
      </c>
      <c r="D14" s="597"/>
      <c r="E14" s="598"/>
    </row>
    <row r="15" spans="1:5" ht="26.25" customHeight="1">
      <c r="A15" s="619" t="s">
        <v>668</v>
      </c>
      <c r="B15" s="615" t="s">
        <v>677</v>
      </c>
      <c r="C15" s="597"/>
      <c r="D15" s="597">
        <v>414388</v>
      </c>
      <c r="E15" s="598"/>
    </row>
    <row r="16" spans="1:5" ht="26.25" customHeight="1">
      <c r="A16" s="619"/>
      <c r="B16" s="615" t="s">
        <v>674</v>
      </c>
      <c r="C16" s="597"/>
      <c r="D16" s="597">
        <v>111885</v>
      </c>
      <c r="E16" s="598"/>
    </row>
    <row r="17" spans="1:5" ht="15.75" customHeight="1" thickBot="1">
      <c r="A17" s="620"/>
      <c r="B17" s="494" t="s">
        <v>141</v>
      </c>
      <c r="C17" s="495">
        <f>SUM(C8:C14)</f>
        <v>33063393</v>
      </c>
      <c r="D17" s="495">
        <f>SUM(D15:D16)</f>
        <v>526273</v>
      </c>
      <c r="E17" s="496">
        <f>C17+D17</f>
        <v>33589666</v>
      </c>
    </row>
    <row r="18" spans="1:5" ht="15.75" customHeight="1" hidden="1">
      <c r="A18" s="71"/>
      <c r="B18" s="72"/>
      <c r="C18" s="73"/>
      <c r="D18" s="73"/>
      <c r="E18" s="74"/>
    </row>
    <row r="19" spans="1:5" ht="15.75" customHeight="1" hidden="1">
      <c r="A19" s="27"/>
      <c r="B19" s="31"/>
      <c r="C19" s="32"/>
      <c r="D19" s="32"/>
      <c r="E19" s="26"/>
    </row>
    <row r="20" spans="1:5" ht="15.75" customHeight="1" hidden="1">
      <c r="A20" s="27"/>
      <c r="B20" s="28"/>
      <c r="C20" s="29"/>
      <c r="D20" s="29"/>
      <c r="E20" s="30"/>
    </row>
    <row r="21" spans="1:5" ht="15.75" customHeight="1" hidden="1">
      <c r="A21" s="27"/>
      <c r="B21" s="33"/>
      <c r="C21" s="32"/>
      <c r="D21" s="29"/>
      <c r="E21" s="26"/>
    </row>
    <row r="22" spans="1:5" ht="15.75" customHeight="1" hidden="1">
      <c r="A22" s="27"/>
      <c r="B22" s="33"/>
      <c r="C22" s="32"/>
      <c r="D22" s="29"/>
      <c r="E22" s="26"/>
    </row>
    <row r="23" spans="1:5" ht="15.75" customHeight="1" hidden="1">
      <c r="A23" s="27"/>
      <c r="B23" s="33"/>
      <c r="C23" s="32"/>
      <c r="D23" s="29"/>
      <c r="E23" s="26"/>
    </row>
    <row r="24" spans="1:5" ht="15.75" customHeight="1" hidden="1">
      <c r="A24" s="27"/>
      <c r="B24" s="33"/>
      <c r="C24" s="32"/>
      <c r="D24" s="29"/>
      <c r="E24" s="26"/>
    </row>
    <row r="25" spans="1:5" ht="15.75" customHeight="1" hidden="1">
      <c r="A25" s="27"/>
      <c r="B25" s="33"/>
      <c r="C25" s="32"/>
      <c r="D25" s="29"/>
      <c r="E25" s="26"/>
    </row>
    <row r="26" spans="1:5" ht="15.75" customHeight="1" hidden="1">
      <c r="A26" s="27"/>
      <c r="B26" s="33"/>
      <c r="C26" s="32"/>
      <c r="D26" s="29"/>
      <c r="E26" s="26"/>
    </row>
    <row r="27" spans="1:5" ht="15.75" customHeight="1" hidden="1">
      <c r="A27" s="27"/>
      <c r="B27" s="34"/>
      <c r="C27" s="29"/>
      <c r="D27" s="29"/>
      <c r="E27" s="30"/>
    </row>
    <row r="28" ht="15.75" customHeight="1">
      <c r="A28" s="3"/>
    </row>
    <row r="29" spans="2:3" ht="15.75" customHeight="1">
      <c r="B29" s="24"/>
      <c r="C29" s="2"/>
    </row>
    <row r="30" spans="2:3" ht="15.75" customHeight="1">
      <c r="B30" s="25"/>
      <c r="C30" s="2"/>
    </row>
    <row r="31" ht="15.75" customHeight="1">
      <c r="C31" s="2"/>
    </row>
    <row r="32" ht="15.75" customHeight="1">
      <c r="C32" s="2"/>
    </row>
    <row r="33" ht="15.75" customHeight="1">
      <c r="C33" s="2"/>
    </row>
    <row r="34" ht="15.75" customHeight="1">
      <c r="C34" s="2"/>
    </row>
    <row r="35" ht="15.75" customHeight="1">
      <c r="C35" s="2"/>
    </row>
    <row r="36" ht="15.75" customHeight="1">
      <c r="C36" s="2"/>
    </row>
    <row r="37" ht="15.75" customHeight="1">
      <c r="C37" s="2"/>
    </row>
    <row r="38" ht="15.75" customHeight="1">
      <c r="C38" s="2"/>
    </row>
    <row r="39" spans="2:3" ht="15.75" customHeight="1">
      <c r="B39" s="5"/>
      <c r="C39" s="2"/>
    </row>
    <row r="40" spans="3:5" ht="30.75" customHeight="1">
      <c r="C40" s="6"/>
      <c r="D40" s="6"/>
      <c r="E40" s="6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spans="2:5" ht="15.75" customHeight="1">
      <c r="B62" s="5"/>
      <c r="C62" s="6"/>
      <c r="D62" s="6"/>
      <c r="E62" s="6"/>
    </row>
    <row r="63" spans="2:3" ht="15.75" customHeight="1">
      <c r="B63" s="5"/>
      <c r="C63" s="6"/>
    </row>
    <row r="64" spans="2:5" ht="15.75" customHeight="1">
      <c r="B64" s="5"/>
      <c r="C64" s="6"/>
      <c r="D64" s="6"/>
      <c r="E64" s="6"/>
    </row>
    <row r="67" ht="15.75" customHeight="1">
      <c r="B67" s="5"/>
    </row>
    <row r="69" ht="15.75" customHeight="1">
      <c r="C69" s="7"/>
    </row>
    <row r="70" ht="15.75" customHeight="1">
      <c r="C70" s="4"/>
    </row>
    <row r="71" spans="2:3" ht="15.75" customHeight="1">
      <c r="B71" s="5"/>
      <c r="C71" s="8"/>
    </row>
    <row r="74" spans="2:3" ht="15.75" customHeight="1">
      <c r="B74" s="5"/>
      <c r="C74" s="6"/>
    </row>
  </sheetData>
  <sheetProtection/>
  <mergeCells count="1">
    <mergeCell ref="B4:E4"/>
  </mergeCells>
  <printOptions/>
  <pageMargins left="0.3937007874015748" right="0.3937007874015748" top="0.8267716535433072" bottom="0.984251968503937" header="0.31496062992125984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C30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.75390625" style="9" customWidth="1"/>
    <col min="2" max="2" width="57.125" style="9" customWidth="1"/>
    <col min="3" max="3" width="21.875" style="9" customWidth="1"/>
    <col min="4" max="16384" width="9.125" style="9" customWidth="1"/>
  </cols>
  <sheetData>
    <row r="2" ht="15.75">
      <c r="C2" s="9" t="s">
        <v>561</v>
      </c>
    </row>
    <row r="4" spans="1:3" ht="15.75">
      <c r="A4" s="705" t="s">
        <v>681</v>
      </c>
      <c r="B4" s="705"/>
      <c r="C4" s="705"/>
    </row>
    <row r="6" ht="16.5" thickBot="1"/>
    <row r="7" spans="1:3" ht="15.75">
      <c r="A7" s="497" t="s">
        <v>17</v>
      </c>
      <c r="B7" s="498" t="s">
        <v>538</v>
      </c>
      <c r="C7" s="499"/>
    </row>
    <row r="8" spans="1:3" ht="15.75">
      <c r="A8" s="500" t="s">
        <v>61</v>
      </c>
      <c r="B8" s="138" t="s">
        <v>632</v>
      </c>
      <c r="C8" s="501">
        <v>26906430</v>
      </c>
    </row>
    <row r="9" spans="1:3" ht="30">
      <c r="A9" s="500" t="s">
        <v>63</v>
      </c>
      <c r="B9" s="135" t="s">
        <v>160</v>
      </c>
      <c r="C9" s="501">
        <v>0</v>
      </c>
    </row>
    <row r="10" spans="1:3" ht="30">
      <c r="A10" s="500" t="s">
        <v>65</v>
      </c>
      <c r="B10" s="135" t="s">
        <v>161</v>
      </c>
      <c r="C10" s="501">
        <v>0</v>
      </c>
    </row>
    <row r="11" spans="1:3" ht="30">
      <c r="A11" s="500" t="s">
        <v>67</v>
      </c>
      <c r="B11" s="135" t="s">
        <v>288</v>
      </c>
      <c r="C11" s="501">
        <v>0</v>
      </c>
    </row>
    <row r="12" spans="1:3" ht="30">
      <c r="A12" s="500" t="s">
        <v>69</v>
      </c>
      <c r="B12" s="135" t="s">
        <v>162</v>
      </c>
      <c r="C12" s="501">
        <v>76261059</v>
      </c>
    </row>
    <row r="13" spans="1:3" ht="30" hidden="1">
      <c r="A13" s="502" t="s">
        <v>65</v>
      </c>
      <c r="B13" s="135" t="s">
        <v>288</v>
      </c>
      <c r="C13" s="503"/>
    </row>
    <row r="14" spans="1:3" ht="30" hidden="1">
      <c r="A14" s="502" t="s">
        <v>67</v>
      </c>
      <c r="B14" s="135" t="s">
        <v>162</v>
      </c>
      <c r="C14" s="503"/>
    </row>
    <row r="15" spans="1:3" ht="28.5" hidden="1">
      <c r="A15" s="502" t="s">
        <v>69</v>
      </c>
      <c r="B15" s="136" t="s">
        <v>291</v>
      </c>
      <c r="C15" s="503"/>
    </row>
    <row r="16" spans="1:3" ht="15.75" hidden="1">
      <c r="A16" s="502" t="s">
        <v>137</v>
      </c>
      <c r="B16" s="169"/>
      <c r="C16" s="503"/>
    </row>
    <row r="17" spans="1:3" ht="15.75" hidden="1">
      <c r="A17" s="502" t="s">
        <v>138</v>
      </c>
      <c r="B17" s="169"/>
      <c r="C17" s="503"/>
    </row>
    <row r="18" spans="1:3" ht="15.75" hidden="1">
      <c r="A18" s="504" t="s">
        <v>140</v>
      </c>
      <c r="B18" s="171"/>
      <c r="C18" s="505"/>
    </row>
    <row r="19" spans="1:3" ht="15.75">
      <c r="A19" s="506"/>
      <c r="B19" s="89" t="s">
        <v>139</v>
      </c>
      <c r="C19" s="507">
        <f>SUM(C8:C18)</f>
        <v>103167489</v>
      </c>
    </row>
    <row r="20" spans="1:3" ht="15.75">
      <c r="A20" s="500"/>
      <c r="B20" s="172"/>
      <c r="C20" s="508"/>
    </row>
    <row r="21" spans="1:3" ht="15.75">
      <c r="A21" s="502" t="s">
        <v>18</v>
      </c>
      <c r="B21" s="170" t="s">
        <v>130</v>
      </c>
      <c r="C21" s="501">
        <v>0</v>
      </c>
    </row>
    <row r="22" spans="1:3" ht="15.75">
      <c r="A22" s="502" t="s">
        <v>28</v>
      </c>
      <c r="B22" s="169"/>
      <c r="C22" s="501">
        <v>0</v>
      </c>
    </row>
    <row r="23" spans="1:3" ht="15.75">
      <c r="A23" s="504" t="s">
        <v>29</v>
      </c>
      <c r="B23" s="171"/>
      <c r="C23" s="509">
        <v>0</v>
      </c>
    </row>
    <row r="24" spans="1:3" ht="15.75">
      <c r="A24" s="506"/>
      <c r="B24" s="89" t="s">
        <v>139</v>
      </c>
      <c r="C24" s="510">
        <v>0</v>
      </c>
    </row>
    <row r="25" spans="1:3" ht="15.75">
      <c r="A25" s="500"/>
      <c r="B25" s="172"/>
      <c r="C25" s="508"/>
    </row>
    <row r="26" spans="1:3" ht="15.75">
      <c r="A26" s="502" t="s">
        <v>19</v>
      </c>
      <c r="B26" s="170" t="s">
        <v>540</v>
      </c>
      <c r="C26" s="503"/>
    </row>
    <row r="27" spans="1:3" ht="15.75">
      <c r="A27" s="504" t="s">
        <v>34</v>
      </c>
      <c r="B27" s="171" t="s">
        <v>598</v>
      </c>
      <c r="C27" s="505"/>
    </row>
    <row r="28" spans="1:3" ht="15.75">
      <c r="A28" s="506"/>
      <c r="B28" s="89" t="s">
        <v>139</v>
      </c>
      <c r="C28" s="511">
        <f>SUM(C27)</f>
        <v>0</v>
      </c>
    </row>
    <row r="29" spans="1:3" ht="15.75">
      <c r="A29" s="512"/>
      <c r="B29" s="173"/>
      <c r="C29" s="513"/>
    </row>
    <row r="30" spans="1:3" ht="16.5" thickBot="1">
      <c r="A30" s="514"/>
      <c r="B30" s="515" t="s">
        <v>126</v>
      </c>
      <c r="C30" s="516">
        <f>SUM(C19,C24,C28)</f>
        <v>103167489</v>
      </c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4.625" style="0" customWidth="1"/>
    <col min="3" max="3" width="20.625" style="0" customWidth="1"/>
    <col min="4" max="4" width="19.00390625" style="0" bestFit="1" customWidth="1"/>
    <col min="5" max="5" width="15.625" style="0" bestFit="1" customWidth="1"/>
    <col min="6" max="6" width="14.375" style="0" bestFit="1" customWidth="1"/>
  </cols>
  <sheetData>
    <row r="2" spans="2:6" ht="15.75">
      <c r="B2" s="9"/>
      <c r="C2" s="9"/>
      <c r="D2" s="9"/>
      <c r="E2" s="9" t="s">
        <v>638</v>
      </c>
      <c r="F2" s="9"/>
    </row>
    <row r="3" spans="2:7" ht="63.75" customHeight="1">
      <c r="B3" s="705" t="s">
        <v>599</v>
      </c>
      <c r="C3" s="705"/>
      <c r="D3" s="705"/>
      <c r="E3" s="705"/>
      <c r="F3" s="91"/>
      <c r="G3" s="91"/>
    </row>
    <row r="4" spans="2:6" ht="15.75">
      <c r="B4" s="705" t="s">
        <v>600</v>
      </c>
      <c r="C4" s="705"/>
      <c r="D4" s="705"/>
      <c r="E4" s="705"/>
      <c r="F4" s="9"/>
    </row>
    <row r="5" spans="2:6" ht="15.75">
      <c r="B5" s="9"/>
      <c r="C5" s="9"/>
      <c r="D5" s="9"/>
      <c r="E5" s="9"/>
      <c r="F5" s="9"/>
    </row>
    <row r="6" spans="2:6" ht="15.75">
      <c r="B6" s="9"/>
      <c r="C6" s="9"/>
      <c r="D6" s="9"/>
      <c r="E6" s="9"/>
      <c r="F6" s="9"/>
    </row>
    <row r="7" spans="2:6" ht="15.75">
      <c r="B7" s="9"/>
      <c r="C7" s="9"/>
      <c r="D7" s="9"/>
      <c r="E7" s="9"/>
      <c r="F7" s="9"/>
    </row>
    <row r="8" spans="2:6" ht="15.75">
      <c r="B8" s="9"/>
      <c r="C8" s="9"/>
      <c r="D8" s="9"/>
      <c r="E8" s="9"/>
      <c r="F8" s="9"/>
    </row>
    <row r="9" spans="2:5" ht="47.25">
      <c r="B9" s="84" t="s">
        <v>12</v>
      </c>
      <c r="C9" s="85" t="s">
        <v>636</v>
      </c>
      <c r="D9" s="86" t="s">
        <v>635</v>
      </c>
      <c r="E9" s="86" t="s">
        <v>637</v>
      </c>
    </row>
    <row r="10" spans="2:5" ht="15.75">
      <c r="B10" s="87" t="s">
        <v>634</v>
      </c>
      <c r="C10" s="88"/>
      <c r="D10" s="88"/>
      <c r="E10" s="88" t="s">
        <v>601</v>
      </c>
    </row>
    <row r="11" spans="2:5" ht="15.75">
      <c r="B11" s="89" t="s">
        <v>560</v>
      </c>
      <c r="C11" s="90">
        <f>SUM(C10)</f>
        <v>0</v>
      </c>
      <c r="D11" s="90">
        <f>SUM(D10)</f>
        <v>0</v>
      </c>
      <c r="E11" s="90">
        <f>SUM(E10)</f>
        <v>0</v>
      </c>
    </row>
    <row r="12" spans="2:6" ht="15.75">
      <c r="B12" s="9"/>
      <c r="C12" s="9"/>
      <c r="D12" s="9"/>
      <c r="E12" s="9"/>
      <c r="F12" s="9"/>
    </row>
    <row r="13" spans="2:6" ht="15.75">
      <c r="B13" s="9"/>
      <c r="C13" s="9"/>
      <c r="D13" s="9"/>
      <c r="E13" s="9"/>
      <c r="F13" s="9"/>
    </row>
    <row r="14" spans="2:6" ht="15.75">
      <c r="B14" s="9"/>
      <c r="C14" s="9"/>
      <c r="D14" s="9"/>
      <c r="E14" s="9"/>
      <c r="F14" s="9"/>
    </row>
    <row r="15" spans="2:6" ht="15.75">
      <c r="B15" s="9"/>
      <c r="C15" s="9"/>
      <c r="D15" s="9"/>
      <c r="E15" s="9"/>
      <c r="F15" s="9"/>
    </row>
    <row r="16" spans="2:6" ht="15.75">
      <c r="B16" s="9"/>
      <c r="C16" s="9"/>
      <c r="D16" s="9"/>
      <c r="E16" s="9"/>
      <c r="F16" s="9"/>
    </row>
    <row r="17" spans="2:6" ht="15.75">
      <c r="B17" s="9"/>
      <c r="C17" s="9"/>
      <c r="D17" s="9"/>
      <c r="E17" s="9"/>
      <c r="F17" s="9"/>
    </row>
    <row r="18" spans="2:6" ht="15.75">
      <c r="B18" s="9"/>
      <c r="C18" s="9"/>
      <c r="D18" s="9"/>
      <c r="E18" s="9"/>
      <c r="F18" s="9"/>
    </row>
    <row r="19" spans="2:6" ht="15.75">
      <c r="B19" s="9"/>
      <c r="C19" s="9"/>
      <c r="D19" s="9"/>
      <c r="E19" s="9"/>
      <c r="F19" s="9"/>
    </row>
    <row r="20" spans="2:6" ht="15.75">
      <c r="B20" s="9"/>
      <c r="C20" s="9"/>
      <c r="D20" s="9"/>
      <c r="E20" s="9"/>
      <c r="F20" s="9"/>
    </row>
    <row r="21" spans="2:6" ht="15.75">
      <c r="B21" s="9"/>
      <c r="C21" s="9"/>
      <c r="D21" s="9"/>
      <c r="E21" s="9"/>
      <c r="F21" s="9"/>
    </row>
    <row r="22" spans="2:6" ht="15.75">
      <c r="B22" s="9"/>
      <c r="C22" s="9"/>
      <c r="D22" s="9"/>
      <c r="E22" s="9"/>
      <c r="F22" s="9"/>
    </row>
    <row r="23" spans="2:6" ht="15.75">
      <c r="B23" s="9"/>
      <c r="C23" s="9"/>
      <c r="D23" s="9"/>
      <c r="E23" s="9"/>
      <c r="F23" s="9"/>
    </row>
    <row r="24" spans="2:6" ht="15.75">
      <c r="B24" s="9"/>
      <c r="C24" s="9"/>
      <c r="D24" s="9"/>
      <c r="E24" s="9"/>
      <c r="F24" s="9"/>
    </row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E17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5.125" style="10" customWidth="1"/>
    <col min="2" max="2" width="51.25390625" style="10" customWidth="1"/>
    <col min="3" max="3" width="24.25390625" style="10" customWidth="1"/>
    <col min="4" max="4" width="12.75390625" style="10" bestFit="1" customWidth="1"/>
    <col min="5" max="5" width="10.25390625" style="10" bestFit="1" customWidth="1"/>
    <col min="6" max="6" width="9.125" style="10" customWidth="1"/>
    <col min="7" max="7" width="10.25390625" style="10" bestFit="1" customWidth="1"/>
    <col min="8" max="16384" width="9.125" style="10" customWidth="1"/>
  </cols>
  <sheetData>
    <row r="2" ht="15">
      <c r="C2" s="35" t="s">
        <v>562</v>
      </c>
    </row>
    <row r="4" spans="1:3" ht="15">
      <c r="A4" s="687" t="s">
        <v>563</v>
      </c>
      <c r="B4" s="687"/>
      <c r="C4" s="687"/>
    </row>
    <row r="5" spans="1:3" ht="15">
      <c r="A5" s="687"/>
      <c r="B5" s="687"/>
      <c r="C5" s="687"/>
    </row>
    <row r="7" ht="15">
      <c r="C7" s="36" t="s">
        <v>534</v>
      </c>
    </row>
    <row r="8" ht="15.75" thickBot="1"/>
    <row r="9" spans="1:5" ht="15">
      <c r="A9" s="517"/>
      <c r="B9" s="518" t="s">
        <v>135</v>
      </c>
      <c r="C9" s="519" t="s">
        <v>680</v>
      </c>
      <c r="D9" s="39"/>
      <c r="E9" s="39"/>
    </row>
    <row r="10" spans="1:5" ht="15">
      <c r="A10" s="520" t="s">
        <v>17</v>
      </c>
      <c r="B10" s="79" t="s">
        <v>683</v>
      </c>
      <c r="C10" s="623">
        <v>327500</v>
      </c>
      <c r="D10" s="75" t="s">
        <v>682</v>
      </c>
      <c r="E10" s="39"/>
    </row>
    <row r="11" spans="1:5" ht="15">
      <c r="A11" s="521" t="s">
        <v>18</v>
      </c>
      <c r="B11" s="621" t="s">
        <v>684</v>
      </c>
      <c r="C11" s="622">
        <f>C12+C13+C14+C15</f>
        <v>951275</v>
      </c>
      <c r="D11" s="75" t="s">
        <v>689</v>
      </c>
      <c r="E11" s="39"/>
    </row>
    <row r="12" spans="1:5" ht="15">
      <c r="A12" s="521" t="s">
        <v>19</v>
      </c>
      <c r="B12" s="14" t="s">
        <v>685</v>
      </c>
      <c r="C12" s="522">
        <v>354600</v>
      </c>
      <c r="D12" s="75"/>
      <c r="E12" s="39"/>
    </row>
    <row r="13" spans="1:5" ht="15">
      <c r="A13" s="521" t="s">
        <v>20</v>
      </c>
      <c r="B13" s="78" t="s">
        <v>686</v>
      </c>
      <c r="C13" s="523">
        <v>206400</v>
      </c>
      <c r="D13" s="76"/>
      <c r="E13" s="39"/>
    </row>
    <row r="14" spans="1:5" ht="15">
      <c r="A14" s="521"/>
      <c r="B14" s="78" t="s">
        <v>687</v>
      </c>
      <c r="C14" s="523">
        <v>309875</v>
      </c>
      <c r="D14" s="75"/>
      <c r="E14" s="39"/>
    </row>
    <row r="15" spans="1:5" ht="15">
      <c r="A15" s="521" t="s">
        <v>21</v>
      </c>
      <c r="B15" s="78" t="s">
        <v>688</v>
      </c>
      <c r="C15" s="523">
        <v>80400</v>
      </c>
      <c r="D15" s="75"/>
      <c r="E15" s="39"/>
    </row>
    <row r="16" spans="1:5" ht="15">
      <c r="A16" s="524" t="s">
        <v>97</v>
      </c>
      <c r="B16" s="80" t="s">
        <v>533</v>
      </c>
      <c r="C16" s="525">
        <f>C11+C10</f>
        <v>1278775</v>
      </c>
      <c r="D16" s="76"/>
      <c r="E16" s="39"/>
    </row>
    <row r="17" spans="1:5" ht="15.75" thickBot="1">
      <c r="A17" s="526"/>
      <c r="B17" s="527" t="s">
        <v>136</v>
      </c>
      <c r="C17" s="528">
        <f>C16</f>
        <v>1278775</v>
      </c>
      <c r="D17" s="77"/>
      <c r="E17" s="39"/>
    </row>
  </sheetData>
  <sheetProtection/>
  <mergeCells count="2">
    <mergeCell ref="A4:C4"/>
    <mergeCell ref="A5:C5"/>
  </mergeCells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Szemenyei Jánosné</cp:lastModifiedBy>
  <cp:lastPrinted>2018-05-15T07:34:43Z</cp:lastPrinted>
  <dcterms:created xsi:type="dcterms:W3CDTF">2009-02-13T07:41:59Z</dcterms:created>
  <dcterms:modified xsi:type="dcterms:W3CDTF">2018-06-07T09:57:39Z</dcterms:modified>
  <cp:category/>
  <cp:version/>
  <cp:contentType/>
  <cp:contentStatus/>
</cp:coreProperties>
</file>