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9" activeTab="13"/>
  </bookViews>
  <sheets>
    <sheet name="1.sz.m. önk. össz.bev. (2)" sheetId="1" r:id="rId1"/>
    <sheet name="1 .sz.m.önk.össz.kiad. (2)" sheetId="2" r:id="rId2"/>
    <sheet name="2.sz.m.összehasonlító (2)" sheetId="3" r:id="rId3"/>
    <sheet name="3.sz.m Önk  bev. (2)" sheetId="4" r:id="rId4"/>
    <sheet name="4.sz.m.ÖNK kiadás (2)" sheetId="5" r:id="rId5"/>
    <sheet name="5 .sz.m. Létszám (2)" sheetId="6" r:id="rId6"/>
    <sheet name="6.sz.m.fejlesztés (2)" sheetId="7" r:id="rId7"/>
    <sheet name="7.sz.m.Dologi kiadás (2)" sheetId="8" r:id="rId8"/>
    <sheet name="8.sz.m.szociális kiadások (2)" sheetId="9" r:id="rId9"/>
    <sheet name="9.sz.m.átadott pe (2)" sheetId="10" r:id="rId10"/>
    <sheet name="10. saját bevételek (2)" sheetId="11" r:id="rId11"/>
    <sheet name="11. sz. m. EU" sheetId="12" r:id="rId12"/>
    <sheet name="12 (2). sz.m. előir felh terv" sheetId="13" r:id="rId13"/>
    <sheet name="13.sz.m. állami támogatás" sheetId="14" r:id="rId14"/>
    <sheet name="14. sz.m. közvetett tám." sheetId="15" r:id="rId15"/>
    <sheet name="15.sz.m. több éves kihat." sheetId="16" r:id="rId16"/>
    <sheet name="16.sz.m. hitelállomány" sheetId="17" r:id="rId17"/>
    <sheet name="5.1 sz. m" sheetId="18" r:id="rId18"/>
    <sheet name="5.2 sz. m" sheetId="19" r:id="rId19"/>
    <sheet name="5.3 sz. m" sheetId="20" r:id="rId20"/>
    <sheet name="7.b.sz.m." sheetId="21" r:id="rId21"/>
    <sheet name="11. sz adósság kötelezettség" sheetId="22" r:id="rId22"/>
    <sheet name="14.sz.m. tartozás" sheetId="23" r:id="rId23"/>
  </sheets>
  <externalReferences>
    <externalReference r:id="rId26"/>
  </externalReferences>
  <definedNames>
    <definedName name="_xlnm.Print_Area" localSheetId="1">'1 .sz.m.önk.össz.kiad. (2)'!$A$1:$L$63</definedName>
    <definedName name="_xlnm.Print_Area" localSheetId="0">'1.sz.m. önk. össz.bev. (2)'!$A$1:$L$50</definedName>
    <definedName name="_xlnm.Print_Area" localSheetId="21">'11. sz adósság kötelezettség'!$A$1:$E$12</definedName>
    <definedName name="_xlnm.Print_Area" localSheetId="12">'12 (2). sz.m. előir felh terv'!$A$1:$O$25</definedName>
    <definedName name="_xlnm.Print_Area" localSheetId="16">'16.sz.m. hitelállomány'!$A$1:$F$17</definedName>
    <definedName name="_xlnm.Print_Area" localSheetId="2">'2.sz.m.összehasonlító (2)'!$A$1:$F$30</definedName>
    <definedName name="_xlnm.Print_Area" localSheetId="3">'3.sz.m Önk  bev. (2)'!$A$1:$J$54</definedName>
    <definedName name="_xlnm.Print_Area" localSheetId="4">'4.sz.m.ÖNK kiadás (2)'!$A$1:$J$35</definedName>
    <definedName name="_xlnm.Print_Area" localSheetId="5">'5 .sz.m. Létszám (2)'!$A$1:$E$19</definedName>
    <definedName name="_xlnm.Print_Area" localSheetId="17">'5.1 sz. m'!$A$1:$F$47</definedName>
    <definedName name="_xlnm.Print_Area" localSheetId="18">'5.2 sz. m'!$A$1:$F$46</definedName>
    <definedName name="_xlnm.Print_Area" localSheetId="19">'5.3 sz. m'!$A$1:$F$46</definedName>
    <definedName name="_xlnm.Print_Area" localSheetId="6">'6.sz.m.fejlesztés (2)'!$A$1:$I$47</definedName>
    <definedName name="_xlnm.Print_Area" localSheetId="20">'7.b.sz.m.'!$A$1:$E$18</definedName>
    <definedName name="_xlnm.Print_Area" localSheetId="7">'7.sz.m.Dologi kiadás (2)'!$A$1:$I$18</definedName>
    <definedName name="_xlnm.Print_Area" localSheetId="8">'8.sz.m.szociális kiadások (2)'!$A$1:$H$32</definedName>
    <definedName name="_xlnm.Print_Area" localSheetId="9">'9.sz.m.átadott pe (2)'!$A$1:$I$39</definedName>
  </definedNames>
  <calcPr fullCalcOnLoad="1"/>
</workbook>
</file>

<file path=xl/sharedStrings.xml><?xml version="1.0" encoding="utf-8"?>
<sst xmlns="http://schemas.openxmlformats.org/spreadsheetml/2006/main" count="1152" uniqueCount="556">
  <si>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</si>
  <si>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</si>
  <si>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</si>
  <si>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</si>
  <si>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</si>
  <si>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</si>
  <si>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</si>
  <si>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E Ft-ban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</si>
  <si>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</si>
  <si>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</si>
  <si>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</si>
  <si>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</si>
  <si>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</si>
  <si>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</si>
  <si>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</si>
  <si>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</si>
  <si>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 xml:space="preserve">Támogatás </t>
  </si>
  <si>
    <t>B</t>
  </si>
  <si>
    <t>F</t>
  </si>
  <si>
    <t xml:space="preserve">FEJLESZTÉSEK (ÁFA-val) </t>
  </si>
  <si>
    <t>Intézmény</t>
  </si>
  <si>
    <t>Felújítás/beruházás</t>
  </si>
  <si>
    <t>Cím</t>
  </si>
  <si>
    <t>Közvilágítási feladatok</t>
  </si>
  <si>
    <t>ÖSSZESEN:</t>
  </si>
  <si>
    <t>Önkormányzati bevételek és kiadások mérlege</t>
  </si>
  <si>
    <t>Összesen:</t>
  </si>
  <si>
    <t>12. számú melléklet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</si>
  <si>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</si>
  <si>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</si>
  <si>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</si>
  <si>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</si>
  <si>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</si>
  <si>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</si>
  <si>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</si>
  <si>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</si>
  <si>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Adatszolgáltatás</t>
  </si>
  <si>
    <t>az elismert tartozásállományról</t>
  </si>
  <si>
    <t>Költségvetési szerv neve:</t>
  </si>
  <si>
    <t>Költségvetési szerv számlaszáma:</t>
  </si>
  <si>
    <t>Sor-szám</t>
  </si>
  <si>
    <t xml:space="preserve">Tartozásállomány megnevezése </t>
  </si>
  <si>
    <t>15-30 nap közötti állomány</t>
  </si>
  <si>
    <t>30-60 nap közötti állomány</t>
  </si>
  <si>
    <t>60 napon 
túli állomány</t>
  </si>
  <si>
    <t>1.</t>
  </si>
  <si>
    <t>Állammal szembeni tartozások</t>
  </si>
  <si>
    <t>2.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</si>
  <si>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</si>
  <si>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</si>
  <si>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</si>
  <si>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</si>
  <si>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</si>
  <si>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</si>
  <si>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Helyi adók</t>
  </si>
  <si>
    <t xml:space="preserve">Bevételek </t>
  </si>
  <si>
    <t xml:space="preserve">Kiadások </t>
  </si>
  <si>
    <t>Támogatás</t>
  </si>
  <si>
    <t>Összes bevétel</t>
  </si>
  <si>
    <t>Összes kiadás</t>
  </si>
  <si>
    <t>Projekt megvalósítás</t>
  </si>
  <si>
    <t>Pénzmaradvány</t>
  </si>
  <si>
    <t>Szakmai tev. ellátók</t>
  </si>
  <si>
    <t>B/F</t>
  </si>
  <si>
    <t xml:space="preserve">   Tárgyi eszközök és imm. javak értékesítése</t>
  </si>
  <si>
    <t xml:space="preserve">   Sajátos felhalmozási és tőkebevételek</t>
  </si>
  <si>
    <t xml:space="preserve">   Működési célú átvett pénzeszközök    </t>
  </si>
  <si>
    <t xml:space="preserve">   Felhalmozási célú átvett pénzeszköz </t>
  </si>
  <si>
    <t>F e l ú j í t á s o k</t>
  </si>
  <si>
    <t>Saját forrás</t>
  </si>
  <si>
    <t>2013.</t>
  </si>
  <si>
    <t>Éves eredeti kiadási előirányzat: …………… ezer Ft</t>
  </si>
  <si>
    <t>30 napon túli elismert tartozásállomány összesen: ……………… Ft</t>
  </si>
  <si>
    <t>EU támogatás</t>
  </si>
  <si>
    <t>Társadalombiztosítás pénzügyi alapjából átvett pénzeszköz</t>
  </si>
  <si>
    <t>Egyéb működési célú támogatásértékű bevétel</t>
  </si>
  <si>
    <t>Egyéb felhalmozási célú támogatásértékű bevétel</t>
  </si>
  <si>
    <t>Temetési segély 46. §</t>
  </si>
  <si>
    <t>Önkormányzat dologi kiadásai</t>
  </si>
  <si>
    <t xml:space="preserve">   Rövid lejáratú betét után kapott felh. kamat</t>
  </si>
  <si>
    <t xml:space="preserve"> I n t é z m é n y i  b e r u h á z á s o k</t>
  </si>
  <si>
    <t>Központosított előirányzatok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</si>
  <si>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</si>
  <si>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</si>
  <si>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</si>
  <si>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</si>
  <si>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</si>
  <si>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</si>
  <si>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</si>
  <si>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</si>
  <si>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</si>
  <si>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</si>
  <si>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</si>
  <si>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</si>
  <si>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</si>
  <si>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</si>
  <si>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</si>
  <si>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Gyermekjóléti ellátások</t>
  </si>
  <si>
    <t>Kiegészítő  gyermekvédelmi tám. Gyvt.20/B.§</t>
  </si>
  <si>
    <t>1.4</t>
  </si>
  <si>
    <t>1.5</t>
  </si>
  <si>
    <t>Munkaadókat terhelő járulékok és szociális hozzájárulási adó</t>
  </si>
  <si>
    <t>1. Önkormányzat működési bevételei</t>
  </si>
  <si>
    <t xml:space="preserve">   1.1 Közhatalmi bevételek</t>
  </si>
  <si>
    <t xml:space="preserve">   1.2 Intézményi működési bevételek</t>
  </si>
  <si>
    <t>Közfoglalkoztatottak száma önkormányzatnál</t>
  </si>
  <si>
    <t xml:space="preserve">   Osztalék és hozam bevétel </t>
  </si>
  <si>
    <t>KÖLTSÉGVETÉSI BEVÉTELEK ÉS KIADÁSOK EGYENLEGE</t>
  </si>
  <si>
    <t>3. sz. táblázat</t>
  </si>
  <si>
    <t>FINANSZÍROZÁSI CÉLÚ PÉNZÜGYI BEVÉTELEK ÉS KIADÁSOK EGYENLEGE ÖSSZESEN</t>
  </si>
  <si>
    <t>MEGNEVEZÉS</t>
  </si>
  <si>
    <t>Évek</t>
  </si>
  <si>
    <t>ÖSSZES KÖTELEZETTSÉG</t>
  </si>
  <si>
    <t>Önkormányzat adósságot keletkeztető ügyletekből és kezességvállalásokból fennálló kötelezettségei</t>
  </si>
  <si>
    <t>3. számú melléklet</t>
  </si>
  <si>
    <t>4. számú melléklet</t>
  </si>
  <si>
    <t xml:space="preserve">KÖLTSÉGVETÉSI SZERVEK FELHALMOZÁSI KIADÁSAI </t>
  </si>
  <si>
    <t>11. számú melléklet</t>
  </si>
  <si>
    <t>Bevételi jogcímek</t>
  </si>
  <si>
    <t>Kezességvállalással kapcsolatos megtérülés</t>
  </si>
  <si>
    <t xml:space="preserve">Ezer forintban </t>
  </si>
  <si>
    <t xml:space="preserve"> Önkormányzat saját bevételeinek részletezése az adósságot keletkeztető ügyletből származó tárgyévi fizetési kötelezettség megállapításához</t>
  </si>
  <si>
    <t>14. számú melléklet</t>
  </si>
  <si>
    <t>SAJÁT BEVÉTELEK ÖSSZESEN</t>
  </si>
  <si>
    <t>7.2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</si>
  <si>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</si>
  <si>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</si>
  <si>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</si>
  <si>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</si>
  <si>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</si>
  <si>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</si>
  <si>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</si>
  <si>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</si>
  <si>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Önkormányzat 2013. évi bevételi előirányzatai</t>
  </si>
  <si>
    <t>Kötelező feladat</t>
  </si>
  <si>
    <t>Önként vállalt feladat</t>
  </si>
  <si>
    <t>Önkormányzat 2013. évi kiadási előirányzatai</t>
  </si>
  <si>
    <t xml:space="preserve">Kötelező </t>
  </si>
  <si>
    <t>Önként vállalt</t>
  </si>
  <si>
    <t>2013. év</t>
  </si>
  <si>
    <t>kötelező</t>
  </si>
  <si>
    <t>önként vállalt</t>
  </si>
  <si>
    <t xml:space="preserve">Eredeti </t>
  </si>
  <si>
    <t xml:space="preserve">Központi támogatás 
</t>
  </si>
  <si>
    <t>Eredeti</t>
  </si>
  <si>
    <t>Ápolási díj méltányossági Szt. 43/B §</t>
  </si>
  <si>
    <t>Köztemetés Szt. 48. §</t>
  </si>
  <si>
    <t>Más pénzbeli támogatás Szt. 26.§</t>
  </si>
  <si>
    <t>Aktív korúak ellátása - rendszeres szociális  Szt. 37 §</t>
  </si>
  <si>
    <t>Természetbeni támogatás Gyvt. 20/A §</t>
  </si>
  <si>
    <t>Gyermekétkeztetés Gyvt. 15.§ (5) bekezdés</t>
  </si>
  <si>
    <t>Óvodáztatási támogatás Gyvt. 20/C §</t>
  </si>
  <si>
    <t>2013. évi terv</t>
  </si>
  <si>
    <t>Állami (államig.) feladat</t>
  </si>
  <si>
    <t>I/1. Közhatalmi bevételek</t>
  </si>
  <si>
    <t xml:space="preserve">    Iparűzési adó</t>
  </si>
  <si>
    <t xml:space="preserve">    Telekadó</t>
  </si>
  <si>
    <t xml:space="preserve">    Idegenforgalmi adó</t>
  </si>
  <si>
    <t>2.1.1</t>
  </si>
  <si>
    <t>2.1.2</t>
  </si>
  <si>
    <t>2.1.3</t>
  </si>
  <si>
    <t>2.1.4</t>
  </si>
  <si>
    <t>Bírságok, díjak, pótlékok</t>
  </si>
  <si>
    <t>3.3</t>
  </si>
  <si>
    <t>3.4</t>
  </si>
  <si>
    <t>3.5</t>
  </si>
  <si>
    <t>I/2. Intézményi működési bevételek</t>
  </si>
  <si>
    <t xml:space="preserve">4. </t>
  </si>
  <si>
    <t>3.6</t>
  </si>
  <si>
    <t>Egyéb fizetési kötelezettségből származó bevétel</t>
  </si>
  <si>
    <t>Egyéb működési célú bevételek</t>
  </si>
  <si>
    <t xml:space="preserve"> Alaptevékenységgel összefüggő egyéb bevételek</t>
  </si>
  <si>
    <t xml:space="preserve"> Egyéb sajátos bevételek</t>
  </si>
  <si>
    <t xml:space="preserve"> Továbbszámlázott szolgáltatások</t>
  </si>
  <si>
    <t xml:space="preserve">  Kamatbevételek</t>
  </si>
  <si>
    <t xml:space="preserve"> Kiszámlázott termékek és szolg. áfája</t>
  </si>
  <si>
    <t xml:space="preserve">III. Támogatások, kiegészítések </t>
  </si>
  <si>
    <t>5.3</t>
  </si>
  <si>
    <t>5.4</t>
  </si>
  <si>
    <t>Vis maior támogatás</t>
  </si>
  <si>
    <t>Egyéb támogatás</t>
  </si>
  <si>
    <t>IV. Átvett pénzeszközök államháztartáson belülről</t>
  </si>
  <si>
    <t>Működési támogatás államháztartáson belülről</t>
  </si>
  <si>
    <t>6.1.1</t>
  </si>
  <si>
    <t>6.1.2</t>
  </si>
  <si>
    <t>6.1.3</t>
  </si>
  <si>
    <t xml:space="preserve">6.2 </t>
  </si>
  <si>
    <t>Felhalmozási támogatás államháztartáson belülről</t>
  </si>
  <si>
    <t>6.2.1</t>
  </si>
  <si>
    <t>6.2.2</t>
  </si>
  <si>
    <t>6.2.3</t>
  </si>
  <si>
    <t>V. Átvett pénzeszközök államháztartáson kívülről</t>
  </si>
  <si>
    <t>VI. Felhalmozási célú bevételek</t>
  </si>
  <si>
    <t>8.3</t>
  </si>
  <si>
    <t>8.4</t>
  </si>
  <si>
    <t>KÖLTSÉGVETÉSI BEVÉTELEK ÖSSZESEN</t>
  </si>
  <si>
    <t>11.1</t>
  </si>
  <si>
    <t>11.2</t>
  </si>
  <si>
    <t>Hiány belső finanszírozás bevétele</t>
  </si>
  <si>
    <t>11.1.1</t>
  </si>
  <si>
    <t>11.1.2</t>
  </si>
  <si>
    <t>Hiány külső finanszírozás bevétele</t>
  </si>
  <si>
    <t>KÖLTSÉGVETÉSI ÉS FINANSZÍROZÁSI BEVÉTELEK ÖSSZESEN</t>
  </si>
  <si>
    <t>Ált. működéshez és ágazati feladathoz kapcs. tám.</t>
  </si>
  <si>
    <t>I. Önkormányzat működési bevételei</t>
  </si>
  <si>
    <t>II. Átengedett központi adók</t>
  </si>
  <si>
    <t>VII. Kölcsönök visszatérülése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</si>
  <si>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</si>
  <si>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</si>
  <si>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</si>
  <si>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</si>
  <si>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</si>
  <si>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</si>
  <si>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Szociális, rászorultság jellegű ellátások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</si>
  <si>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</si>
  <si>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</si>
  <si>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</si>
  <si>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</si>
  <si>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</si>
  <si>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</si>
  <si>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</si>
  <si>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</si>
  <si>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</si>
  <si>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</si>
  <si>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</si>
  <si>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</si>
  <si>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</si>
  <si>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</si>
  <si>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</si>
  <si>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</si>
  <si>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Céltartalék épületek karbantartására</t>
  </si>
  <si>
    <t>Fejlesztési tartalék</t>
  </si>
  <si>
    <t>IV. Kölcsönök nyújtása</t>
  </si>
  <si>
    <t>V. Költségvetési szervek finanszírozása</t>
  </si>
  <si>
    <t>KÖLTSÉGVETÉSI KIADÁSOK ÖSSZESEN</t>
  </si>
  <si>
    <t>VI. Finanszírozási kiadások</t>
  </si>
  <si>
    <t>Működési célú finanszírozási kidások</t>
  </si>
  <si>
    <t>KIADÁSOK ÖSSZESEN</t>
  </si>
  <si>
    <t>Felhalmozási célú finanszírozási kidások</t>
  </si>
  <si>
    <t>Kötelező</t>
  </si>
  <si>
    <t xml:space="preserve">Európai Uniós támogatással megvalósuló  programok, projektek 2013. évi bevételei és kiadásai  </t>
  </si>
  <si>
    <t>......................, 2013. .......................... hó ..... nap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</si>
  <si>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</si>
  <si>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</si>
  <si>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</si>
  <si>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2013. január 1.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</si>
  <si>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</si>
  <si>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</si>
  <si>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</si>
  <si>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</si>
  <si>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</si>
  <si>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</si>
  <si>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</si>
  <si>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</si>
  <si>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</si>
  <si>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</si>
  <si>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</si>
  <si>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</si>
  <si>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</si>
  <si>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</si>
  <si>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</si>
  <si>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</si>
  <si>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</si>
  <si>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</si>
  <si>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</si>
  <si>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</si>
  <si>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</si>
  <si>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</si>
  <si>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</si>
  <si>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</si>
  <si>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</si>
  <si>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</si>
  <si>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</si>
  <si>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</si>
  <si>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</si>
  <si>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</si>
  <si>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</si>
  <si>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</si>
  <si>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</si>
  <si>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</si>
  <si>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</si>
  <si>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</si>
  <si>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</si>
  <si>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</si>
  <si>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</si>
  <si>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</si>
  <si>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</si>
  <si>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</si>
  <si>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</si>
  <si>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</si>
  <si>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</si>
  <si>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</si>
  <si>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</si>
  <si>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</si>
  <si>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BEVÉTELEK ÖSSZESEN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</si>
  <si>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</si>
  <si>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</si>
  <si>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</si>
  <si>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</si>
  <si>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</si>
  <si>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</si>
  <si>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</si>
  <si>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</si>
  <si>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</si>
  <si>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</si>
  <si>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</si>
  <si>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</si>
  <si>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</si>
  <si>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</si>
  <si>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</si>
  <si>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</si>
  <si>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Önkormányzati intézményi bevétel</t>
  </si>
  <si>
    <t>Intézmények intézményi bevétel</t>
  </si>
  <si>
    <t>2. Átengedett központi adók</t>
  </si>
  <si>
    <t>3. Önkormányzati támogatások, kiegészítések</t>
  </si>
  <si>
    <t>4. Átvett pénzeszközök államh. belülről</t>
  </si>
  <si>
    <t>5. Átvett pénzeszközök államh.kívülről</t>
  </si>
  <si>
    <t>Költségvetési maradvány bevétele felhalmozási</t>
  </si>
  <si>
    <t>Költségvetési maradvány bevétele működési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</si>
  <si>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</si>
  <si>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</si>
  <si>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</si>
  <si>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</si>
  <si>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</si>
  <si>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</si>
  <si>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</si>
  <si>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</si>
  <si>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4. Kölcsönök visszatérülése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</si>
  <si>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</si>
  <si>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</si>
  <si>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</si>
  <si>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</si>
  <si>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</si>
  <si>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</si>
  <si>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</si>
  <si>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</si>
  <si>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</si>
  <si>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</si>
  <si>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</si>
  <si>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</si>
  <si>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</si>
  <si>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</si>
  <si>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</si>
  <si>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</si>
  <si>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</si>
  <si>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</si>
  <si>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</si>
  <si>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</si>
  <si>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</si>
  <si>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</si>
  <si>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</si>
  <si>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</si>
  <si>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</si>
  <si>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</si>
  <si>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</si>
  <si>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1. sz. táblázat</t>
  </si>
  <si>
    <t>5.1 számú melléklet</t>
  </si>
  <si>
    <t>5.3 számú melléklet</t>
  </si>
  <si>
    <t>5.2 számú melléklet</t>
  </si>
  <si>
    <t xml:space="preserve">2013. év 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</si>
  <si>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</si>
  <si>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</si>
  <si>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</si>
  <si>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</si>
  <si>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</si>
  <si>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  I/1. Közhatalmi bevételek</t>
  </si>
  <si>
    <t xml:space="preserve">  I/2. Intézményi működési bevételek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</si>
  <si>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</si>
  <si>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</si>
  <si>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</si>
  <si>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</si>
  <si>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</si>
  <si>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</si>
  <si>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</si>
  <si>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</si>
  <si>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</si>
  <si>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</si>
  <si>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</si>
  <si>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</si>
  <si>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</si>
  <si>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</si>
  <si>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</si>
  <si>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Saját forrás , támogatás megelőlegezés</t>
  </si>
  <si>
    <t>2.3.4</t>
  </si>
  <si>
    <t>Befektetési célú részesedések</t>
  </si>
  <si>
    <t>7/b. számú melléklet</t>
  </si>
  <si>
    <t>VIII. Finanszírozási bevételek</t>
  </si>
  <si>
    <t>V. Finanszírozási kiadások</t>
  </si>
  <si>
    <t>* A közös hivatal önként vállalt feladatot nem lát el</t>
  </si>
  <si>
    <t>Önkormányzat</t>
  </si>
  <si>
    <t>Beledi Általános Művelődési Központ*</t>
  </si>
  <si>
    <t>Egyesített Szociális Központ*</t>
  </si>
  <si>
    <t>Önkormányzat költségvetési szerveinek 2013 évi létszámkerete</t>
  </si>
  <si>
    <t xml:space="preserve">    Talajterhelési díj</t>
  </si>
  <si>
    <t>Önkormányzati jogalkotás</t>
  </si>
  <si>
    <t>Utak, hidak karbantartása</t>
  </si>
  <si>
    <t>Város- és községgazdálkodás</t>
  </si>
  <si>
    <t>Katasztrófavédelmi helyreállítási tevékenység</t>
  </si>
  <si>
    <t>Köztemető fenntartása</t>
  </si>
  <si>
    <t xml:space="preserve">Átmeneti segély Szt. 45. §                      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</si>
  <si>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</si>
  <si>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</si>
  <si>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</si>
  <si>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</si>
  <si>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</si>
  <si>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</si>
  <si>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</si>
  <si>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</si>
  <si>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</si>
  <si>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</si>
  <si>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</si>
  <si>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</si>
  <si>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</si>
  <si>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</si>
  <si>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</si>
  <si>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</si>
  <si>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</si>
  <si>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</si>
  <si>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</si>
  <si>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</si>
  <si>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</si>
  <si>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</si>
  <si>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</si>
  <si>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</si>
  <si>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Jogcím</t>
  </si>
  <si>
    <t>Kedvezmények összesen</t>
  </si>
  <si>
    <t>Étkezési díj</t>
  </si>
  <si>
    <t>Gondozási díj</t>
  </si>
  <si>
    <t>Előirányzat-felhasználási terv
2013. évre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</si>
  <si>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</si>
  <si>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</si>
  <si>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</si>
  <si>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</si>
  <si>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</si>
  <si>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</si>
  <si>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</si>
  <si>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</si>
  <si>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</si>
  <si>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</si>
  <si>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</si>
  <si>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</si>
  <si>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</si>
  <si>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</si>
  <si>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</si>
  <si>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</si>
  <si>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</si>
  <si>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</si>
  <si>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</si>
  <si>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</si>
  <si>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</si>
  <si>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</si>
  <si>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</si>
  <si>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</si>
  <si>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</si>
  <si>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</si>
  <si>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</si>
  <si>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</si>
  <si>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</si>
  <si>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</si>
  <si>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</si>
  <si>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</si>
  <si>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</si>
  <si>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</si>
  <si>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</si>
  <si>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</si>
  <si>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A 2013. évi általános működés és ágazati feladatok támogatásának alakulása jogcímenként</t>
  </si>
  <si>
    <t>adatok forintban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</si>
  <si>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</si>
  <si>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</si>
  <si>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</si>
  <si>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</si>
  <si>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I.1.b)  Településüzemeltetésével kapcsolódó feladatellátás támogatás összesen</t>
  </si>
  <si>
    <t>I.1.c) Beszámítási összeg</t>
  </si>
  <si>
    <t>I.1.d) Egyéb kötelező önkormányzati feladatok támogatása</t>
  </si>
  <si>
    <t xml:space="preserve">I. Települési önkormányzat működésének támogatása </t>
  </si>
  <si>
    <t xml:space="preserve">II.1 Óvodapedagógusok  és a nevelőmunkát közvetlenül támogatók bértámogatása </t>
  </si>
  <si>
    <t>II.2 Óvodaműködtetési támogatás</t>
  </si>
  <si>
    <t>II.3 Ingyenes és kedvezmények gyermekétkeztetés támogatása</t>
  </si>
  <si>
    <t>II. Köznevelési és gyermekétkeztetési feladatok támogatása</t>
  </si>
  <si>
    <t>III.1. Egyes jövedelempótló támogatások (Évközben igényelt)</t>
  </si>
  <si>
    <t>III.2. Hozzájárulás a pénzbeli szociális ellátásokhoz</t>
  </si>
  <si>
    <t>4.) Szociális étkeztetés</t>
  </si>
  <si>
    <t>5.) Házi segítégnyújtás</t>
  </si>
  <si>
    <t>III.3 Egyes szociális és gyermekjóléti feladatok támogatás</t>
  </si>
  <si>
    <t>III. Települési önkormányzatok szociális és gyermekjóléti feladatainak támogatása</t>
  </si>
  <si>
    <t>IV. Önkormányzatok kutúrális feladat támogatása</t>
  </si>
  <si>
    <t>Támogatások 2 sz. melléklet összesen</t>
  </si>
  <si>
    <t>I.1.bd) Közutak fenntartásának támogatása</t>
  </si>
  <si>
    <t>II.4 Társulásba járó gyermekek utaztatása</t>
  </si>
  <si>
    <t>6.) Gyermekek napközbeni ellátása</t>
  </si>
  <si>
    <t>Önkormányzaton és intézményein belül megvalósuló projektek (támogatási szerződéssel rendelkező)</t>
  </si>
  <si>
    <t>Államháztartáson belülre</t>
  </si>
  <si>
    <t>4. számú melléklet 1.5.3 és 2.3.2 sorainak részletezése</t>
  </si>
  <si>
    <t>Orvosi ügyelet</t>
  </si>
  <si>
    <t>Rendőrörs</t>
  </si>
  <si>
    <t>KÖSZ</t>
  </si>
  <si>
    <t>TÖOSZ</t>
  </si>
  <si>
    <t>Területfejlesztési Tanács</t>
  </si>
  <si>
    <t>Egyéb gépek, berendezések, felszerelések vásárlása</t>
  </si>
  <si>
    <t>Beled Társulás</t>
  </si>
  <si>
    <t>Tűzoltóverseny</t>
  </si>
  <si>
    <t>Közös Hivatal hozzájárulás</t>
  </si>
  <si>
    <t>Többcélú társulási tagdíj</t>
  </si>
  <si>
    <t>5. számú melléklet</t>
  </si>
  <si>
    <t>7. számú melléklet</t>
  </si>
  <si>
    <t>13. számú melléklet</t>
  </si>
  <si>
    <t>Háziorvosi szolgálat</t>
  </si>
  <si>
    <t>Falugondnoki szolgálat</t>
  </si>
  <si>
    <t>Könyvtári szolgáltatások</t>
  </si>
  <si>
    <t>Mns. Egyéb sporttevékenység</t>
  </si>
  <si>
    <t>I.1.a) Önkormányzati hivatal működésének támogatása</t>
  </si>
  <si>
    <t>III.3.e. Falugondnoki szolgáltatás</t>
  </si>
  <si>
    <t xml:space="preserve">Többéves kihatással járó döntésekből származó kötelezettségek </t>
  </si>
  <si>
    <t>célok szerint,  évenkénti megbontásban</t>
  </si>
  <si>
    <t>Kötelezettség jogcíme</t>
  </si>
  <si>
    <t>Köt. váll éve</t>
  </si>
  <si>
    <t>Kiadás vonzata évenként</t>
  </si>
  <si>
    <t>Az önkormányzat által felvett adósságállomány alakulása</t>
  </si>
  <si>
    <t>lejárat és eszközök szerinti bontásban</t>
  </si>
  <si>
    <t xml:space="preserve"> Ezer forintban </t>
  </si>
  <si>
    <t>Sor-
szám</t>
  </si>
  <si>
    <t>Hitel jellege</t>
  </si>
  <si>
    <t>Hitel folyósítója</t>
  </si>
  <si>
    <t>Felvétel</t>
  </si>
  <si>
    <t xml:space="preserve">Lejárat </t>
  </si>
  <si>
    <t>Hitel állomány január 1-jén</t>
  </si>
  <si>
    <t xml:space="preserve"> éve</t>
  </si>
  <si>
    <t>éve</t>
  </si>
  <si>
    <t xml:space="preserve">Működési célú </t>
  </si>
  <si>
    <t>Igénybevett folyószámla hitel</t>
  </si>
  <si>
    <t>Felhalmozási célú</t>
  </si>
  <si>
    <t xml:space="preserve">Összesen </t>
  </si>
  <si>
    <t>Hitelviszonyt megtestesítő értékpapír (kötvény) (2012. dec. 31. 241,06 MNB árfolyammal számolva)</t>
  </si>
  <si>
    <t>Díjak, pótlékok, bírság</t>
  </si>
  <si>
    <t>Kis-Rába Menti Tak.Szöv.</t>
  </si>
  <si>
    <t>2012.</t>
  </si>
  <si>
    <t>HUF alapú fejlesztési hitel</t>
  </si>
  <si>
    <t>Hitelfelvétel faluház felújítására</t>
  </si>
  <si>
    <t>Beruházási hitelfelvétel faluház felújítására</t>
  </si>
  <si>
    <t>2016.</t>
  </si>
  <si>
    <t>HUF alapú fejlesztési hitel kamata</t>
  </si>
  <si>
    <t>15. számú melléklet</t>
  </si>
  <si>
    <t>16. számú melléklet</t>
  </si>
  <si>
    <t>Közösségi terek kialakítása - Faluház tetőfelújítása, eszközbeszerzés és rendezvény</t>
  </si>
  <si>
    <t>EMVA IV. tengely LEADER</t>
  </si>
  <si>
    <t>Mód. I.</t>
  </si>
  <si>
    <t>Egyéb központi tám.</t>
  </si>
  <si>
    <t>5.5</t>
  </si>
  <si>
    <t>5.6</t>
  </si>
  <si>
    <t>Szerkezetátalakítási tartalék</t>
  </si>
  <si>
    <t>Mód. I., II.</t>
  </si>
  <si>
    <t>Faluház felújítása</t>
  </si>
  <si>
    <t>Pannon-Víz</t>
  </si>
  <si>
    <t>2013. évi előirányzat, mód. I.</t>
  </si>
  <si>
    <t>Bérkompenzáció</t>
  </si>
  <si>
    <t>Vis maior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</si>
</sst>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5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2"/>
      <name val="Algerian"/>
      <family val="5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b/>
      <i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0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i/>
      <sz val="11"/>
      <name val="Times New Roman CE"/>
      <family val="0"/>
    </font>
    <font>
      <b/>
      <i/>
      <sz val="9"/>
      <name val="Times New Roman CE"/>
      <family val="1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1"/>
      <name val="Perpetua Titling MT"/>
      <family val="1"/>
    </font>
    <font>
      <b/>
      <sz val="12"/>
      <name val="Times New Roman CE"/>
      <family val="0"/>
    </font>
    <font>
      <b/>
      <sz val="14"/>
      <name val="Times New Roman CE"/>
      <family val="1"/>
    </font>
    <font>
      <sz val="14"/>
      <name val="Algerian"/>
      <family val="5"/>
    </font>
    <font>
      <b/>
      <sz val="12"/>
      <name val="Times New Roman"/>
      <family val="1"/>
    </font>
    <font>
      <sz val="9"/>
      <name val="MS Sans Serif"/>
      <family val="2"/>
    </font>
    <font>
      <i/>
      <sz val="10"/>
      <name val="MS Sans Serif"/>
      <family val="2"/>
    </font>
    <font>
      <b/>
      <sz val="14"/>
      <name val="Perpetua Titling MT"/>
      <family val="1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2"/>
      <color indexed="10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0"/>
      <name val="Arial"/>
      <family val="2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i/>
      <sz val="12"/>
      <name val="Script MT Bold"/>
      <family val="0"/>
    </font>
    <font>
      <i/>
      <sz val="12"/>
      <name val="Script MT Bold"/>
      <family val="4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darkHorizontal"/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hair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double"/>
    </border>
    <border>
      <left style="medium"/>
      <right/>
      <top/>
      <bottom style="double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double"/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/>
      <bottom style="medium"/>
    </border>
    <border>
      <left style="thin"/>
      <right style="double"/>
      <top style="thin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double"/>
      <top style="medium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>
        <color indexed="63"/>
      </left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4" fillId="0" borderId="0" applyNumberFormat="0" applyFill="0" applyBorder="0" applyAlignment="0" applyProtection="0"/>
    <xf numFmtId="0" fontId="11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0" fillId="22" borderId="7" applyNumberFormat="0" applyFont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8" fillId="29" borderId="0" applyNumberFormat="0" applyBorder="0" applyAlignment="0" applyProtection="0"/>
    <xf numFmtId="0" fontId="119" fillId="30" borderId="8" applyNumberFormat="0" applyAlignment="0" applyProtection="0"/>
    <xf numFmtId="0" fontId="12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1" borderId="0" applyNumberFormat="0" applyBorder="0" applyAlignment="0" applyProtection="0"/>
    <xf numFmtId="0" fontId="123" fillId="32" borderId="0" applyNumberFormat="0" applyBorder="0" applyAlignment="0" applyProtection="0"/>
    <xf numFmtId="0" fontId="124" fillId="30" borderId="1" applyNumberFormat="0" applyAlignment="0" applyProtection="0"/>
    <xf numFmtId="9" fontId="0" fillId="0" borderId="0" applyFont="0" applyFill="0" applyBorder="0" applyAlignment="0" applyProtection="0"/>
  </cellStyleXfs>
  <cellXfs count="11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1" xfId="0" applyNumberFormat="1" applyFont="1" applyBorder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2" xfId="58" applyBorder="1">
      <alignment/>
      <protection/>
    </xf>
    <xf numFmtId="3" fontId="12" fillId="0" borderId="13" xfId="58" applyNumberFormat="1" applyFont="1" applyBorder="1" applyAlignment="1">
      <alignment horizontal="right" vertical="center"/>
      <protection/>
    </xf>
    <xf numFmtId="0" fontId="17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13" fillId="0" borderId="11" xfId="58" applyFont="1" applyBorder="1" applyAlignment="1">
      <alignment horizontal="center" vertic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3" fontId="0" fillId="0" borderId="0" xfId="0" applyNumberFormat="1" applyBorder="1" applyAlignment="1">
      <alignment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0" fillId="0" borderId="0" xfId="0" applyAlignment="1">
      <alignment/>
    </xf>
    <xf numFmtId="0" fontId="11" fillId="0" borderId="0" xfId="58" applyAlignment="1">
      <alignment wrapText="1"/>
      <protection/>
    </xf>
    <xf numFmtId="0" fontId="41" fillId="0" borderId="0" xfId="0" applyFont="1" applyAlignment="1">
      <alignment horizontal="center"/>
    </xf>
    <xf numFmtId="0" fontId="42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9" fillId="0" borderId="1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67" fontId="0" fillId="0" borderId="16" xfId="0" applyNumberFormat="1" applyBorder="1" applyAlignment="1" applyProtection="1">
      <alignment/>
      <protection locked="0"/>
    </xf>
    <xf numFmtId="167" fontId="0" fillId="0" borderId="17" xfId="0" applyNumberFormat="1" applyBorder="1" applyAlignment="1">
      <alignment/>
    </xf>
    <xf numFmtId="0" fontId="44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167" fontId="0" fillId="0" borderId="19" xfId="0" applyNumberFormat="1" applyBorder="1" applyAlignment="1" applyProtection="1">
      <alignment/>
      <protection locked="0"/>
    </xf>
    <xf numFmtId="167" fontId="0" fillId="0" borderId="20" xfId="0" applyNumberFormat="1" applyBorder="1" applyAlignment="1">
      <alignment/>
    </xf>
    <xf numFmtId="0" fontId="44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167" fontId="0" fillId="0" borderId="22" xfId="0" applyNumberFormat="1" applyBorder="1" applyAlignment="1" applyProtection="1">
      <alignment/>
      <protection locked="0"/>
    </xf>
    <xf numFmtId="167" fontId="0" fillId="0" borderId="23" xfId="0" applyNumberFormat="1" applyBorder="1" applyAlignment="1">
      <alignment/>
    </xf>
    <xf numFmtId="0" fontId="39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167" fontId="39" fillId="0" borderId="13" xfId="0" applyNumberFormat="1" applyFont="1" applyBorder="1" applyAlignment="1">
      <alignment/>
    </xf>
    <xf numFmtId="167" fontId="39" fillId="0" borderId="11" xfId="0" applyNumberFormat="1" applyFont="1" applyBorder="1" applyAlignment="1">
      <alignment/>
    </xf>
    <xf numFmtId="0" fontId="0" fillId="0" borderId="24" xfId="0" applyBorder="1" applyAlignment="1">
      <alignment/>
    </xf>
    <xf numFmtId="0" fontId="45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ill="1" applyBorder="1" applyAlignment="1">
      <alignment/>
    </xf>
    <xf numFmtId="0" fontId="11" fillId="0" borderId="0" xfId="58" applyFont="1" applyFill="1">
      <alignment/>
      <protection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wrapText="1"/>
    </xf>
    <xf numFmtId="0" fontId="0" fillId="0" borderId="27" xfId="0" applyFont="1" applyBorder="1" applyAlignment="1">
      <alignment wrapText="1"/>
    </xf>
    <xf numFmtId="3" fontId="0" fillId="0" borderId="27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Alignment="1">
      <alignment wrapText="1"/>
    </xf>
    <xf numFmtId="0" fontId="6" fillId="1" borderId="28" xfId="58" applyFont="1" applyFill="1" applyBorder="1" applyAlignment="1">
      <alignment horizontal="center" vertical="center"/>
      <protection/>
    </xf>
    <xf numFmtId="3" fontId="0" fillId="0" borderId="0" xfId="0" applyNumberFormat="1" applyFill="1" applyAlignment="1">
      <alignment/>
    </xf>
    <xf numFmtId="0" fontId="47" fillId="0" borderId="0" xfId="59" applyFont="1" applyAlignment="1">
      <alignment horizontal="center" vertical="center"/>
      <protection/>
    </xf>
    <xf numFmtId="16" fontId="48" fillId="0" borderId="0" xfId="59" applyNumberFormat="1" applyFont="1" applyBorder="1" applyAlignment="1">
      <alignment horizontal="center" vertical="center" wrapText="1"/>
      <protection/>
    </xf>
    <xf numFmtId="0" fontId="35" fillId="0" borderId="18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0" borderId="13" xfId="58" applyFont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0" fontId="16" fillId="33" borderId="11" xfId="58" applyFont="1" applyFill="1" applyBorder="1" applyAlignment="1">
      <alignment horizontal="center" vertical="center"/>
      <protection/>
    </xf>
    <xf numFmtId="3" fontId="46" fillId="0" borderId="19" xfId="58" applyNumberFormat="1" applyFont="1" applyBorder="1" applyAlignment="1">
      <alignment horizontal="right" vertical="center" wrapText="1"/>
      <protection/>
    </xf>
    <xf numFmtId="0" fontId="50" fillId="0" borderId="25" xfId="59" applyFont="1" applyBorder="1" applyAlignment="1">
      <alignment horizontal="center" vertical="center" wrapText="1"/>
      <protection/>
    </xf>
    <xf numFmtId="0" fontId="50" fillId="0" borderId="10" xfId="59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5" fillId="0" borderId="0" xfId="58" applyFont="1">
      <alignment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0" fillId="0" borderId="27" xfId="58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3" fontId="11" fillId="0" borderId="0" xfId="58" applyNumberFormat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1" fillId="0" borderId="0" xfId="58" applyFont="1" applyFill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0" fontId="0" fillId="0" borderId="27" xfId="58" applyFont="1" applyFill="1" applyBorder="1" applyAlignment="1">
      <alignment horizontal="left" vertical="center" wrapText="1"/>
      <protection/>
    </xf>
    <xf numFmtId="0" fontId="0" fillId="0" borderId="22" xfId="0" applyFont="1" applyBorder="1" applyAlignment="1">
      <alignment vertical="center" wrapText="1"/>
    </xf>
    <xf numFmtId="3" fontId="0" fillId="0" borderId="22" xfId="0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1" borderId="30" xfId="58" applyFont="1" applyFill="1" applyBorder="1" applyAlignment="1">
      <alignment horizontal="center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0" borderId="13" xfId="58" applyFont="1" applyBorder="1" applyAlignment="1">
      <alignment vertical="center"/>
      <protection/>
    </xf>
    <xf numFmtId="3" fontId="3" fillId="0" borderId="11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31" xfId="58" applyFont="1" applyBorder="1" applyAlignment="1">
      <alignment horizontal="center" vertical="center"/>
      <protection/>
    </xf>
    <xf numFmtId="0" fontId="2" fillId="0" borderId="16" xfId="58" applyFont="1" applyFill="1" applyBorder="1" applyAlignment="1">
      <alignment vertical="center" wrapText="1"/>
      <protection/>
    </xf>
    <xf numFmtId="0" fontId="2" fillId="0" borderId="32" xfId="58" applyFont="1" applyBorder="1" applyAlignment="1">
      <alignment horizontal="center" vertical="center"/>
      <protection/>
    </xf>
    <xf numFmtId="3" fontId="7" fillId="0" borderId="17" xfId="58" applyNumberFormat="1" applyFont="1" applyBorder="1" applyAlignment="1">
      <alignment horizontal="right" vertical="center"/>
      <protection/>
    </xf>
    <xf numFmtId="0" fontId="0" fillId="0" borderId="33" xfId="58" applyFont="1" applyBorder="1" applyAlignment="1">
      <alignment horizontal="center" vertical="center"/>
      <protection/>
    </xf>
    <xf numFmtId="3" fontId="0" fillId="0" borderId="19" xfId="0" applyNumberFormat="1" applyFont="1" applyBorder="1" applyAlignment="1">
      <alignment vertical="center" wrapText="1"/>
    </xf>
    <xf numFmtId="0" fontId="2" fillId="0" borderId="19" xfId="58" applyFont="1" applyBorder="1" applyAlignment="1">
      <alignment horizontal="center" vertical="center"/>
      <protection/>
    </xf>
    <xf numFmtId="3" fontId="7" fillId="0" borderId="20" xfId="58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24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55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16" xfId="58" applyFont="1" applyBorder="1" applyAlignment="1">
      <alignment horizontal="left" vertical="center" wrapText="1"/>
      <protection/>
    </xf>
    <xf numFmtId="0" fontId="0" fillId="0" borderId="34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15" fillId="0" borderId="0" xfId="58" applyFont="1" applyAlignment="1">
      <alignment wrapText="1"/>
      <protection/>
    </xf>
    <xf numFmtId="0" fontId="8" fillId="0" borderId="0" xfId="43" applyAlignment="1" applyProtection="1">
      <alignment wrapText="1"/>
      <protection/>
    </xf>
    <xf numFmtId="0" fontId="9" fillId="0" borderId="0" xfId="0" applyFont="1" applyAlignment="1">
      <alignment horizontal="right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15" fillId="0" borderId="18" xfId="58" applyFont="1" applyBorder="1" applyAlignment="1">
      <alignment wrapText="1"/>
      <protection/>
    </xf>
    <xf numFmtId="0" fontId="15" fillId="0" borderId="18" xfId="58" applyFont="1" applyFill="1" applyBorder="1" applyAlignment="1">
      <alignment wrapText="1"/>
      <protection/>
    </xf>
    <xf numFmtId="0" fontId="12" fillId="0" borderId="35" xfId="58" applyFont="1" applyBorder="1" applyAlignment="1">
      <alignment vertical="center" wrapText="1"/>
      <protection/>
    </xf>
    <xf numFmtId="0" fontId="12" fillId="0" borderId="35" xfId="58" applyFont="1" applyBorder="1" applyAlignment="1">
      <alignment wrapText="1"/>
      <protection/>
    </xf>
    <xf numFmtId="3" fontId="56" fillId="0" borderId="19" xfId="58" applyNumberFormat="1" applyFont="1" applyFill="1" applyBorder="1" applyAlignment="1">
      <alignment horizontal="right"/>
      <protection/>
    </xf>
    <xf numFmtId="0" fontId="56" fillId="0" borderId="19" xfId="58" applyFont="1" applyBorder="1" applyAlignment="1">
      <alignment horizontal="right"/>
      <protection/>
    </xf>
    <xf numFmtId="3" fontId="56" fillId="0" borderId="20" xfId="58" applyNumberFormat="1" applyFont="1" applyBorder="1" applyAlignment="1">
      <alignment horizontal="right"/>
      <protection/>
    </xf>
    <xf numFmtId="3" fontId="56" fillId="0" borderId="19" xfId="58" applyNumberFormat="1" applyFont="1" applyBorder="1" applyAlignment="1">
      <alignment horizontal="right"/>
      <protection/>
    </xf>
    <xf numFmtId="3" fontId="18" fillId="0" borderId="25" xfId="40" applyNumberFormat="1" applyFont="1" applyBorder="1" applyAlignment="1">
      <alignment horizontal="right" vertical="center"/>
    </xf>
    <xf numFmtId="3" fontId="18" fillId="0" borderId="10" xfId="40" applyNumberFormat="1" applyFont="1" applyBorder="1" applyAlignment="1">
      <alignment horizontal="right" vertical="center"/>
    </xf>
    <xf numFmtId="3" fontId="18" fillId="0" borderId="25" xfId="58" applyNumberFormat="1" applyFont="1" applyBorder="1" applyAlignment="1">
      <alignment horizontal="right"/>
      <protection/>
    </xf>
    <xf numFmtId="0" fontId="37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11" fillId="0" borderId="15" xfId="58" applyFont="1" applyBorder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3" fontId="7" fillId="0" borderId="2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50" fillId="0" borderId="0" xfId="59" applyFont="1" applyAlignment="1">
      <alignment horizontal="center" vertical="center" wrapText="1"/>
      <protection/>
    </xf>
    <xf numFmtId="0" fontId="10" fillId="0" borderId="0" xfId="58" applyFont="1" applyBorder="1" applyAlignment="1">
      <alignment horizontal="right" vertical="center"/>
      <protection/>
    </xf>
    <xf numFmtId="3" fontId="11" fillId="0" borderId="26" xfId="58" applyNumberFormat="1" applyBorder="1" applyAlignment="1">
      <alignment vertical="center"/>
      <protection/>
    </xf>
    <xf numFmtId="0" fontId="27" fillId="0" borderId="0" xfId="58" applyFont="1" applyAlignment="1">
      <alignment horizontal="center"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37" xfId="58" applyNumberFormat="1" applyBorder="1" applyAlignment="1">
      <alignment vertical="center"/>
      <protection/>
    </xf>
    <xf numFmtId="0" fontId="0" fillId="0" borderId="27" xfId="0" applyFont="1" applyBorder="1" applyAlignment="1">
      <alignment horizontal="left" vertical="center" wrapText="1"/>
    </xf>
    <xf numFmtId="3" fontId="0" fillId="0" borderId="27" xfId="0" applyNumberForma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3" fontId="0" fillId="0" borderId="26" xfId="0" applyNumberForma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vertical="center" wrapText="1"/>
    </xf>
    <xf numFmtId="3" fontId="0" fillId="0" borderId="26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0" fontId="11" fillId="0" borderId="12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58" applyFont="1" applyBorder="1" applyAlignment="1">
      <alignment horizontal="center" vertical="center"/>
      <protection/>
    </xf>
    <xf numFmtId="3" fontId="15" fillId="0" borderId="19" xfId="58" applyNumberFormat="1" applyFont="1" applyFill="1" applyBorder="1" applyAlignment="1">
      <alignment vertical="center"/>
      <protection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5" fillId="0" borderId="20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29" xfId="58" applyFont="1" applyBorder="1" applyAlignment="1">
      <alignment horizontal="center" vertical="center"/>
      <protection/>
    </xf>
    <xf numFmtId="0" fontId="14" fillId="0" borderId="39" xfId="0" applyFont="1" applyFill="1" applyBorder="1" applyAlignment="1">
      <alignment horizontal="center" vertical="center"/>
    </xf>
    <xf numFmtId="3" fontId="15" fillId="0" borderId="27" xfId="58" applyNumberFormat="1" applyFont="1" applyBorder="1" applyAlignment="1">
      <alignment vertical="center"/>
      <protection/>
    </xf>
    <xf numFmtId="3" fontId="15" fillId="0" borderId="26" xfId="58" applyNumberFormat="1" applyFont="1" applyFill="1" applyBorder="1" applyAlignment="1">
      <alignment horizontal="right" vertical="center"/>
      <protection/>
    </xf>
    <xf numFmtId="3" fontId="15" fillId="0" borderId="16" xfId="0" applyNumberFormat="1" applyFont="1" applyFill="1" applyBorder="1" applyAlignment="1">
      <alignment horizontal="right" vertical="center"/>
    </xf>
    <xf numFmtId="3" fontId="15" fillId="0" borderId="17" xfId="58" applyNumberFormat="1" applyFont="1" applyFill="1" applyBorder="1" applyAlignment="1">
      <alignment horizontal="right" vertical="center"/>
      <protection/>
    </xf>
    <xf numFmtId="0" fontId="14" fillId="0" borderId="22" xfId="0" applyFont="1" applyFill="1" applyBorder="1" applyAlignment="1">
      <alignment horizontal="center" vertical="center"/>
    </xf>
    <xf numFmtId="3" fontId="15" fillId="0" borderId="20" xfId="58" applyNumberFormat="1" applyFont="1" applyBorder="1" applyAlignment="1">
      <alignment horizontal="right" vertical="center"/>
      <protection/>
    </xf>
    <xf numFmtId="3" fontId="11" fillId="0" borderId="0" xfId="58" applyNumberFormat="1" applyFont="1" applyAlignment="1">
      <alignment vertical="center"/>
      <protection/>
    </xf>
    <xf numFmtId="0" fontId="40" fillId="0" borderId="0" xfId="61" applyFont="1" applyFill="1">
      <alignment/>
      <protection/>
    </xf>
    <xf numFmtId="167" fontId="38" fillId="0" borderId="0" xfId="61" applyNumberFormat="1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Border="1" applyAlignment="1" applyProtection="1">
      <alignment/>
      <protection/>
    </xf>
    <xf numFmtId="167" fontId="3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0" fillId="0" borderId="0" xfId="61" applyFont="1" applyFill="1" applyAlignment="1">
      <alignment vertical="center" wrapText="1"/>
      <protection/>
    </xf>
    <xf numFmtId="0" fontId="62" fillId="0" borderId="22" xfId="61" applyFont="1" applyFill="1" applyBorder="1" applyAlignment="1">
      <alignment horizontal="center" vertical="center" wrapText="1"/>
      <protection/>
    </xf>
    <xf numFmtId="0" fontId="43" fillId="0" borderId="14" xfId="61" applyFont="1" applyFill="1" applyBorder="1" applyAlignment="1">
      <alignment horizontal="center" vertical="center"/>
      <protection/>
    </xf>
    <xf numFmtId="0" fontId="43" fillId="0" borderId="13" xfId="61" applyFont="1" applyFill="1" applyBorder="1" applyAlignment="1">
      <alignment horizontal="center" vertical="center" wrapText="1"/>
      <protection/>
    </xf>
    <xf numFmtId="0" fontId="43" fillId="0" borderId="13" xfId="61" applyFont="1" applyFill="1" applyBorder="1" applyAlignment="1">
      <alignment horizontal="center" vertical="center"/>
      <protection/>
    </xf>
    <xf numFmtId="0" fontId="43" fillId="0" borderId="15" xfId="61" applyFont="1" applyFill="1" applyBorder="1" applyAlignment="1">
      <alignment horizontal="center" vertical="center"/>
      <protection/>
    </xf>
    <xf numFmtId="0" fontId="43" fillId="0" borderId="16" xfId="61" applyFont="1" applyFill="1" applyBorder="1" applyAlignment="1" applyProtection="1">
      <alignment vertical="center" wrapText="1"/>
      <protection locked="0"/>
    </xf>
    <xf numFmtId="168" fontId="43" fillId="0" borderId="19" xfId="40" applyNumberFormat="1" applyFont="1" applyFill="1" applyBorder="1" applyAlignment="1" applyProtection="1">
      <alignment horizontal="right" vertical="center"/>
      <protection locked="0"/>
    </xf>
    <xf numFmtId="168" fontId="43" fillId="0" borderId="16" xfId="40" applyNumberFormat="1" applyFont="1" applyFill="1" applyBorder="1" applyAlignment="1" applyProtection="1">
      <alignment horizontal="right" vertical="center"/>
      <protection locked="0"/>
    </xf>
    <xf numFmtId="0" fontId="43" fillId="0" borderId="18" xfId="61" applyFont="1" applyFill="1" applyBorder="1" applyAlignment="1">
      <alignment horizontal="center" vertical="center"/>
      <protection/>
    </xf>
    <xf numFmtId="0" fontId="43" fillId="0" borderId="19" xfId="61" applyFont="1" applyFill="1" applyBorder="1" applyAlignment="1" applyProtection="1">
      <alignment vertical="center" wrapText="1"/>
      <protection locked="0"/>
    </xf>
    <xf numFmtId="0" fontId="43" fillId="0" borderId="21" xfId="61" applyFont="1" applyFill="1" applyBorder="1" applyAlignment="1">
      <alignment horizontal="center" vertical="center"/>
      <protection/>
    </xf>
    <xf numFmtId="168" fontId="43" fillId="0" borderId="22" xfId="40" applyNumberFormat="1" applyFont="1" applyFill="1" applyBorder="1" applyAlignment="1" applyProtection="1">
      <alignment horizontal="right" vertical="center"/>
      <protection locked="0"/>
    </xf>
    <xf numFmtId="0" fontId="62" fillId="0" borderId="13" xfId="61" applyFont="1" applyFill="1" applyBorder="1" applyAlignment="1">
      <alignment vertical="center" wrapText="1"/>
      <protection/>
    </xf>
    <xf numFmtId="168" fontId="43" fillId="0" borderId="13" xfId="61" applyNumberFormat="1" applyFont="1" applyFill="1" applyBorder="1" applyAlignment="1">
      <alignment horizontal="right" vertical="center"/>
      <protection/>
    </xf>
    <xf numFmtId="0" fontId="40" fillId="0" borderId="0" xfId="61" applyFont="1" applyFill="1" applyAlignment="1">
      <alignment vertical="center"/>
      <protection/>
    </xf>
    <xf numFmtId="0" fontId="37" fillId="0" borderId="0" xfId="61" applyFont="1" applyFill="1" applyAlignment="1">
      <alignment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26" xfId="58" applyNumberFormat="1" applyFont="1" applyFill="1" applyBorder="1" applyAlignment="1">
      <alignment horizontal="right" vertical="center"/>
      <protection/>
    </xf>
    <xf numFmtId="3" fontId="29" fillId="0" borderId="40" xfId="60" applyNumberFormat="1" applyFont="1" applyFill="1" applyBorder="1" applyAlignment="1">
      <alignment vertical="top"/>
      <protection/>
    </xf>
    <xf numFmtId="3" fontId="25" fillId="0" borderId="41" xfId="60" applyNumberFormat="1" applyFont="1" applyBorder="1" applyAlignment="1">
      <alignment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0" fontId="14" fillId="0" borderId="32" xfId="0" applyFont="1" applyFill="1" applyBorder="1" applyAlignment="1">
      <alignment horizontal="center" vertical="center"/>
    </xf>
    <xf numFmtId="3" fontId="15" fillId="0" borderId="19" xfId="58" applyNumberFormat="1" applyFont="1" applyBorder="1" applyAlignment="1">
      <alignment vertical="center"/>
      <protection/>
    </xf>
    <xf numFmtId="3" fontId="56" fillId="0" borderId="20" xfId="58" applyNumberFormat="1" applyFont="1" applyFill="1" applyBorder="1" applyAlignment="1">
      <alignment horizontal="right"/>
      <protection/>
    </xf>
    <xf numFmtId="0" fontId="11" fillId="0" borderId="0" xfId="58" applyFill="1">
      <alignment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1" fillId="0" borderId="0" xfId="58" applyFont="1" applyBorder="1">
      <alignment/>
      <protection/>
    </xf>
    <xf numFmtId="0" fontId="23" fillId="0" borderId="33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52" fillId="0" borderId="0" xfId="58" applyNumberFormat="1" applyFont="1" applyFill="1" applyBorder="1" applyAlignment="1">
      <alignment horizontal="right" vertical="center" wrapText="1"/>
      <protection/>
    </xf>
    <xf numFmtId="0" fontId="23" fillId="0" borderId="42" xfId="0" applyFont="1" applyFill="1" applyBorder="1" applyAlignment="1">
      <alignment vertical="center" wrapText="1"/>
    </xf>
    <xf numFmtId="3" fontId="46" fillId="0" borderId="16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33" xfId="0" applyFont="1" applyFill="1" applyBorder="1" applyAlignment="1">
      <alignment vertical="center" wrapText="1"/>
    </xf>
    <xf numFmtId="3" fontId="46" fillId="0" borderId="19" xfId="58" applyNumberFormat="1" applyFont="1" applyFill="1" applyBorder="1" applyAlignment="1">
      <alignment horizontal="right" vertical="center" wrapText="1"/>
      <protection/>
    </xf>
    <xf numFmtId="0" fontId="23" fillId="0" borderId="43" xfId="0" applyFont="1" applyFill="1" applyBorder="1" applyAlignment="1">
      <alignment vertical="center" wrapText="1"/>
    </xf>
    <xf numFmtId="3" fontId="34" fillId="0" borderId="44" xfId="58" applyNumberFormat="1" applyFont="1" applyFill="1" applyBorder="1" applyAlignment="1">
      <alignment vertical="center" wrapText="1"/>
      <protection/>
    </xf>
    <xf numFmtId="3" fontId="46" fillId="0" borderId="19" xfId="58" applyNumberFormat="1" applyFont="1" applyFill="1" applyBorder="1" applyAlignment="1">
      <alignment vertical="center"/>
      <protection/>
    </xf>
    <xf numFmtId="3" fontId="46" fillId="0" borderId="34" xfId="58" applyNumberFormat="1" applyFont="1" applyFill="1" applyBorder="1" applyAlignment="1">
      <alignment horizontal="right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3" fontId="46" fillId="0" borderId="45" xfId="58" applyNumberFormat="1" applyFont="1" applyFill="1" applyBorder="1" applyAlignment="1">
      <alignment vertical="center"/>
      <protection/>
    </xf>
    <xf numFmtId="3" fontId="46" fillId="0" borderId="16" xfId="58" applyNumberFormat="1" applyFont="1" applyFill="1" applyBorder="1" applyAlignment="1">
      <alignment vertical="center"/>
      <protection/>
    </xf>
    <xf numFmtId="3" fontId="28" fillId="34" borderId="46" xfId="58" applyNumberFormat="1" applyFont="1" applyFill="1" applyBorder="1" applyAlignment="1">
      <alignment horizontal="center" vertical="center" wrapText="1"/>
      <protection/>
    </xf>
    <xf numFmtId="3" fontId="52" fillId="34" borderId="47" xfId="58" applyNumberFormat="1" applyFont="1" applyFill="1" applyBorder="1" applyAlignment="1">
      <alignment horizontal="right" vertical="center" wrapText="1"/>
      <protection/>
    </xf>
    <xf numFmtId="3" fontId="28" fillId="0" borderId="48" xfId="58" applyNumberFormat="1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49" xfId="0" applyFont="1" applyFill="1" applyBorder="1" applyAlignment="1">
      <alignment vertical="center" wrapText="1"/>
    </xf>
    <xf numFmtId="3" fontId="7" fillId="0" borderId="17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56" fillId="0" borderId="22" xfId="58" applyNumberFormat="1" applyFont="1" applyBorder="1" applyAlignment="1">
      <alignment horizontal="right"/>
      <protection/>
    </xf>
    <xf numFmtId="3" fontId="3" fillId="0" borderId="11" xfId="0" applyNumberFormat="1" applyFont="1" applyFill="1" applyBorder="1" applyAlignment="1">
      <alignment vertical="center"/>
    </xf>
    <xf numFmtId="0" fontId="15" fillId="0" borderId="21" xfId="58" applyFont="1" applyBorder="1" applyAlignment="1">
      <alignment wrapText="1"/>
      <protection/>
    </xf>
    <xf numFmtId="0" fontId="14" fillId="0" borderId="19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23" fillId="0" borderId="51" xfId="60" applyFont="1" applyFill="1" applyBorder="1" applyAlignment="1">
      <alignment horizontal="left"/>
      <protection/>
    </xf>
    <xf numFmtId="3" fontId="29" fillId="0" borderId="52" xfId="60" applyNumberFormat="1" applyFont="1" applyFill="1" applyBorder="1" applyAlignment="1">
      <alignment vertical="top"/>
      <protection/>
    </xf>
    <xf numFmtId="3" fontId="29" fillId="0" borderId="40" xfId="60" applyNumberFormat="1" applyFont="1" applyFill="1" applyBorder="1">
      <alignment/>
      <protection/>
    </xf>
    <xf numFmtId="0" fontId="3" fillId="0" borderId="28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/>
    </xf>
    <xf numFmtId="49" fontId="66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7" fillId="0" borderId="0" xfId="0" applyFont="1" applyAlignment="1">
      <alignment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51" xfId="0" applyNumberFormat="1" applyFont="1" applyFill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left"/>
    </xf>
    <xf numFmtId="3" fontId="7" fillId="0" borderId="20" xfId="0" applyNumberFormat="1" applyFont="1" applyFill="1" applyBorder="1" applyAlignment="1">
      <alignment horizontal="right" vertical="center"/>
    </xf>
    <xf numFmtId="0" fontId="6" fillId="0" borderId="33" xfId="0" applyFont="1" applyBorder="1" applyAlignment="1">
      <alignment/>
    </xf>
    <xf numFmtId="3" fontId="3" fillId="0" borderId="2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Border="1" applyAlignment="1">
      <alignment horizontal="left"/>
    </xf>
    <xf numFmtId="49" fontId="7" fillId="0" borderId="53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49" fontId="0" fillId="0" borderId="54" xfId="0" applyNumberFormat="1" applyFont="1" applyBorder="1" applyAlignment="1">
      <alignment horizontal="left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right" vertical="center"/>
    </xf>
    <xf numFmtId="49" fontId="7" fillId="0" borderId="53" xfId="0" applyNumberFormat="1" applyFont="1" applyBorder="1" applyAlignment="1">
      <alignment horizontal="left" vertical="center"/>
    </xf>
    <xf numFmtId="3" fontId="7" fillId="0" borderId="23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vertical="center"/>
    </xf>
    <xf numFmtId="0" fontId="6" fillId="0" borderId="54" xfId="0" applyFont="1" applyBorder="1" applyAlignment="1">
      <alignment vertical="center" wrapText="1"/>
    </xf>
    <xf numFmtId="49" fontId="7" fillId="0" borderId="55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3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/>
    </xf>
    <xf numFmtId="0" fontId="7" fillId="0" borderId="5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54" xfId="0" applyNumberFormat="1" applyFont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13" fillId="0" borderId="14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167" fontId="61" fillId="0" borderId="0" xfId="61" applyNumberFormat="1" applyFont="1" applyFill="1" applyBorder="1" applyAlignment="1" applyProtection="1">
      <alignment vertical="center" wrapText="1"/>
      <protection/>
    </xf>
    <xf numFmtId="0" fontId="52" fillId="0" borderId="57" xfId="59" applyFont="1" applyBorder="1" applyAlignment="1">
      <alignment horizontal="left" vertical="center" wrapText="1"/>
      <protection/>
    </xf>
    <xf numFmtId="0" fontId="35" fillId="0" borderId="58" xfId="0" applyFont="1" applyBorder="1" applyAlignment="1">
      <alignment vertical="center" wrapText="1"/>
    </xf>
    <xf numFmtId="2" fontId="51" fillId="0" borderId="19" xfId="59" applyNumberFormat="1" applyFont="1" applyFill="1" applyBorder="1" applyAlignment="1">
      <alignment horizontal="center" vertical="center" wrapText="1"/>
      <protection/>
    </xf>
    <xf numFmtId="2" fontId="51" fillId="0" borderId="16" xfId="59" applyNumberFormat="1" applyFont="1" applyFill="1" applyBorder="1" applyAlignment="1">
      <alignment horizontal="center" vertical="center" wrapText="1"/>
      <protection/>
    </xf>
    <xf numFmtId="2" fontId="51" fillId="0" borderId="19" xfId="59" applyNumberFormat="1" applyFont="1" applyBorder="1" applyAlignment="1">
      <alignment horizontal="center" vertical="center" wrapText="1"/>
      <protection/>
    </xf>
    <xf numFmtId="2" fontId="51" fillId="0" borderId="25" xfId="59" applyNumberFormat="1" applyFont="1" applyFill="1" applyBorder="1" applyAlignment="1">
      <alignment horizontal="center" vertical="center" wrapText="1"/>
      <protection/>
    </xf>
    <xf numFmtId="167" fontId="43" fillId="0" borderId="0" xfId="0" applyNumberFormat="1" applyFont="1" applyFill="1" applyAlignment="1" applyProtection="1">
      <alignment horizontal="left" vertical="center" wrapText="1"/>
      <protection/>
    </xf>
    <xf numFmtId="167" fontId="43" fillId="0" borderId="0" xfId="0" applyNumberFormat="1" applyFont="1" applyFill="1" applyAlignment="1" applyProtection="1">
      <alignment vertical="center" wrapText="1"/>
      <protection/>
    </xf>
    <xf numFmtId="167" fontId="69" fillId="0" borderId="0" xfId="0" applyNumberFormat="1" applyFont="1" applyFill="1" applyAlignment="1" applyProtection="1">
      <alignment vertical="center" wrapText="1"/>
      <protection locked="0"/>
    </xf>
    <xf numFmtId="0" fontId="70" fillId="0" borderId="0" xfId="0" applyFont="1" applyAlignment="1" applyProtection="1">
      <alignment horizontal="right" vertical="top"/>
      <protection locked="0"/>
    </xf>
    <xf numFmtId="167" fontId="43" fillId="0" borderId="0" xfId="0" applyNumberFormat="1" applyFont="1" applyFill="1" applyAlignment="1">
      <alignment vertical="center" wrapText="1"/>
    </xf>
    <xf numFmtId="0" fontId="71" fillId="0" borderId="0" xfId="0" applyFont="1" applyAlignment="1" applyProtection="1">
      <alignment horizontal="right" vertical="top"/>
      <protection locked="0"/>
    </xf>
    <xf numFmtId="167" fontId="72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Fill="1" applyAlignment="1">
      <alignment vertical="center"/>
    </xf>
    <xf numFmtId="0" fontId="69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right"/>
      <protection/>
    </xf>
    <xf numFmtId="0" fontId="39" fillId="0" borderId="0" xfId="0" applyFont="1" applyFill="1" applyAlignment="1">
      <alignment vertical="center"/>
    </xf>
    <xf numFmtId="0" fontId="69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/>
    </xf>
    <xf numFmtId="0" fontId="73" fillId="0" borderId="13" xfId="0" applyFont="1" applyFill="1" applyBorder="1" applyAlignment="1" applyProtection="1">
      <alignment horizontal="center" vertical="center" wrapText="1"/>
      <protection/>
    </xf>
    <xf numFmtId="0" fontId="73" fillId="0" borderId="11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Alignment="1">
      <alignment horizontal="center" vertical="center" wrapText="1"/>
    </xf>
    <xf numFmtId="0" fontId="69" fillId="0" borderId="54" xfId="0" applyFont="1" applyFill="1" applyBorder="1" applyAlignment="1" applyProtection="1">
      <alignment horizontal="center" vertical="center" wrapText="1"/>
      <protection/>
    </xf>
    <xf numFmtId="0" fontId="69" fillId="0" borderId="55" xfId="0" applyFont="1" applyFill="1" applyBorder="1" applyAlignment="1" applyProtection="1">
      <alignment horizontal="center" vertical="center" wrapText="1"/>
      <protection/>
    </xf>
    <xf numFmtId="167" fontId="69" fillId="0" borderId="60" xfId="0" applyNumberFormat="1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0" fontId="73" fillId="0" borderId="13" xfId="0" applyFont="1" applyFill="1" applyBorder="1" applyAlignment="1" applyProtection="1">
      <alignment horizontal="left" vertical="center" wrapText="1" indent="1"/>
      <protection/>
    </xf>
    <xf numFmtId="167" fontId="73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73" fillId="0" borderId="29" xfId="0" applyFont="1" applyFill="1" applyBorder="1" applyAlignment="1" applyProtection="1">
      <alignment horizontal="center" vertical="center" wrapText="1"/>
      <protection/>
    </xf>
    <xf numFmtId="49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73" fillId="0" borderId="18" xfId="0" applyFont="1" applyFill="1" applyBorder="1" applyAlignment="1" applyProtection="1">
      <alignment horizontal="center" vertical="center" wrapText="1"/>
      <protection/>
    </xf>
    <xf numFmtId="0" fontId="60" fillId="0" borderId="19" xfId="61" applyFont="1" applyFill="1" applyBorder="1" applyAlignment="1" applyProtection="1">
      <alignment horizontal="left" vertical="center" wrapText="1" indent="1"/>
      <protection/>
    </xf>
    <xf numFmtId="167" fontId="6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0" xfId="0" applyFont="1" applyFill="1" applyAlignment="1">
      <alignment vertical="center" wrapText="1"/>
    </xf>
    <xf numFmtId="0" fontId="73" fillId="0" borderId="61" xfId="0" applyFont="1" applyFill="1" applyBorder="1" applyAlignment="1" applyProtection="1">
      <alignment horizontal="center" vertical="center" wrapText="1"/>
      <protection/>
    </xf>
    <xf numFmtId="49" fontId="73" fillId="0" borderId="34" xfId="0" applyNumberFormat="1" applyFont="1" applyFill="1" applyBorder="1" applyAlignment="1" applyProtection="1">
      <alignment horizontal="center" vertical="center" wrapText="1"/>
      <protection/>
    </xf>
    <xf numFmtId="0" fontId="73" fillId="0" borderId="34" xfId="61" applyFont="1" applyFill="1" applyBorder="1" applyAlignment="1" applyProtection="1">
      <alignment horizontal="left" vertical="center" wrapText="1" indent="1"/>
      <protection/>
    </xf>
    <xf numFmtId="0" fontId="60" fillId="0" borderId="16" xfId="61" applyFont="1" applyFill="1" applyBorder="1" applyAlignment="1" applyProtection="1">
      <alignment horizontal="left" vertical="center" wrapText="1" indent="1"/>
      <protection/>
    </xf>
    <xf numFmtId="0" fontId="73" fillId="0" borderId="14" xfId="0" applyFont="1" applyFill="1" applyBorder="1" applyAlignment="1" applyProtection="1">
      <alignment horizontal="center" vertical="center" wrapText="1"/>
      <protection/>
    </xf>
    <xf numFmtId="0" fontId="73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29" xfId="0" applyFont="1" applyFill="1" applyBorder="1" applyAlignment="1" applyProtection="1">
      <alignment horizontal="center" vertical="center" wrapText="1"/>
      <protection/>
    </xf>
    <xf numFmtId="49" fontId="60" fillId="0" borderId="27" xfId="0" applyNumberFormat="1" applyFont="1" applyFill="1" applyBorder="1" applyAlignment="1" applyProtection="1">
      <alignment horizontal="center" vertical="center" wrapText="1"/>
      <protection/>
    </xf>
    <xf numFmtId="0" fontId="60" fillId="0" borderId="27" xfId="61" applyFont="1" applyFill="1" applyBorder="1" applyAlignment="1" applyProtection="1">
      <alignment horizontal="left" vertical="center" wrapText="1" indent="1"/>
      <protection/>
    </xf>
    <xf numFmtId="167" fontId="6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57" xfId="0" applyFont="1" applyFill="1" applyBorder="1" applyAlignment="1" applyProtection="1">
      <alignment horizontal="center" vertical="center" wrapText="1"/>
      <protection/>
    </xf>
    <xf numFmtId="49" fontId="60" fillId="0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62" xfId="61" applyFont="1" applyFill="1" applyBorder="1" applyAlignment="1" applyProtection="1">
      <alignment horizontal="left" vertical="center" wrapText="1" indent="1"/>
      <protection/>
    </xf>
    <xf numFmtId="167" fontId="6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7" fontId="7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73" fillId="0" borderId="13" xfId="61" applyNumberFormat="1" applyFont="1" applyFill="1" applyBorder="1" applyAlignment="1" applyProtection="1">
      <alignment horizontal="left" vertical="center" wrapText="1" indent="1"/>
      <protection/>
    </xf>
    <xf numFmtId="0" fontId="74" fillId="0" borderId="64" xfId="0" applyFont="1" applyBorder="1" applyAlignment="1" applyProtection="1">
      <alignment horizontal="center" vertical="center" wrapText="1"/>
      <protection/>
    </xf>
    <xf numFmtId="0" fontId="57" fillId="0" borderId="0" xfId="0" applyFont="1" applyFill="1" applyAlignment="1" applyProtection="1">
      <alignment vertical="center" wrapText="1"/>
      <protection/>
    </xf>
    <xf numFmtId="0" fontId="73" fillId="0" borderId="59" xfId="61" applyFont="1" applyFill="1" applyBorder="1" applyAlignment="1" applyProtection="1">
      <alignment horizontal="left" vertical="center" wrapText="1" indent="1"/>
      <protection/>
    </xf>
    <xf numFmtId="49" fontId="60" fillId="0" borderId="27" xfId="61" applyNumberFormat="1" applyFont="1" applyFill="1" applyBorder="1" applyAlignment="1" applyProtection="1">
      <alignment horizontal="left" vertical="center" wrapText="1" indent="1"/>
      <protection/>
    </xf>
    <xf numFmtId="0" fontId="40" fillId="0" borderId="35" xfId="0" applyFont="1" applyFill="1" applyBorder="1" applyAlignment="1" applyProtection="1">
      <alignment vertical="center" wrapText="1"/>
      <protection/>
    </xf>
    <xf numFmtId="49" fontId="60" fillId="0" borderId="25" xfId="61" applyNumberFormat="1" applyFont="1" applyFill="1" applyBorder="1" applyAlignment="1" applyProtection="1">
      <alignment horizontal="left" vertical="center" wrapText="1" indent="1"/>
      <protection/>
    </xf>
    <xf numFmtId="0" fontId="60" fillId="0" borderId="25" xfId="61" applyFont="1" applyFill="1" applyBorder="1" applyAlignment="1" applyProtection="1">
      <alignment horizontal="left" vertical="center" wrapText="1" indent="1"/>
      <protection/>
    </xf>
    <xf numFmtId="167" fontId="6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74" fillId="0" borderId="14" xfId="0" applyFont="1" applyBorder="1" applyAlignment="1" applyProtection="1">
      <alignment horizontal="center" vertical="center" wrapText="1"/>
      <protection/>
    </xf>
    <xf numFmtId="0" fontId="75" fillId="0" borderId="30" xfId="0" applyFont="1" applyBorder="1" applyAlignment="1" applyProtection="1">
      <alignment horizontal="center" wrapText="1"/>
      <protection/>
    </xf>
    <xf numFmtId="0" fontId="73" fillId="0" borderId="30" xfId="61" applyFont="1" applyFill="1" applyBorder="1" applyAlignment="1" applyProtection="1">
      <alignment horizontal="left" vertical="center" wrapText="1" indent="1"/>
      <protection/>
    </xf>
    <xf numFmtId="0" fontId="76" fillId="0" borderId="30" xfId="0" applyFont="1" applyBorder="1" applyAlignment="1" applyProtection="1">
      <alignment horizontal="center" wrapText="1"/>
      <protection/>
    </xf>
    <xf numFmtId="0" fontId="77" fillId="0" borderId="30" xfId="0" applyFont="1" applyBorder="1" applyAlignment="1" applyProtection="1">
      <alignment horizontal="left" wrapText="1" indent="1"/>
      <protection/>
    </xf>
    <xf numFmtId="167" fontId="73" fillId="0" borderId="65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 indent="1"/>
      <protection/>
    </xf>
    <xf numFmtId="167" fontId="7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8" fillId="0" borderId="0" xfId="0" applyFont="1" applyFill="1" applyAlignment="1">
      <alignment vertical="center" wrapText="1"/>
    </xf>
    <xf numFmtId="0" fontId="60" fillId="0" borderId="0" xfId="0" applyFont="1" applyFill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 vertical="center" wrapText="1"/>
      <protection/>
    </xf>
    <xf numFmtId="0" fontId="60" fillId="0" borderId="0" xfId="0" applyFont="1" applyFill="1" applyAlignment="1" applyProtection="1">
      <alignment horizontal="right" vertical="center" wrapText="1" indent="1"/>
      <protection/>
    </xf>
    <xf numFmtId="0" fontId="73" fillId="0" borderId="28" xfId="0" applyFont="1" applyFill="1" applyBorder="1" applyAlignment="1" applyProtection="1">
      <alignment horizontal="center" vertical="center" wrapText="1"/>
      <protection/>
    </xf>
    <xf numFmtId="0" fontId="73" fillId="0" borderId="56" xfId="0" applyFont="1" applyFill="1" applyBorder="1" applyAlignment="1" applyProtection="1">
      <alignment horizontal="center" vertical="center" wrapText="1"/>
      <protection/>
    </xf>
    <xf numFmtId="0" fontId="69" fillId="0" borderId="56" xfId="0" applyFont="1" applyFill="1" applyBorder="1" applyAlignment="1" applyProtection="1">
      <alignment horizontal="center" vertical="center" wrapText="1"/>
      <protection/>
    </xf>
    <xf numFmtId="0" fontId="73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49" fontId="60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73" fillId="0" borderId="18" xfId="0" applyFont="1" applyFill="1" applyBorder="1" applyAlignment="1" applyProtection="1">
      <alignment horizontal="center" vertical="center" wrapText="1"/>
      <protection/>
    </xf>
    <xf numFmtId="49" fontId="60" fillId="0" borderId="19" xfId="61" applyNumberFormat="1" applyFont="1" applyFill="1" applyBorder="1" applyAlignment="1" applyProtection="1">
      <alignment horizontal="left" vertical="center" wrapText="1" indent="1"/>
      <protection/>
    </xf>
    <xf numFmtId="167" fontId="6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 applyProtection="1">
      <alignment horizontal="left" vertical="center" wrapText="1" indent="1"/>
      <protection/>
    </xf>
    <xf numFmtId="167" fontId="73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9" fillId="0" borderId="14" xfId="0" applyFont="1" applyFill="1" applyBorder="1" applyAlignment="1" applyProtection="1">
      <alignment horizontal="left" vertical="center"/>
      <protection/>
    </xf>
    <xf numFmtId="0" fontId="44" fillId="0" borderId="56" xfId="0" applyFont="1" applyFill="1" applyBorder="1" applyAlignment="1" applyProtection="1">
      <alignment vertical="center" wrapText="1"/>
      <protection/>
    </xf>
    <xf numFmtId="0" fontId="39" fillId="0" borderId="3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0" fontId="69" fillId="0" borderId="66" xfId="0" applyFont="1" applyFill="1" applyBorder="1" applyAlignment="1" applyProtection="1">
      <alignment horizontal="center" vertical="center" wrapText="1"/>
      <protection/>
    </xf>
    <xf numFmtId="0" fontId="73" fillId="0" borderId="41" xfId="0" applyFont="1" applyFill="1" applyBorder="1" applyAlignment="1" applyProtection="1">
      <alignment horizontal="center" vertical="center" wrapText="1"/>
      <protection/>
    </xf>
    <xf numFmtId="167" fontId="69" fillId="0" borderId="55" xfId="0" applyNumberFormat="1" applyFont="1" applyFill="1" applyBorder="1" applyAlignment="1" applyProtection="1">
      <alignment horizontal="center" vertical="center" wrapText="1"/>
      <protection/>
    </xf>
    <xf numFmtId="167" fontId="73" fillId="0" borderId="56" xfId="0" applyNumberFormat="1" applyFont="1" applyFill="1" applyBorder="1" applyAlignment="1" applyProtection="1">
      <alignment horizontal="right" vertical="center" wrapText="1" indent="1"/>
      <protection/>
    </xf>
    <xf numFmtId="0" fontId="69" fillId="0" borderId="67" xfId="0" applyFont="1" applyFill="1" applyBorder="1" applyAlignment="1" applyProtection="1">
      <alignment horizontal="center" vertical="center" wrapText="1"/>
      <protection/>
    </xf>
    <xf numFmtId="0" fontId="73" fillId="0" borderId="65" xfId="0" applyFont="1" applyFill="1" applyBorder="1" applyAlignment="1" applyProtection="1">
      <alignment horizontal="center" vertical="center" wrapText="1"/>
      <protection/>
    </xf>
    <xf numFmtId="167" fontId="69" fillId="0" borderId="22" xfId="0" applyNumberFormat="1" applyFont="1" applyFill="1" applyBorder="1" applyAlignment="1" applyProtection="1">
      <alignment horizontal="center" vertical="center" wrapText="1"/>
      <protection/>
    </xf>
    <xf numFmtId="167" fontId="73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6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6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6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7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73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6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73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73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6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7" fontId="6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7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43" fillId="0" borderId="0" xfId="61" applyFill="1">
      <alignment/>
      <protection/>
    </xf>
    <xf numFmtId="3" fontId="60" fillId="0" borderId="0" xfId="61" applyNumberFormat="1" applyFont="1" applyFill="1" applyBorder="1">
      <alignment/>
      <protection/>
    </xf>
    <xf numFmtId="167" fontId="60" fillId="0" borderId="0" xfId="61" applyNumberFormat="1" applyFont="1" applyFill="1" applyBorder="1">
      <alignment/>
      <protection/>
    </xf>
    <xf numFmtId="0" fontId="73" fillId="0" borderId="14" xfId="61" applyFont="1" applyFill="1" applyBorder="1" applyAlignment="1" applyProtection="1">
      <alignment horizontal="left" vertical="center" wrapText="1" indent="1"/>
      <protection/>
    </xf>
    <xf numFmtId="0" fontId="79" fillId="0" borderId="0" xfId="61" applyFont="1" applyFill="1">
      <alignment/>
      <protection/>
    </xf>
    <xf numFmtId="49" fontId="60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60" fillId="0" borderId="0" xfId="61" applyFont="1" applyFill="1" applyBorder="1" applyAlignment="1" applyProtection="1">
      <alignment horizontal="left" indent="5"/>
      <protection/>
    </xf>
    <xf numFmtId="3" fontId="60" fillId="0" borderId="0" xfId="61" applyNumberFormat="1" applyFont="1" applyFill="1" applyBorder="1" applyAlignment="1" applyProtection="1">
      <alignment horizontal="right" vertical="center" wrapText="1"/>
      <protection/>
    </xf>
    <xf numFmtId="0" fontId="62" fillId="0" borderId="0" xfId="61" applyFont="1" applyFill="1" applyAlignment="1">
      <alignment horizontal="center" wrapText="1"/>
      <protection/>
    </xf>
    <xf numFmtId="3" fontId="60" fillId="0" borderId="0" xfId="61" applyNumberFormat="1" applyFont="1" applyFill="1">
      <alignment/>
      <protection/>
    </xf>
    <xf numFmtId="0" fontId="60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4" fillId="0" borderId="0" xfId="0" applyFont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 wrapText="1"/>
    </xf>
    <xf numFmtId="49" fontId="3" fillId="0" borderId="69" xfId="0" applyNumberFormat="1" applyFont="1" applyFill="1" applyBorder="1" applyAlignment="1">
      <alignment horizontal="left" vertical="center" wrapText="1"/>
    </xf>
    <xf numFmtId="49" fontId="7" fillId="0" borderId="70" xfId="0" applyNumberFormat="1" applyFont="1" applyFill="1" applyBorder="1" applyAlignment="1">
      <alignment horizontal="left" vertical="center" wrapText="1"/>
    </xf>
    <xf numFmtId="3" fontId="3" fillId="33" borderId="26" xfId="0" applyNumberFormat="1" applyFont="1" applyFill="1" applyBorder="1" applyAlignment="1">
      <alignment horizontal="right" vertical="center" wrapText="1"/>
    </xf>
    <xf numFmtId="0" fontId="13" fillId="0" borderId="14" xfId="58" applyFont="1" applyBorder="1" applyAlignment="1">
      <alignment horizontal="center" vertical="center"/>
      <protection/>
    </xf>
    <xf numFmtId="0" fontId="13" fillId="0" borderId="71" xfId="58" applyFont="1" applyBorder="1" applyAlignment="1">
      <alignment horizontal="center"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72" xfId="58" applyNumberFormat="1" applyBorder="1" applyAlignment="1">
      <alignment vertical="center"/>
      <protection/>
    </xf>
    <xf numFmtId="3" fontId="11" fillId="0" borderId="10" xfId="58" applyNumberFormat="1" applyBorder="1" applyAlignment="1">
      <alignment vertical="center"/>
      <protection/>
    </xf>
    <xf numFmtId="3" fontId="11" fillId="0" borderId="73" xfId="58" applyNumberFormat="1" applyBorder="1" applyAlignment="1">
      <alignment vertical="center"/>
      <protection/>
    </xf>
    <xf numFmtId="3" fontId="11" fillId="0" borderId="63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11" xfId="58" applyNumberFormat="1" applyBorder="1" applyAlignment="1">
      <alignment vertical="center"/>
      <protection/>
    </xf>
    <xf numFmtId="3" fontId="13" fillId="0" borderId="71" xfId="58" applyNumberFormat="1" applyFont="1" applyBorder="1" applyAlignment="1">
      <alignment vertical="center"/>
      <protection/>
    </xf>
    <xf numFmtId="3" fontId="13" fillId="0" borderId="11" xfId="58" applyNumberFormat="1" applyFont="1" applyBorder="1" applyAlignment="1">
      <alignment vertical="center"/>
      <protection/>
    </xf>
    <xf numFmtId="3" fontId="11" fillId="0" borderId="74" xfId="58" applyNumberFormat="1" applyBorder="1" applyAlignment="1">
      <alignment vertical="center"/>
      <protection/>
    </xf>
    <xf numFmtId="3" fontId="17" fillId="0" borderId="71" xfId="58" applyNumberFormat="1" applyFont="1" applyBorder="1" applyAlignment="1">
      <alignment vertical="center"/>
      <protection/>
    </xf>
    <xf numFmtId="3" fontId="17" fillId="0" borderId="11" xfId="58" applyNumberFormat="1" applyFont="1" applyBorder="1" applyAlignment="1">
      <alignment vertical="center"/>
      <protection/>
    </xf>
    <xf numFmtId="3" fontId="52" fillId="0" borderId="73" xfId="58" applyNumberFormat="1" applyFont="1" applyBorder="1" applyAlignment="1">
      <alignment vertical="center"/>
      <protection/>
    </xf>
    <xf numFmtId="3" fontId="52" fillId="0" borderId="11" xfId="58" applyNumberFormat="1" applyFont="1" applyBorder="1" applyAlignment="1">
      <alignment vertical="center"/>
      <protection/>
    </xf>
    <xf numFmtId="3" fontId="22" fillId="0" borderId="11" xfId="60" applyNumberFormat="1" applyFont="1" applyBorder="1" applyAlignment="1">
      <alignment horizontal="center" vertical="center" wrapText="1"/>
      <protection/>
    </xf>
    <xf numFmtId="3" fontId="11" fillId="0" borderId="20" xfId="58" applyNumberFormat="1" applyBorder="1">
      <alignment/>
      <protection/>
    </xf>
    <xf numFmtId="0" fontId="11" fillId="0" borderId="14" xfId="58" applyFont="1" applyBorder="1" applyAlignment="1">
      <alignment horizontal="center" vertical="center"/>
      <protection/>
    </xf>
    <xf numFmtId="3" fontId="25" fillId="0" borderId="11" xfId="60" applyNumberFormat="1" applyFont="1" applyBorder="1" applyAlignment="1">
      <alignment vertical="center"/>
      <protection/>
    </xf>
    <xf numFmtId="0" fontId="7" fillId="0" borderId="51" xfId="0" applyFont="1" applyBorder="1" applyAlignment="1">
      <alignment horizontal="left" vertical="center" wrapText="1"/>
    </xf>
    <xf numFmtId="0" fontId="15" fillId="0" borderId="21" xfId="58" applyFont="1" applyFill="1" applyBorder="1" applyAlignment="1">
      <alignment wrapText="1"/>
      <protection/>
    </xf>
    <xf numFmtId="0" fontId="73" fillId="0" borderId="29" xfId="61" applyFont="1" applyFill="1" applyBorder="1" applyAlignment="1" applyProtection="1">
      <alignment horizontal="left" vertical="center" wrapText="1" indent="1"/>
      <protection/>
    </xf>
    <xf numFmtId="49" fontId="73" fillId="0" borderId="18" xfId="61" applyNumberFormat="1" applyFont="1" applyFill="1" applyBorder="1" applyAlignment="1" applyProtection="1">
      <alignment horizontal="left" vertical="center" wrapText="1" indent="1"/>
      <protection/>
    </xf>
    <xf numFmtId="49" fontId="73" fillId="0" borderId="35" xfId="61" applyNumberFormat="1" applyFont="1" applyFill="1" applyBorder="1" applyAlignment="1" applyProtection="1">
      <alignment horizontal="left" vertical="center" wrapText="1" indent="1"/>
      <protection/>
    </xf>
    <xf numFmtId="3" fontId="7" fillId="33" borderId="2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vertical="center"/>
    </xf>
    <xf numFmtId="167" fontId="43" fillId="0" borderId="0" xfId="0" applyNumberFormat="1" applyFont="1" applyFill="1" applyBorder="1" applyAlignment="1" applyProtection="1">
      <alignment horizontal="left" vertical="center" wrapText="1"/>
      <protection/>
    </xf>
    <xf numFmtId="2" fontId="49" fillId="0" borderId="62" xfId="59" applyNumberFormat="1" applyFont="1" applyBorder="1" applyAlignment="1">
      <alignment horizontal="center" vertical="center"/>
      <protection/>
    </xf>
    <xf numFmtId="0" fontId="62" fillId="0" borderId="0" xfId="61" applyFont="1" applyFill="1" applyAlignment="1">
      <alignment/>
      <protection/>
    </xf>
    <xf numFmtId="167" fontId="37" fillId="0" borderId="12" xfId="61" applyNumberFormat="1" applyFont="1" applyFill="1" applyBorder="1" applyAlignment="1" applyProtection="1">
      <alignment vertical="center"/>
      <protection/>
    </xf>
    <xf numFmtId="3" fontId="31" fillId="33" borderId="11" xfId="0" applyNumberFormat="1" applyFont="1" applyFill="1" applyBorder="1" applyAlignment="1">
      <alignment horizontal="right" vertical="center" wrapText="1"/>
    </xf>
    <xf numFmtId="167" fontId="38" fillId="0" borderId="13" xfId="61" applyNumberFormat="1" applyFont="1" applyFill="1" applyBorder="1" applyAlignment="1" applyProtection="1">
      <alignment horizontal="right" vertical="center" wrapText="1"/>
      <protection/>
    </xf>
    <xf numFmtId="167" fontId="37" fillId="0" borderId="12" xfId="61" applyNumberFormat="1" applyFont="1" applyFill="1" applyBorder="1" applyAlignment="1" applyProtection="1">
      <alignment horizontal="left" vertical="center"/>
      <protection/>
    </xf>
    <xf numFmtId="3" fontId="38" fillId="0" borderId="27" xfId="61" applyNumberFormat="1" applyFont="1" applyFill="1" applyBorder="1" applyAlignment="1" applyProtection="1">
      <alignment horizontal="right" vertical="center" wrapText="1"/>
      <protection/>
    </xf>
    <xf numFmtId="3" fontId="38" fillId="0" borderId="19" xfId="61" applyNumberFormat="1" applyFont="1" applyFill="1" applyBorder="1" applyAlignment="1" applyProtection="1">
      <alignment horizontal="right" vertical="center" wrapText="1"/>
      <protection/>
    </xf>
    <xf numFmtId="3" fontId="38" fillId="0" borderId="25" xfId="61" applyNumberFormat="1" applyFont="1" applyFill="1" applyBorder="1" applyAlignment="1" applyProtection="1">
      <alignment horizontal="right" vertical="center" wrapText="1"/>
      <protection/>
    </xf>
    <xf numFmtId="49" fontId="57" fillId="0" borderId="18" xfId="61" applyNumberFormat="1" applyFont="1" applyFill="1" applyBorder="1" applyAlignment="1" applyProtection="1">
      <alignment horizontal="left" vertical="center" wrapText="1"/>
      <protection/>
    </xf>
    <xf numFmtId="49" fontId="40" fillId="0" borderId="18" xfId="61" applyNumberFormat="1" applyFont="1" applyFill="1" applyBorder="1" applyAlignment="1">
      <alignment horizontal="left"/>
      <protection/>
    </xf>
    <xf numFmtId="49" fontId="40" fillId="0" borderId="18" xfId="61" applyNumberFormat="1" applyFont="1" applyFill="1" applyBorder="1" applyAlignment="1" applyProtection="1">
      <alignment horizontal="left" vertical="center" wrapText="1"/>
      <protection/>
    </xf>
    <xf numFmtId="0" fontId="38" fillId="0" borderId="29" xfId="61" applyFont="1" applyFill="1" applyBorder="1" applyAlignment="1">
      <alignment horizontal="center"/>
      <protection/>
    </xf>
    <xf numFmtId="3" fontId="38" fillId="0" borderId="27" xfId="61" applyNumberFormat="1" applyFont="1" applyFill="1" applyBorder="1">
      <alignment/>
      <protection/>
    </xf>
    <xf numFmtId="3" fontId="40" fillId="0" borderId="19" xfId="61" applyNumberFormat="1" applyFont="1" applyFill="1" applyBorder="1">
      <alignment/>
      <protection/>
    </xf>
    <xf numFmtId="167" fontId="40" fillId="0" borderId="19" xfId="61" applyNumberFormat="1" applyFont="1" applyFill="1" applyBorder="1">
      <alignment/>
      <protection/>
    </xf>
    <xf numFmtId="49" fontId="57" fillId="0" borderId="35" xfId="61" applyNumberFormat="1" applyFont="1" applyFill="1" applyBorder="1" applyAlignment="1">
      <alignment horizontal="left"/>
      <protection/>
    </xf>
    <xf numFmtId="3" fontId="40" fillId="0" borderId="25" xfId="61" applyNumberFormat="1" applyFont="1" applyFill="1" applyBorder="1">
      <alignment/>
      <protection/>
    </xf>
    <xf numFmtId="167" fontId="38" fillId="0" borderId="62" xfId="61" applyNumberFormat="1" applyFont="1" applyFill="1" applyBorder="1" applyAlignment="1" applyProtection="1">
      <alignment horizontal="right" vertical="center" wrapText="1"/>
      <protection/>
    </xf>
    <xf numFmtId="167" fontId="38" fillId="0" borderId="27" xfId="61" applyNumberFormat="1" applyFont="1" applyFill="1" applyBorder="1" applyAlignment="1" applyProtection="1">
      <alignment horizontal="right" vertical="center" wrapText="1"/>
      <protection/>
    </xf>
    <xf numFmtId="167" fontId="38" fillId="0" borderId="19" xfId="61" applyNumberFormat="1" applyFont="1" applyFill="1" applyBorder="1" applyAlignment="1" applyProtection="1">
      <alignment horizontal="right" vertical="center" wrapText="1"/>
      <protection/>
    </xf>
    <xf numFmtId="167" fontId="38" fillId="0" borderId="20" xfId="61" applyNumberFormat="1" applyFont="1" applyFill="1" applyBorder="1" applyAlignment="1" applyProtection="1">
      <alignment horizontal="right" vertical="center" wrapText="1"/>
      <protection/>
    </xf>
    <xf numFmtId="0" fontId="6" fillId="1" borderId="11" xfId="58" applyFont="1" applyFill="1" applyBorder="1" applyAlignment="1">
      <alignment horizontal="center" vertical="center" wrapText="1"/>
      <protection/>
    </xf>
    <xf numFmtId="3" fontId="28" fillId="0" borderId="44" xfId="58" applyNumberFormat="1" applyFont="1" applyFill="1" applyBorder="1" applyAlignment="1">
      <alignment horizontal="center" vertical="center" wrapText="1"/>
      <protection/>
    </xf>
    <xf numFmtId="3" fontId="28" fillId="34" borderId="47" xfId="58" applyNumberFormat="1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0" xfId="58" applyNumberFormat="1" applyFont="1" applyBorder="1" applyAlignment="1">
      <alignment horizontal="right"/>
      <protection/>
    </xf>
    <xf numFmtId="0" fontId="43" fillId="0" borderId="22" xfId="61" applyFont="1" applyFill="1" applyBorder="1" applyAlignment="1" applyProtection="1">
      <alignment vertical="center" wrapText="1"/>
      <protection locked="0"/>
    </xf>
    <xf numFmtId="0" fontId="62" fillId="0" borderId="0" xfId="61" applyFont="1" applyFill="1" applyBorder="1" applyAlignment="1">
      <alignment vertical="center" wrapText="1"/>
      <protection/>
    </xf>
    <xf numFmtId="0" fontId="62" fillId="0" borderId="23" xfId="61" applyFont="1" applyFill="1" applyBorder="1" applyAlignment="1">
      <alignment horizontal="center" vertical="center" wrapText="1"/>
      <protection/>
    </xf>
    <xf numFmtId="0" fontId="43" fillId="0" borderId="11" xfId="61" applyFont="1" applyFill="1" applyBorder="1" applyAlignment="1">
      <alignment horizontal="center" vertical="center"/>
      <protection/>
    </xf>
    <xf numFmtId="168" fontId="43" fillId="0" borderId="17" xfId="40" applyNumberFormat="1" applyFont="1" applyFill="1" applyBorder="1" applyAlignment="1" applyProtection="1">
      <alignment horizontal="right" vertical="center"/>
      <protection locked="0"/>
    </xf>
    <xf numFmtId="168" fontId="43" fillId="0" borderId="20" xfId="40" applyNumberFormat="1" applyFont="1" applyFill="1" applyBorder="1" applyAlignment="1" applyProtection="1">
      <alignment horizontal="right" vertical="center"/>
      <protection locked="0"/>
    </xf>
    <xf numFmtId="168" fontId="43" fillId="0" borderId="23" xfId="40" applyNumberFormat="1" applyFont="1" applyFill="1" applyBorder="1" applyAlignment="1" applyProtection="1">
      <alignment horizontal="right" vertical="center"/>
      <protection locked="0"/>
    </xf>
    <xf numFmtId="168" fontId="43" fillId="0" borderId="11" xfId="61" applyNumberFormat="1" applyFont="1" applyFill="1" applyBorder="1" applyAlignment="1">
      <alignment horizontal="right" vertical="center"/>
      <protection/>
    </xf>
    <xf numFmtId="0" fontId="7" fillId="0" borderId="7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vertical="center"/>
    </xf>
    <xf numFmtId="167" fontId="7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7" fontId="69" fillId="0" borderId="59" xfId="0" applyNumberFormat="1" applyFont="1" applyFill="1" applyBorder="1" applyAlignment="1" applyProtection="1">
      <alignment horizontal="center" vertical="center" wrapText="1"/>
      <protection/>
    </xf>
    <xf numFmtId="167" fontId="69" fillId="0" borderId="76" xfId="0" applyNumberFormat="1" applyFont="1" applyFill="1" applyBorder="1" applyAlignment="1" applyProtection="1">
      <alignment horizontal="center" vertical="center" wrapText="1"/>
      <protection/>
    </xf>
    <xf numFmtId="167" fontId="73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73" fillId="0" borderId="77" xfId="0" applyNumberFormat="1" applyFont="1" applyFill="1" applyBorder="1" applyAlignment="1" applyProtection="1">
      <alignment horizontal="right" vertical="center" wrapText="1" indent="1"/>
      <protection/>
    </xf>
    <xf numFmtId="167" fontId="6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73" fillId="0" borderId="30" xfId="0" applyNumberFormat="1" applyFont="1" applyFill="1" applyBorder="1" applyAlignment="1" applyProtection="1">
      <alignment horizontal="right" vertical="center" wrapText="1" indent="1"/>
      <protection/>
    </xf>
    <xf numFmtId="167" fontId="69" fillId="0" borderId="50" xfId="0" applyNumberFormat="1" applyFont="1" applyFill="1" applyBorder="1" applyAlignment="1" applyProtection="1">
      <alignment horizontal="center" vertical="center" wrapText="1"/>
      <protection/>
    </xf>
    <xf numFmtId="167" fontId="69" fillId="0" borderId="23" xfId="0" applyNumberFormat="1" applyFont="1" applyFill="1" applyBorder="1" applyAlignment="1" applyProtection="1">
      <alignment horizontal="center" vertical="center" wrapText="1"/>
      <protection/>
    </xf>
    <xf numFmtId="167" fontId="7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0" xfId="58" applyNumberFormat="1" applyFill="1" applyBorder="1" applyAlignment="1">
      <alignment vertical="center"/>
      <protection/>
    </xf>
    <xf numFmtId="0" fontId="40" fillId="0" borderId="0" xfId="61" applyFont="1" applyFill="1" applyBorder="1" applyAlignment="1">
      <alignment vertical="center" wrapText="1"/>
      <protection/>
    </xf>
    <xf numFmtId="0" fontId="43" fillId="0" borderId="0" xfId="61" applyFont="1" applyFill="1" applyBorder="1" applyAlignment="1" applyProtection="1">
      <alignment vertical="center" wrapText="1"/>
      <protection locked="0"/>
    </xf>
    <xf numFmtId="3" fontId="15" fillId="0" borderId="0" xfId="58" applyNumberFormat="1" applyFont="1">
      <alignment/>
      <protection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84" fillId="0" borderId="25" xfId="56" applyNumberFormat="1" applyFont="1" applyFill="1" applyBorder="1" applyAlignment="1">
      <alignment horizontal="center" vertical="center"/>
      <protection/>
    </xf>
    <xf numFmtId="3" fontId="84" fillId="0" borderId="78" xfId="56" applyNumberFormat="1" applyFont="1" applyFill="1" applyBorder="1" applyAlignment="1">
      <alignment horizontal="center" vertical="center"/>
      <protection/>
    </xf>
    <xf numFmtId="3" fontId="84" fillId="0" borderId="10" xfId="56" applyNumberFormat="1" applyFont="1" applyFill="1" applyBorder="1" applyAlignment="1">
      <alignment horizontal="center" vertical="center"/>
      <protection/>
    </xf>
    <xf numFmtId="3" fontId="35" fillId="0" borderId="15" xfId="56" applyNumberFormat="1" applyFont="1" applyBorder="1" applyAlignment="1">
      <alignment vertical="center" wrapText="1"/>
      <protection/>
    </xf>
    <xf numFmtId="3" fontId="35" fillId="0" borderId="16" xfId="56" applyNumberFormat="1" applyFont="1" applyBorder="1" applyAlignment="1">
      <alignment vertical="center"/>
      <protection/>
    </xf>
    <xf numFmtId="3" fontId="35" fillId="0" borderId="16" xfId="56" applyNumberFormat="1" applyFont="1" applyBorder="1" applyAlignment="1">
      <alignment horizontal="right" vertical="center"/>
      <protection/>
    </xf>
    <xf numFmtId="3" fontId="35" fillId="0" borderId="17" xfId="56" applyNumberFormat="1" applyFont="1" applyBorder="1" applyAlignment="1">
      <alignment horizontal="right" vertical="center"/>
      <protection/>
    </xf>
    <xf numFmtId="3" fontId="35" fillId="0" borderId="18" xfId="56" applyNumberFormat="1" applyFont="1" applyBorder="1" applyAlignment="1">
      <alignment vertical="center" wrapText="1"/>
      <protection/>
    </xf>
    <xf numFmtId="3" fontId="35" fillId="0" borderId="19" xfId="56" applyNumberFormat="1" applyFont="1" applyBorder="1" applyAlignment="1">
      <alignment vertical="center"/>
      <protection/>
    </xf>
    <xf numFmtId="3" fontId="35" fillId="0" borderId="19" xfId="56" applyNumberFormat="1" applyFont="1" applyBorder="1" applyAlignment="1">
      <alignment horizontal="right" vertical="center"/>
      <protection/>
    </xf>
    <xf numFmtId="3" fontId="35" fillId="0" borderId="20" xfId="56" applyNumberFormat="1" applyFont="1" applyBorder="1" applyAlignment="1">
      <alignment horizontal="right" vertical="center"/>
      <protection/>
    </xf>
    <xf numFmtId="3" fontId="35" fillId="0" borderId="21" xfId="56" applyNumberFormat="1" applyFont="1" applyBorder="1" applyAlignment="1">
      <alignment vertical="center" wrapText="1"/>
      <protection/>
    </xf>
    <xf numFmtId="3" fontId="35" fillId="0" borderId="22" xfId="56" applyNumberFormat="1" applyFont="1" applyBorder="1" applyAlignment="1">
      <alignment vertical="center"/>
      <protection/>
    </xf>
    <xf numFmtId="3" fontId="35" fillId="0" borderId="22" xfId="56" applyNumberFormat="1" applyFont="1" applyBorder="1" applyAlignment="1">
      <alignment horizontal="right" vertical="center"/>
      <protection/>
    </xf>
    <xf numFmtId="3" fontId="35" fillId="0" borderId="35" xfId="56" applyNumberFormat="1" applyFont="1" applyBorder="1" applyAlignment="1">
      <alignment vertical="center" wrapText="1"/>
      <protection/>
    </xf>
    <xf numFmtId="3" fontId="35" fillId="0" borderId="25" xfId="56" applyNumberFormat="1" applyFont="1" applyBorder="1" applyAlignment="1">
      <alignment vertical="center"/>
      <protection/>
    </xf>
    <xf numFmtId="3" fontId="35" fillId="0" borderId="25" xfId="56" applyNumberFormat="1" applyFont="1" applyBorder="1" applyAlignment="1">
      <alignment horizontal="right" vertical="center"/>
      <protection/>
    </xf>
    <xf numFmtId="3" fontId="35" fillId="0" borderId="10" xfId="56" applyNumberFormat="1" applyFont="1" applyBorder="1" applyAlignment="1">
      <alignment horizontal="right" vertical="center"/>
      <protection/>
    </xf>
    <xf numFmtId="3" fontId="30" fillId="0" borderId="57" xfId="56" applyNumberFormat="1" applyFont="1" applyBorder="1" applyAlignment="1">
      <alignment vertical="center" wrapText="1"/>
      <protection/>
    </xf>
    <xf numFmtId="3" fontId="30" fillId="0" borderId="62" xfId="56" applyNumberFormat="1" applyFont="1" applyBorder="1" applyAlignment="1">
      <alignment vertical="center"/>
      <protection/>
    </xf>
    <xf numFmtId="3" fontId="30" fillId="0" borderId="63" xfId="56" applyNumberFormat="1" applyFont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3" fontId="43" fillId="0" borderId="0" xfId="62" applyNumberFormat="1" applyFill="1" applyProtection="1">
      <alignment/>
      <protection/>
    </xf>
    <xf numFmtId="3" fontId="43" fillId="0" borderId="0" xfId="62" applyNumberFormat="1" applyFill="1" applyAlignment="1" applyProtection="1">
      <alignment wrapText="1"/>
      <protection locked="0"/>
    </xf>
    <xf numFmtId="3" fontId="43" fillId="0" borderId="0" xfId="62" applyNumberFormat="1" applyFill="1" applyProtection="1">
      <alignment/>
      <protection locked="0"/>
    </xf>
    <xf numFmtId="3" fontId="45" fillId="0" borderId="0" xfId="56" applyNumberFormat="1" applyFont="1" applyFill="1" applyAlignment="1">
      <alignment horizontal="right"/>
      <protection/>
    </xf>
    <xf numFmtId="3" fontId="69" fillId="0" borderId="64" xfId="62" applyNumberFormat="1" applyFont="1" applyFill="1" applyBorder="1" applyAlignment="1" applyProtection="1">
      <alignment horizontal="center" vertical="center" wrapText="1"/>
      <protection/>
    </xf>
    <xf numFmtId="3" fontId="69" fillId="0" borderId="59" xfId="62" applyNumberFormat="1" applyFont="1" applyFill="1" applyBorder="1" applyAlignment="1" applyProtection="1">
      <alignment horizontal="center" vertical="center" wrapText="1"/>
      <protection/>
    </xf>
    <xf numFmtId="3" fontId="69" fillId="0" borderId="59" xfId="62" applyNumberFormat="1" applyFont="1" applyFill="1" applyBorder="1" applyAlignment="1" applyProtection="1">
      <alignment horizontal="center" vertical="center"/>
      <protection/>
    </xf>
    <xf numFmtId="3" fontId="69" fillId="0" borderId="76" xfId="62" applyNumberFormat="1" applyFont="1" applyFill="1" applyBorder="1" applyAlignment="1" applyProtection="1">
      <alignment horizontal="center" vertical="center"/>
      <protection/>
    </xf>
    <xf numFmtId="3" fontId="60" fillId="0" borderId="14" xfId="62" applyNumberFormat="1" applyFont="1" applyFill="1" applyBorder="1" applyAlignment="1" applyProtection="1">
      <alignment horizontal="left" vertical="center" indent="1"/>
      <protection/>
    </xf>
    <xf numFmtId="3" fontId="43" fillId="0" borderId="0" xfId="62" applyNumberFormat="1" applyFill="1" applyAlignment="1" applyProtection="1">
      <alignment vertical="center"/>
      <protection/>
    </xf>
    <xf numFmtId="3" fontId="60" fillId="0" borderId="61" xfId="62" applyNumberFormat="1" applyFont="1" applyFill="1" applyBorder="1" applyAlignment="1" applyProtection="1">
      <alignment horizontal="left" vertical="center" indent="1"/>
      <protection/>
    </xf>
    <xf numFmtId="3" fontId="60" fillId="0" borderId="34" xfId="62" applyNumberFormat="1" applyFont="1" applyFill="1" applyBorder="1" applyAlignment="1" applyProtection="1">
      <alignment horizontal="left" vertical="center" wrapText="1"/>
      <protection/>
    </xf>
    <xf numFmtId="3" fontId="60" fillId="0" borderId="34" xfId="62" applyNumberFormat="1" applyFont="1" applyFill="1" applyBorder="1" applyAlignment="1" applyProtection="1">
      <alignment vertical="center"/>
      <protection locked="0"/>
    </xf>
    <xf numFmtId="3" fontId="60" fillId="0" borderId="38" xfId="62" applyNumberFormat="1" applyFont="1" applyFill="1" applyBorder="1" applyAlignment="1" applyProtection="1">
      <alignment vertical="center"/>
      <protection/>
    </xf>
    <xf numFmtId="3" fontId="60" fillId="0" borderId="18" xfId="62" applyNumberFormat="1" applyFont="1" applyFill="1" applyBorder="1" applyAlignment="1" applyProtection="1">
      <alignment horizontal="left" vertical="center" indent="1"/>
      <protection/>
    </xf>
    <xf numFmtId="3" fontId="60" fillId="0" borderId="19" xfId="62" applyNumberFormat="1" applyFont="1" applyFill="1" applyBorder="1" applyAlignment="1" applyProtection="1">
      <alignment horizontal="left" vertical="center" wrapText="1"/>
      <protection/>
    </xf>
    <xf numFmtId="3" fontId="60" fillId="0" borderId="19" xfId="62" applyNumberFormat="1" applyFont="1" applyFill="1" applyBorder="1" applyAlignment="1" applyProtection="1">
      <alignment vertical="center"/>
      <protection locked="0"/>
    </xf>
    <xf numFmtId="3" fontId="60" fillId="0" borderId="20" xfId="62" applyNumberFormat="1" applyFont="1" applyFill="1" applyBorder="1" applyAlignment="1" applyProtection="1">
      <alignment vertical="center"/>
      <protection/>
    </xf>
    <xf numFmtId="3" fontId="43" fillId="0" borderId="0" xfId="62" applyNumberFormat="1" applyFill="1" applyAlignment="1" applyProtection="1">
      <alignment vertical="center"/>
      <protection locked="0"/>
    </xf>
    <xf numFmtId="3" fontId="60" fillId="0" borderId="16" xfId="62" applyNumberFormat="1" applyFont="1" applyFill="1" applyBorder="1" applyAlignment="1" applyProtection="1">
      <alignment horizontal="left" vertical="center" wrapText="1"/>
      <protection/>
    </xf>
    <xf numFmtId="3" fontId="60" fillId="0" borderId="16" xfId="62" applyNumberFormat="1" applyFont="1" applyFill="1" applyBorder="1" applyAlignment="1" applyProtection="1">
      <alignment vertical="center"/>
      <protection locked="0"/>
    </xf>
    <xf numFmtId="3" fontId="60" fillId="0" borderId="17" xfId="62" applyNumberFormat="1" applyFont="1" applyFill="1" applyBorder="1" applyAlignment="1" applyProtection="1">
      <alignment vertical="center"/>
      <protection/>
    </xf>
    <xf numFmtId="3" fontId="69" fillId="0" borderId="13" xfId="62" applyNumberFormat="1" applyFont="1" applyFill="1" applyBorder="1" applyAlignment="1" applyProtection="1">
      <alignment horizontal="left" vertical="center" wrapText="1"/>
      <protection/>
    </xf>
    <xf numFmtId="3" fontId="73" fillId="0" borderId="13" xfId="62" applyNumberFormat="1" applyFont="1" applyFill="1" applyBorder="1" applyAlignment="1" applyProtection="1">
      <alignment vertical="center"/>
      <protection/>
    </xf>
    <xf numFmtId="3" fontId="73" fillId="0" borderId="11" xfId="62" applyNumberFormat="1" applyFont="1" applyFill="1" applyBorder="1" applyAlignment="1" applyProtection="1">
      <alignment vertical="center"/>
      <protection/>
    </xf>
    <xf numFmtId="3" fontId="69" fillId="0" borderId="13" xfId="62" applyNumberFormat="1" applyFont="1" applyFill="1" applyBorder="1" applyAlignment="1" applyProtection="1">
      <alignment horizontal="left" wrapText="1"/>
      <protection/>
    </xf>
    <xf numFmtId="3" fontId="73" fillId="0" borderId="13" xfId="62" applyNumberFormat="1" applyFont="1" applyFill="1" applyBorder="1" applyProtection="1">
      <alignment/>
      <protection/>
    </xf>
    <xf numFmtId="3" fontId="73" fillId="0" borderId="11" xfId="62" applyNumberFormat="1" applyFont="1" applyFill="1" applyBorder="1" applyProtection="1">
      <alignment/>
      <protection/>
    </xf>
    <xf numFmtId="3" fontId="44" fillId="0" borderId="0" xfId="62" applyNumberFormat="1" applyFont="1" applyFill="1" applyProtection="1">
      <alignment/>
      <protection/>
    </xf>
    <xf numFmtId="3" fontId="38" fillId="0" borderId="0" xfId="62" applyNumberFormat="1" applyFont="1" applyFill="1" applyAlignment="1" applyProtection="1">
      <alignment wrapText="1"/>
      <protection locked="0"/>
    </xf>
    <xf numFmtId="3" fontId="62" fillId="0" borderId="0" xfId="62" applyNumberFormat="1" applyFont="1" applyFill="1" applyProtection="1">
      <alignment/>
      <protection locked="0"/>
    </xf>
    <xf numFmtId="0" fontId="1" fillId="0" borderId="0" xfId="56" applyFill="1">
      <alignment/>
      <protection/>
    </xf>
    <xf numFmtId="0" fontId="87" fillId="0" borderId="0" xfId="56" applyFont="1" applyFill="1" applyAlignment="1">
      <alignment horizontal="center" vertical="center"/>
      <protection/>
    </xf>
    <xf numFmtId="0" fontId="1" fillId="0" borderId="0" xfId="56" applyFill="1" applyAlignment="1">
      <alignment wrapText="1"/>
      <protection/>
    </xf>
    <xf numFmtId="0" fontId="65" fillId="0" borderId="0" xfId="56" applyFont="1" applyFill="1" applyBorder="1" applyAlignment="1" applyProtection="1">
      <alignment horizontal="center" vertical="center"/>
      <protection/>
    </xf>
    <xf numFmtId="0" fontId="88" fillId="0" borderId="0" xfId="56" applyFont="1" applyFill="1" applyBorder="1" applyAlignment="1" applyProtection="1">
      <alignment horizontal="right"/>
      <protection/>
    </xf>
    <xf numFmtId="0" fontId="70" fillId="0" borderId="28" xfId="56" applyFont="1" applyFill="1" applyBorder="1" applyAlignment="1" applyProtection="1">
      <alignment horizontal="center" vertical="center" wrapText="1"/>
      <protection/>
    </xf>
    <xf numFmtId="0" fontId="70" fillId="0" borderId="11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83" fillId="0" borderId="18" xfId="56" applyFont="1" applyBorder="1">
      <alignment/>
      <protection/>
    </xf>
    <xf numFmtId="3" fontId="83" fillId="0" borderId="17" xfId="56" applyNumberFormat="1" applyFont="1" applyBorder="1" applyAlignment="1">
      <alignment horizontal="right"/>
      <protection/>
    </xf>
    <xf numFmtId="0" fontId="78" fillId="0" borderId="0" xfId="56" applyFont="1" applyFill="1" applyAlignment="1">
      <alignment vertical="center"/>
      <protection/>
    </xf>
    <xf numFmtId="0" fontId="1" fillId="0" borderId="18" xfId="56" applyBorder="1">
      <alignment/>
      <protection/>
    </xf>
    <xf numFmtId="3" fontId="1" fillId="0" borderId="20" xfId="56" applyNumberFormat="1" applyFont="1" applyBorder="1" applyAlignment="1">
      <alignment horizontal="right"/>
      <protection/>
    </xf>
    <xf numFmtId="3" fontId="83" fillId="0" borderId="20" xfId="56" applyNumberFormat="1" applyFont="1" applyBorder="1" applyAlignment="1">
      <alignment horizontal="right"/>
      <protection/>
    </xf>
    <xf numFmtId="0" fontId="83" fillId="0" borderId="33" xfId="56" applyFont="1" applyBorder="1">
      <alignment/>
      <protection/>
    </xf>
    <xf numFmtId="0" fontId="83" fillId="0" borderId="54" xfId="56" applyFont="1" applyBorder="1">
      <alignment/>
      <protection/>
    </xf>
    <xf numFmtId="3" fontId="83" fillId="0" borderId="23" xfId="56" applyNumberFormat="1" applyFont="1" applyBorder="1" applyAlignment="1">
      <alignment horizontal="right"/>
      <protection/>
    </xf>
    <xf numFmtId="0" fontId="83" fillId="0" borderId="28" xfId="56" applyFont="1" applyBorder="1" applyAlignment="1">
      <alignment vertical="center"/>
      <protection/>
    </xf>
    <xf numFmtId="3" fontId="83" fillId="0" borderId="11" xfId="56" applyNumberFormat="1" applyFont="1" applyBorder="1" applyAlignment="1">
      <alignment horizontal="right" vertical="center"/>
      <protection/>
    </xf>
    <xf numFmtId="0" fontId="1" fillId="0" borderId="0" xfId="56" applyFill="1" applyAlignment="1">
      <alignment vertical="center"/>
      <protection/>
    </xf>
    <xf numFmtId="0" fontId="83" fillId="0" borderId="31" xfId="56" applyFont="1" applyBorder="1">
      <alignment/>
      <protection/>
    </xf>
    <xf numFmtId="0" fontId="83" fillId="0" borderId="28" xfId="56" applyFont="1" applyFill="1" applyBorder="1" applyAlignment="1">
      <alignment vertical="center"/>
      <protection/>
    </xf>
    <xf numFmtId="3" fontId="83" fillId="0" borderId="11" xfId="56" applyNumberFormat="1" applyFont="1" applyFill="1" applyBorder="1" applyAlignment="1">
      <alignment vertical="center"/>
      <protection/>
    </xf>
    <xf numFmtId="0" fontId="83" fillId="0" borderId="75" xfId="56" applyFont="1" applyFill="1" applyBorder="1">
      <alignment/>
      <protection/>
    </xf>
    <xf numFmtId="3" fontId="83" fillId="0" borderId="17" xfId="56" applyNumberFormat="1" applyFont="1" applyFill="1" applyBorder="1">
      <alignment/>
      <protection/>
    </xf>
    <xf numFmtId="3" fontId="83" fillId="0" borderId="20" xfId="56" applyNumberFormat="1" applyFont="1" applyFill="1" applyBorder="1">
      <alignment/>
      <protection/>
    </xf>
    <xf numFmtId="3" fontId="1" fillId="0" borderId="20" xfId="56" applyNumberFormat="1" applyFont="1" applyFill="1" applyBorder="1">
      <alignment/>
      <protection/>
    </xf>
    <xf numFmtId="0" fontId="83" fillId="0" borderId="21" xfId="56" applyFont="1" applyFill="1" applyBorder="1">
      <alignment/>
      <protection/>
    </xf>
    <xf numFmtId="3" fontId="83" fillId="0" borderId="23" xfId="56" applyNumberFormat="1" applyFont="1" applyFill="1" applyBorder="1">
      <alignment/>
      <protection/>
    </xf>
    <xf numFmtId="0" fontId="83" fillId="0" borderId="0" xfId="56" applyFont="1" applyFill="1">
      <alignment/>
      <protection/>
    </xf>
    <xf numFmtId="0" fontId="83" fillId="0" borderId="0" xfId="56" applyFont="1" applyFill="1" applyAlignment="1">
      <alignment vertical="center"/>
      <protection/>
    </xf>
    <xf numFmtId="0" fontId="83" fillId="0" borderId="28" xfId="56" applyFont="1" applyFill="1" applyBorder="1">
      <alignment/>
      <protection/>
    </xf>
    <xf numFmtId="3" fontId="83" fillId="0" borderId="11" xfId="56" applyNumberFormat="1" applyFont="1" applyFill="1" applyBorder="1">
      <alignment/>
      <protection/>
    </xf>
    <xf numFmtId="0" fontId="89" fillId="0" borderId="28" xfId="56" applyFont="1" applyFill="1" applyBorder="1" applyAlignment="1">
      <alignment vertical="center"/>
      <protection/>
    </xf>
    <xf numFmtId="3" fontId="89" fillId="0" borderId="11" xfId="56" applyNumberFormat="1" applyFont="1" applyFill="1" applyBorder="1" applyAlignment="1">
      <alignment vertical="center"/>
      <protection/>
    </xf>
    <xf numFmtId="3" fontId="83" fillId="0" borderId="20" xfId="56" applyNumberFormat="1" applyFont="1" applyBorder="1">
      <alignment/>
      <protection/>
    </xf>
    <xf numFmtId="0" fontId="89" fillId="0" borderId="58" xfId="56" applyFont="1" applyBorder="1" applyAlignment="1">
      <alignment vertical="center"/>
      <protection/>
    </xf>
    <xf numFmtId="3" fontId="89" fillId="0" borderId="10" xfId="56" applyNumberFormat="1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18" xfId="56" applyFont="1" applyBorder="1">
      <alignment/>
      <protection/>
    </xf>
    <xf numFmtId="0" fontId="1" fillId="0" borderId="0" xfId="56" applyFont="1" applyFill="1">
      <alignment/>
      <protection/>
    </xf>
    <xf numFmtId="2" fontId="47" fillId="0" borderId="0" xfId="59" applyNumberFormat="1" applyFont="1" applyAlignment="1">
      <alignment horizontal="center" vertical="center"/>
      <protection/>
    </xf>
    <xf numFmtId="3" fontId="83" fillId="0" borderId="23" xfId="56" applyNumberFormat="1" applyFont="1" applyBorder="1">
      <alignment/>
      <protection/>
    </xf>
    <xf numFmtId="0" fontId="35" fillId="0" borderId="15" xfId="56" applyFont="1" applyFill="1" applyBorder="1" applyAlignment="1">
      <alignment vertical="center"/>
      <protection/>
    </xf>
    <xf numFmtId="0" fontId="35" fillId="0" borderId="35" xfId="56" applyFont="1" applyFill="1" applyBorder="1" applyAlignment="1">
      <alignment vertical="center"/>
      <protection/>
    </xf>
    <xf numFmtId="0" fontId="30" fillId="0" borderId="57" xfId="56" applyFont="1" applyFill="1" applyBorder="1" applyAlignment="1">
      <alignment vertical="center"/>
      <protection/>
    </xf>
    <xf numFmtId="1" fontId="51" fillId="0" borderId="26" xfId="59" applyNumberFormat="1" applyFont="1" applyFill="1" applyBorder="1" applyAlignment="1">
      <alignment horizontal="center" vertical="center" wrapText="1"/>
      <protection/>
    </xf>
    <xf numFmtId="1" fontId="51" fillId="0" borderId="20" xfId="59" applyNumberFormat="1" applyFont="1" applyFill="1" applyBorder="1" applyAlignment="1">
      <alignment horizontal="center" vertical="center" wrapText="1"/>
      <protection/>
    </xf>
    <xf numFmtId="1" fontId="51" fillId="0" borderId="10" xfId="59" applyNumberFormat="1" applyFont="1" applyFill="1" applyBorder="1" applyAlignment="1">
      <alignment horizontal="center" vertical="center" wrapText="1"/>
      <protection/>
    </xf>
    <xf numFmtId="1" fontId="49" fillId="0" borderId="63" xfId="59" applyNumberFormat="1" applyFont="1" applyBorder="1" applyAlignment="1">
      <alignment horizontal="center" vertical="center"/>
      <protection/>
    </xf>
    <xf numFmtId="1" fontId="49" fillId="0" borderId="11" xfId="59" applyNumberFormat="1" applyFont="1" applyBorder="1" applyAlignment="1">
      <alignment horizontal="center" vertical="center" wrapText="1"/>
      <protection/>
    </xf>
    <xf numFmtId="0" fontId="62" fillId="0" borderId="29" xfId="61" applyFont="1" applyFill="1" applyBorder="1" applyAlignment="1" applyProtection="1">
      <alignment horizontal="center" vertical="center" wrapText="1"/>
      <protection/>
    </xf>
    <xf numFmtId="0" fontId="62" fillId="0" borderId="27" xfId="61" applyFont="1" applyFill="1" applyBorder="1" applyAlignment="1" applyProtection="1">
      <alignment horizontal="center" vertical="center" wrapText="1"/>
      <protection/>
    </xf>
    <xf numFmtId="0" fontId="62" fillId="0" borderId="26" xfId="61" applyFont="1" applyFill="1" applyBorder="1" applyAlignment="1" applyProtection="1">
      <alignment horizontal="center" vertical="center" wrapText="1"/>
      <protection/>
    </xf>
    <xf numFmtId="0" fontId="43" fillId="0" borderId="14" xfId="61" applyFont="1" applyFill="1" applyBorder="1" applyAlignment="1" applyProtection="1">
      <alignment horizontal="center" vertical="center"/>
      <protection/>
    </xf>
    <xf numFmtId="0" fontId="43" fillId="0" borderId="13" xfId="61" applyFont="1" applyFill="1" applyBorder="1" applyAlignment="1" applyProtection="1">
      <alignment horizontal="center" vertical="center"/>
      <protection/>
    </xf>
    <xf numFmtId="0" fontId="43" fillId="0" borderId="11" xfId="61" applyFont="1" applyFill="1" applyBorder="1" applyAlignment="1" applyProtection="1">
      <alignment horizontal="center" vertical="center"/>
      <protection/>
    </xf>
    <xf numFmtId="0" fontId="43" fillId="0" borderId="29" xfId="61" applyFont="1" applyFill="1" applyBorder="1" applyAlignment="1" applyProtection="1">
      <alignment horizontal="center" vertical="center"/>
      <protection/>
    </xf>
    <xf numFmtId="0" fontId="43" fillId="0" borderId="16" xfId="61" applyFont="1" applyFill="1" applyBorder="1" applyAlignment="1" applyProtection="1">
      <alignment vertical="center"/>
      <protection/>
    </xf>
    <xf numFmtId="168" fontId="43" fillId="0" borderId="26" xfId="40" applyNumberFormat="1" applyFont="1" applyFill="1" applyBorder="1" applyAlignment="1" applyProtection="1">
      <alignment vertical="center"/>
      <protection locked="0"/>
    </xf>
    <xf numFmtId="0" fontId="43" fillId="0" borderId="15" xfId="61" applyFont="1" applyFill="1" applyBorder="1" applyAlignment="1" applyProtection="1">
      <alignment horizontal="center" vertical="center"/>
      <protection/>
    </xf>
    <xf numFmtId="168" fontId="43" fillId="0" borderId="17" xfId="40" applyNumberFormat="1" applyFont="1" applyFill="1" applyBorder="1" applyAlignment="1" applyProtection="1">
      <alignment vertical="center"/>
      <protection locked="0"/>
    </xf>
    <xf numFmtId="0" fontId="43" fillId="0" borderId="18" xfId="61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>
      <alignment horizontal="justify" vertical="center" wrapText="1"/>
    </xf>
    <xf numFmtId="168" fontId="43" fillId="0" borderId="20" xfId="40" applyNumberFormat="1" applyFont="1" applyFill="1" applyBorder="1" applyAlignment="1" applyProtection="1">
      <alignment vertical="center"/>
      <protection locked="0"/>
    </xf>
    <xf numFmtId="0" fontId="29" fillId="0" borderId="19" xfId="0" applyFont="1" applyFill="1" applyBorder="1" applyAlignment="1">
      <alignment vertical="center" wrapText="1"/>
    </xf>
    <xf numFmtId="168" fontId="43" fillId="0" borderId="23" xfId="40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8" fontId="62" fillId="0" borderId="11" xfId="40" applyNumberFormat="1" applyFont="1" applyFill="1" applyBorder="1" applyAlignment="1" applyProtection="1">
      <alignment vertical="center"/>
      <protection/>
    </xf>
    <xf numFmtId="167" fontId="38" fillId="0" borderId="26" xfId="61" applyNumberFormat="1" applyFont="1" applyFill="1" applyBorder="1" applyAlignment="1" applyProtection="1">
      <alignment horizontal="right" vertical="center" wrapText="1"/>
      <protection/>
    </xf>
    <xf numFmtId="167" fontId="38" fillId="0" borderId="63" xfId="61" applyNumberFormat="1" applyFont="1" applyFill="1" applyBorder="1" applyAlignment="1" applyProtection="1">
      <alignment horizontal="right" vertical="center" wrapText="1"/>
      <protection/>
    </xf>
    <xf numFmtId="3" fontId="38" fillId="0" borderId="20" xfId="61" applyNumberFormat="1" applyFont="1" applyFill="1" applyBorder="1" applyAlignment="1" applyProtection="1">
      <alignment horizontal="right" vertical="center" wrapText="1"/>
      <protection/>
    </xf>
    <xf numFmtId="3" fontId="38" fillId="0" borderId="10" xfId="61" applyNumberFormat="1" applyFont="1" applyFill="1" applyBorder="1" applyAlignment="1" applyProtection="1">
      <alignment horizontal="right" vertical="center" wrapText="1"/>
      <protection/>
    </xf>
    <xf numFmtId="3" fontId="38" fillId="0" borderId="26" xfId="61" applyNumberFormat="1" applyFont="1" applyFill="1" applyBorder="1">
      <alignment/>
      <protection/>
    </xf>
    <xf numFmtId="3" fontId="40" fillId="0" borderId="20" xfId="61" applyNumberFormat="1" applyFont="1" applyFill="1" applyBorder="1">
      <alignment/>
      <protection/>
    </xf>
    <xf numFmtId="167" fontId="40" fillId="0" borderId="20" xfId="61" applyNumberFormat="1" applyFont="1" applyFill="1" applyBorder="1">
      <alignment/>
      <protection/>
    </xf>
    <xf numFmtId="3" fontId="40" fillId="0" borderId="10" xfId="61" applyNumberFormat="1" applyFont="1" applyFill="1" applyBorder="1">
      <alignment/>
      <protection/>
    </xf>
    <xf numFmtId="3" fontId="12" fillId="0" borderId="11" xfId="58" applyNumberFormat="1" applyFont="1" applyBorder="1" applyAlignment="1">
      <alignment horizontal="right" vertical="center"/>
      <protection/>
    </xf>
    <xf numFmtId="0" fontId="91" fillId="0" borderId="0" xfId="58" applyFont="1" applyAlignment="1">
      <alignment horizontal="right"/>
      <protection/>
    </xf>
    <xf numFmtId="0" fontId="92" fillId="0" borderId="0" xfId="58" applyFont="1" applyBorder="1" applyAlignment="1">
      <alignment horizontal="center" vertical="center"/>
      <protection/>
    </xf>
    <xf numFmtId="0" fontId="93" fillId="0" borderId="0" xfId="58" applyFont="1" applyBorder="1" applyAlignment="1">
      <alignment horizontal="center" vertical="center"/>
      <protection/>
    </xf>
    <xf numFmtId="0" fontId="65" fillId="35" borderId="25" xfId="58" applyFont="1" applyFill="1" applyBorder="1" applyAlignment="1">
      <alignment horizontal="center" vertical="center" wrapText="1"/>
      <protection/>
    </xf>
    <xf numFmtId="0" fontId="65" fillId="35" borderId="79" xfId="58" applyFont="1" applyFill="1" applyBorder="1" applyAlignment="1">
      <alignment horizontal="center" vertical="center" wrapText="1"/>
      <protection/>
    </xf>
    <xf numFmtId="0" fontId="65" fillId="35" borderId="10" xfId="58" applyFont="1" applyFill="1" applyBorder="1" applyAlignment="1">
      <alignment horizontal="center" vertical="center" wrapText="1"/>
      <protection/>
    </xf>
    <xf numFmtId="0" fontId="29" fillId="0" borderId="18" xfId="58" applyFont="1" applyBorder="1" applyAlignment="1">
      <alignment vertical="center" wrapText="1"/>
      <protection/>
    </xf>
    <xf numFmtId="0" fontId="29" fillId="0" borderId="80" xfId="58" applyFont="1" applyBorder="1" applyAlignment="1">
      <alignment horizontal="center" vertical="center" wrapText="1"/>
      <protection/>
    </xf>
    <xf numFmtId="3" fontId="29" fillId="0" borderId="80" xfId="58" applyNumberFormat="1" applyFont="1" applyFill="1" applyBorder="1" applyAlignment="1">
      <alignment horizontal="right" vertical="center" wrapText="1"/>
      <protection/>
    </xf>
    <xf numFmtId="3" fontId="29" fillId="0" borderId="19" xfId="58" applyNumberFormat="1" applyFont="1" applyFill="1" applyBorder="1" applyAlignment="1">
      <alignment horizontal="right" vertical="center" wrapText="1"/>
      <protection/>
    </xf>
    <xf numFmtId="3" fontId="29" fillId="0" borderId="20" xfId="58" applyNumberFormat="1" applyFont="1" applyFill="1" applyBorder="1" applyAlignment="1">
      <alignment horizontal="right" vertical="center" wrapText="1"/>
      <protection/>
    </xf>
    <xf numFmtId="0" fontId="65" fillId="0" borderId="14" xfId="58" applyFont="1" applyBorder="1" applyAlignment="1">
      <alignment horizontal="center" vertical="center"/>
      <protection/>
    </xf>
    <xf numFmtId="0" fontId="65" fillId="0" borderId="30" xfId="58" applyFont="1" applyBorder="1" applyAlignment="1">
      <alignment vertical="center"/>
      <protection/>
    </xf>
    <xf numFmtId="3" fontId="65" fillId="0" borderId="30" xfId="58" applyNumberFormat="1" applyFont="1" applyBorder="1" applyAlignment="1">
      <alignment horizontal="right" vertical="center"/>
      <protection/>
    </xf>
    <xf numFmtId="3" fontId="65" fillId="0" borderId="11" xfId="58" applyNumberFormat="1" applyFont="1" applyBorder="1" applyAlignment="1">
      <alignment horizontal="right" vertical="center"/>
      <protection/>
    </xf>
    <xf numFmtId="0" fontId="11" fillId="0" borderId="0" xfId="58" applyAlignment="1">
      <alignment horizontal="center"/>
      <protection/>
    </xf>
    <xf numFmtId="0" fontId="1" fillId="0" borderId="0" xfId="57">
      <alignment/>
      <protection/>
    </xf>
    <xf numFmtId="0" fontId="1" fillId="0" borderId="0" xfId="57" applyAlignment="1">
      <alignment wrapText="1"/>
      <protection/>
    </xf>
    <xf numFmtId="0" fontId="87" fillId="0" borderId="0" xfId="57" applyFont="1" applyAlignment="1">
      <alignment horizontal="right"/>
      <protection/>
    </xf>
    <xf numFmtId="0" fontId="10" fillId="0" borderId="0" xfId="57" applyFont="1" applyAlignment="1">
      <alignment horizontal="center"/>
      <protection/>
    </xf>
    <xf numFmtId="0" fontId="36" fillId="0" borderId="0" xfId="57" applyFont="1" applyAlignment="1">
      <alignment horizontal="center"/>
      <protection/>
    </xf>
    <xf numFmtId="167" fontId="1" fillId="0" borderId="0" xfId="57" applyNumberFormat="1" applyAlignment="1">
      <alignment vertical="center" wrapText="1"/>
      <protection/>
    </xf>
    <xf numFmtId="167" fontId="37" fillId="0" borderId="0" xfId="57" applyNumberFormat="1" applyFont="1" applyAlignment="1">
      <alignment horizontal="right" vertical="center"/>
      <protection/>
    </xf>
    <xf numFmtId="167" fontId="38" fillId="0" borderId="27" xfId="57" applyNumberFormat="1" applyFont="1" applyBorder="1" applyAlignment="1">
      <alignment horizontal="center"/>
      <protection/>
    </xf>
    <xf numFmtId="167" fontId="38" fillId="0" borderId="27" xfId="57" applyNumberFormat="1" applyFont="1" applyBorder="1" applyAlignment="1">
      <alignment horizontal="center" wrapText="1"/>
      <protection/>
    </xf>
    <xf numFmtId="167" fontId="38" fillId="0" borderId="62" xfId="57" applyNumberFormat="1" applyFont="1" applyBorder="1" applyAlignment="1">
      <alignment horizontal="center" vertical="center" wrapText="1"/>
      <protection/>
    </xf>
    <xf numFmtId="167" fontId="38" fillId="0" borderId="62" xfId="57" applyNumberFormat="1" applyFont="1" applyBorder="1" applyAlignment="1">
      <alignment horizontal="center" vertical="center"/>
      <protection/>
    </xf>
    <xf numFmtId="167" fontId="39" fillId="0" borderId="28" xfId="57" applyNumberFormat="1" applyFont="1" applyBorder="1" applyAlignment="1">
      <alignment horizontal="center" vertical="center" wrapText="1"/>
      <protection/>
    </xf>
    <xf numFmtId="167" fontId="38" fillId="0" borderId="13" xfId="57" applyNumberFormat="1" applyFont="1" applyBorder="1" applyAlignment="1">
      <alignment vertical="center" wrapText="1"/>
      <protection/>
    </xf>
    <xf numFmtId="167" fontId="1" fillId="36" borderId="13" xfId="57" applyNumberFormat="1" applyFill="1" applyBorder="1" applyAlignment="1">
      <alignment vertical="center" wrapText="1"/>
      <protection/>
    </xf>
    <xf numFmtId="167" fontId="1" fillId="0" borderId="11" xfId="57" applyNumberFormat="1" applyBorder="1" applyAlignment="1">
      <alignment vertical="center" wrapText="1"/>
      <protection/>
    </xf>
    <xf numFmtId="167" fontId="39" fillId="0" borderId="33" xfId="57" applyNumberFormat="1" applyFont="1" applyBorder="1" applyAlignment="1">
      <alignment horizontal="center" vertical="center" wrapText="1"/>
      <protection/>
    </xf>
    <xf numFmtId="167" fontId="40" fillId="0" borderId="13" xfId="57" applyNumberFormat="1" applyFont="1" applyBorder="1" applyAlignment="1" applyProtection="1">
      <alignment vertical="center" wrapText="1"/>
      <protection locked="0"/>
    </xf>
    <xf numFmtId="0" fontId="83" fillId="0" borderId="13" xfId="57" applyFont="1" applyBorder="1" applyAlignment="1">
      <alignment horizontal="center" vertical="center" wrapText="1"/>
      <protection/>
    </xf>
    <xf numFmtId="169" fontId="1" fillId="0" borderId="13" xfId="57" applyNumberFormat="1" applyBorder="1" applyAlignment="1" applyProtection="1">
      <alignment vertical="center" wrapText="1"/>
      <protection locked="0"/>
    </xf>
    <xf numFmtId="167" fontId="1" fillId="0" borderId="20" xfId="57" applyNumberFormat="1" applyBorder="1" applyAlignment="1" applyProtection="1">
      <alignment vertical="center" wrapText="1"/>
      <protection locked="0"/>
    </xf>
    <xf numFmtId="3" fontId="6" fillId="0" borderId="11" xfId="57" applyNumberFormat="1" applyFont="1" applyBorder="1" applyAlignment="1">
      <alignment vertical="center" wrapText="1"/>
      <protection/>
    </xf>
    <xf numFmtId="167" fontId="39" fillId="0" borderId="29" xfId="57" applyNumberFormat="1" applyFont="1" applyBorder="1" applyAlignment="1">
      <alignment horizontal="center" vertical="center" wrapText="1"/>
      <protection/>
    </xf>
    <xf numFmtId="167" fontId="40" fillId="0" borderId="19" xfId="57" applyNumberFormat="1" applyFont="1" applyBorder="1" applyAlignment="1" applyProtection="1">
      <alignment vertical="center" wrapText="1"/>
      <protection locked="0"/>
    </xf>
    <xf numFmtId="3" fontId="1" fillId="0" borderId="20" xfId="57" applyNumberFormat="1" applyBorder="1" applyAlignment="1" applyProtection="1">
      <alignment vertical="center" wrapText="1"/>
      <protection locked="0"/>
    </xf>
    <xf numFmtId="167" fontId="39" fillId="0" borderId="31" xfId="57" applyNumberFormat="1" applyFont="1" applyBorder="1" applyAlignment="1">
      <alignment horizontal="center" vertical="center" wrapText="1"/>
      <protection/>
    </xf>
    <xf numFmtId="14" fontId="1" fillId="0" borderId="22" xfId="57" applyNumberFormat="1" applyBorder="1" applyAlignment="1" applyProtection="1">
      <alignment vertical="center" wrapText="1"/>
      <protection locked="0"/>
    </xf>
    <xf numFmtId="3" fontId="1" fillId="0" borderId="23" xfId="57" applyNumberFormat="1" applyBorder="1" applyAlignment="1" applyProtection="1">
      <alignment vertical="center" wrapText="1"/>
      <protection locked="0"/>
    </xf>
    <xf numFmtId="167" fontId="39" fillId="0" borderId="58" xfId="57" applyNumberFormat="1" applyFont="1" applyBorder="1" applyAlignment="1">
      <alignment horizontal="center" vertical="center" wrapText="1"/>
      <protection/>
    </xf>
    <xf numFmtId="167" fontId="40" fillId="0" borderId="34" xfId="57" applyNumberFormat="1" applyFont="1" applyBorder="1" applyAlignment="1" applyProtection="1">
      <alignment vertical="center" wrapText="1"/>
      <protection locked="0"/>
    </xf>
    <xf numFmtId="14" fontId="1" fillId="0" borderId="25" xfId="57" applyNumberFormat="1" applyBorder="1" applyAlignment="1" applyProtection="1">
      <alignment vertical="center" wrapText="1"/>
      <protection locked="0"/>
    </xf>
    <xf numFmtId="3" fontId="1" fillId="0" borderId="10" xfId="57" applyNumberFormat="1" applyBorder="1" applyAlignment="1" applyProtection="1">
      <alignment vertical="center" wrapText="1"/>
      <protection locked="0"/>
    </xf>
    <xf numFmtId="167" fontId="62" fillId="0" borderId="13" xfId="57" applyNumberFormat="1" applyFont="1" applyBorder="1" applyAlignment="1">
      <alignment vertical="center" wrapText="1"/>
      <protection/>
    </xf>
    <xf numFmtId="167" fontId="1" fillId="0" borderId="0" xfId="57" applyNumberFormat="1" applyAlignment="1">
      <alignment horizontal="center" vertical="center" wrapText="1"/>
      <protection/>
    </xf>
    <xf numFmtId="0" fontId="83" fillId="0" borderId="14" xfId="57" applyFont="1" applyBorder="1" applyAlignment="1">
      <alignment horizontal="center" vertical="center"/>
      <protection/>
    </xf>
    <xf numFmtId="167" fontId="38" fillId="0" borderId="13" xfId="57" applyNumberFormat="1" applyFont="1" applyFill="1" applyBorder="1" applyAlignment="1" applyProtection="1">
      <alignment vertical="center" wrapText="1"/>
      <protection locked="0"/>
    </xf>
    <xf numFmtId="14" fontId="83" fillId="0" borderId="13" xfId="57" applyNumberFormat="1" applyFont="1" applyBorder="1" applyAlignment="1">
      <alignment vertical="center"/>
      <protection/>
    </xf>
    <xf numFmtId="3" fontId="83" fillId="0" borderId="11" xfId="57" applyNumberFormat="1" applyFont="1" applyBorder="1" applyAlignment="1">
      <alignment vertical="center"/>
      <protection/>
    </xf>
    <xf numFmtId="14" fontId="1" fillId="0" borderId="19" xfId="57" applyNumberFormat="1" applyFont="1" applyBorder="1" applyAlignment="1" applyProtection="1">
      <alignment vertical="center" wrapText="1"/>
      <protection locked="0"/>
    </xf>
    <xf numFmtId="0" fontId="62" fillId="0" borderId="0" xfId="61" applyFont="1" applyFill="1" applyBorder="1" applyAlignment="1">
      <alignment horizontal="center" wrapText="1"/>
      <protection/>
    </xf>
    <xf numFmtId="0" fontId="3" fillId="0" borderId="28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0" fontId="62" fillId="0" borderId="0" xfId="61" applyFont="1" applyFill="1" applyAlignment="1">
      <alignment horizontal="center"/>
      <protection/>
    </xf>
    <xf numFmtId="0" fontId="7" fillId="0" borderId="55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12" fillId="1" borderId="15" xfId="58" applyFont="1" applyFill="1" applyBorder="1" applyAlignment="1">
      <alignment horizontal="center" vertical="center" wrapText="1"/>
      <protection/>
    </xf>
    <xf numFmtId="0" fontId="7" fillId="0" borderId="5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3" fontId="31" fillId="33" borderId="14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1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3" fillId="33" borderId="29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49" fontId="0" fillId="0" borderId="75" xfId="0" applyNumberFormat="1" applyFont="1" applyBorder="1" applyAlignment="1">
      <alignment horizontal="left"/>
    </xf>
    <xf numFmtId="49" fontId="7" fillId="0" borderId="81" xfId="0" applyNumberFormat="1" applyFont="1" applyBorder="1" applyAlignment="1">
      <alignment horizontal="left" vertical="center"/>
    </xf>
    <xf numFmtId="3" fontId="7" fillId="0" borderId="61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 wrapText="1"/>
    </xf>
    <xf numFmtId="3" fontId="3" fillId="0" borderId="2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 vertical="center" wrapText="1"/>
    </xf>
    <xf numFmtId="0" fontId="7" fillId="0" borderId="53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51" xfId="43" applyFont="1" applyBorder="1" applyAlignment="1" applyProtection="1">
      <alignment vertical="center" wrapText="1"/>
      <protection/>
    </xf>
    <xf numFmtId="0" fontId="7" fillId="0" borderId="51" xfId="0" applyFont="1" applyFill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3" fontId="53" fillId="0" borderId="14" xfId="0" applyNumberFormat="1" applyFont="1" applyFill="1" applyBorder="1" applyAlignment="1">
      <alignment vertical="center"/>
    </xf>
    <xf numFmtId="3" fontId="53" fillId="0" borderId="11" xfId="0" applyNumberFormat="1" applyFont="1" applyFill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167" fontId="38" fillId="0" borderId="11" xfId="61" applyNumberFormat="1" applyFont="1" applyFill="1" applyBorder="1" applyAlignment="1" applyProtection="1">
      <alignment horizontal="right" vertical="center" wrapText="1"/>
      <protection/>
    </xf>
    <xf numFmtId="3" fontId="38" fillId="0" borderId="26" xfId="61" applyNumberFormat="1" applyFont="1" applyFill="1" applyBorder="1" applyAlignment="1" applyProtection="1">
      <alignment horizontal="right" vertical="center" wrapText="1"/>
      <protection/>
    </xf>
    <xf numFmtId="0" fontId="13" fillId="0" borderId="28" xfId="58" applyFont="1" applyBorder="1" applyAlignment="1">
      <alignment horizontal="center" vertical="center"/>
      <protection/>
    </xf>
    <xf numFmtId="0" fontId="13" fillId="0" borderId="56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vertical="center" wrapText="1"/>
      <protection/>
    </xf>
    <xf numFmtId="3" fontId="11" fillId="0" borderId="15" xfId="58" applyNumberFormat="1" applyBorder="1" applyAlignment="1">
      <alignment vertical="center"/>
      <protection/>
    </xf>
    <xf numFmtId="0" fontId="11" fillId="0" borderId="53" xfId="58" applyFont="1" applyBorder="1" applyAlignment="1">
      <alignment vertical="center" wrapText="1"/>
      <protection/>
    </xf>
    <xf numFmtId="3" fontId="11" fillId="0" borderId="29" xfId="58" applyNumberFormat="1" applyBorder="1" applyAlignment="1">
      <alignment vertical="center"/>
      <protection/>
    </xf>
    <xf numFmtId="0" fontId="11" fillId="0" borderId="33" xfId="58" applyFont="1" applyBorder="1" applyAlignment="1">
      <alignment vertical="center" wrapText="1"/>
      <protection/>
    </xf>
    <xf numFmtId="3" fontId="11" fillId="0" borderId="18" xfId="58" applyNumberFormat="1" applyBorder="1" applyAlignment="1">
      <alignment vertical="center"/>
      <protection/>
    </xf>
    <xf numFmtId="0" fontId="11" fillId="0" borderId="51" xfId="58" applyFont="1" applyBorder="1" applyAlignment="1">
      <alignment vertical="center" wrapText="1"/>
      <protection/>
    </xf>
    <xf numFmtId="3" fontId="11" fillId="0" borderId="18" xfId="58" applyNumberFormat="1" applyFill="1" applyBorder="1" applyAlignment="1">
      <alignment vertical="center"/>
      <protection/>
    </xf>
    <xf numFmtId="0" fontId="11" fillId="0" borderId="51" xfId="58" applyFont="1" applyFill="1" applyBorder="1" applyAlignment="1">
      <alignment vertical="center" wrapText="1"/>
      <protection/>
    </xf>
    <xf numFmtId="0" fontId="11" fillId="0" borderId="54" xfId="58" applyFont="1" applyBorder="1" applyAlignment="1">
      <alignment vertical="center" wrapText="1"/>
      <protection/>
    </xf>
    <xf numFmtId="3" fontId="11" fillId="0" borderId="21" xfId="58" applyNumberFormat="1" applyBorder="1" applyAlignment="1">
      <alignment vertical="center"/>
      <protection/>
    </xf>
    <xf numFmtId="0" fontId="11" fillId="0" borderId="55" xfId="58" applyFont="1" applyBorder="1" applyAlignment="1">
      <alignment vertical="center" wrapText="1"/>
      <protection/>
    </xf>
    <xf numFmtId="0" fontId="11" fillId="0" borderId="58" xfId="58" applyFont="1" applyBorder="1" applyAlignment="1">
      <alignment vertical="center" wrapText="1"/>
      <protection/>
    </xf>
    <xf numFmtId="3" fontId="11" fillId="0" borderId="35" xfId="58" applyNumberFormat="1" applyBorder="1" applyAlignment="1">
      <alignment vertical="center"/>
      <protection/>
    </xf>
    <xf numFmtId="0" fontId="11" fillId="0" borderId="81" xfId="58" applyFont="1" applyBorder="1" applyAlignment="1">
      <alignment vertical="center" wrapText="1"/>
      <protection/>
    </xf>
    <xf numFmtId="0" fontId="13" fillId="0" borderId="68" xfId="58" applyFont="1" applyBorder="1" applyAlignment="1">
      <alignment vertical="center" wrapText="1"/>
      <protection/>
    </xf>
    <xf numFmtId="3" fontId="11" fillId="0" borderId="57" xfId="58" applyNumberFormat="1" applyBorder="1" applyAlignment="1">
      <alignment vertical="center"/>
      <protection/>
    </xf>
    <xf numFmtId="0" fontId="11" fillId="0" borderId="1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/>
      <protection/>
    </xf>
    <xf numFmtId="3" fontId="13" fillId="0" borderId="15" xfId="58" applyNumberFormat="1" applyFont="1" applyFill="1" applyBorder="1" applyAlignment="1">
      <alignment vertical="center"/>
      <protection/>
    </xf>
    <xf numFmtId="3" fontId="13" fillId="0" borderId="36" xfId="58" applyNumberFormat="1" applyFont="1" applyFill="1" applyBorder="1" applyAlignment="1">
      <alignment vertical="center"/>
      <protection/>
    </xf>
    <xf numFmtId="0" fontId="11" fillId="0" borderId="54" xfId="58" applyFont="1" applyBorder="1" applyAlignment="1">
      <alignment vertical="center"/>
      <protection/>
    </xf>
    <xf numFmtId="3" fontId="13" fillId="0" borderId="21" xfId="58" applyNumberFormat="1" applyFont="1" applyBorder="1" applyAlignment="1">
      <alignment vertical="center"/>
      <protection/>
    </xf>
    <xf numFmtId="3" fontId="13" fillId="0" borderId="74" xfId="58" applyNumberFormat="1" applyFont="1" applyBorder="1" applyAlignment="1">
      <alignment vertical="center"/>
      <protection/>
    </xf>
    <xf numFmtId="0" fontId="13" fillId="0" borderId="28" xfId="58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0" fontId="13" fillId="0" borderId="56" xfId="58" applyFont="1" applyBorder="1" applyAlignment="1">
      <alignment vertical="center" wrapText="1"/>
      <protection/>
    </xf>
    <xf numFmtId="0" fontId="17" fillId="0" borderId="28" xfId="58" applyFont="1" applyBorder="1" applyAlignment="1">
      <alignment horizontal="center" vertical="center"/>
      <protection/>
    </xf>
    <xf numFmtId="3" fontId="17" fillId="0" borderId="14" xfId="58" applyNumberFormat="1" applyFont="1" applyBorder="1" applyAlignment="1">
      <alignment vertical="center"/>
      <protection/>
    </xf>
    <xf numFmtId="0" fontId="17" fillId="0" borderId="56" xfId="58" applyFont="1" applyBorder="1" applyAlignment="1">
      <alignment horizontal="center" vertical="center" wrapText="1"/>
      <protection/>
    </xf>
    <xf numFmtId="3" fontId="11" fillId="0" borderId="29" xfId="58" applyNumberFormat="1" applyFill="1" applyBorder="1" applyAlignment="1">
      <alignment vertical="center"/>
      <protection/>
    </xf>
    <xf numFmtId="3" fontId="11" fillId="0" borderId="82" xfId="58" applyNumberFormat="1" applyFill="1" applyBorder="1" applyAlignment="1">
      <alignment vertical="center"/>
      <protection/>
    </xf>
    <xf numFmtId="0" fontId="11" fillId="0" borderId="70" xfId="58" applyFont="1" applyBorder="1" applyAlignment="1">
      <alignment vertical="center" wrapText="1"/>
      <protection/>
    </xf>
    <xf numFmtId="0" fontId="20" fillId="0" borderId="54" xfId="58" applyFont="1" applyFill="1" applyBorder="1" applyAlignment="1">
      <alignment vertical="center" wrapText="1"/>
      <protection/>
    </xf>
    <xf numFmtId="0" fontId="13" fillId="0" borderId="28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11" fillId="0" borderId="15" xfId="58" applyNumberFormat="1" applyFont="1" applyBorder="1" applyAlignment="1">
      <alignment vertical="center"/>
      <protection/>
    </xf>
    <xf numFmtId="3" fontId="11" fillId="0" borderId="36" xfId="58" applyNumberFormat="1" applyFont="1" applyBorder="1" applyAlignment="1">
      <alignment vertical="center"/>
      <protection/>
    </xf>
    <xf numFmtId="0" fontId="11" fillId="0" borderId="53" xfId="58" applyFont="1" applyFill="1" applyBorder="1" applyAlignment="1">
      <alignment vertical="center" wrapText="1"/>
      <protection/>
    </xf>
    <xf numFmtId="3" fontId="17" fillId="0" borderId="21" xfId="58" applyNumberFormat="1" applyFont="1" applyBorder="1" applyAlignment="1">
      <alignment vertical="center"/>
      <protection/>
    </xf>
    <xf numFmtId="3" fontId="17" fillId="0" borderId="74" xfId="58" applyNumberFormat="1" applyFont="1" applyBorder="1" applyAlignment="1">
      <alignment vertical="center"/>
      <protection/>
    </xf>
    <xf numFmtId="0" fontId="11" fillId="0" borderId="55" xfId="58" applyFont="1" applyBorder="1" applyAlignment="1">
      <alignment vertical="center"/>
      <protection/>
    </xf>
    <xf numFmtId="0" fontId="13" fillId="0" borderId="28" xfId="58" applyFont="1" applyFill="1" applyBorder="1" applyAlignment="1">
      <alignment vertical="center"/>
      <protection/>
    </xf>
    <xf numFmtId="0" fontId="10" fillId="0" borderId="6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2" fillId="0" borderId="68" xfId="58" applyFont="1" applyBorder="1" applyAlignment="1">
      <alignment horizontal="center" vertical="center"/>
      <protection/>
    </xf>
    <xf numFmtId="3" fontId="52" fillId="0" borderId="57" xfId="58" applyNumberFormat="1" applyFont="1" applyBorder="1" applyAlignment="1">
      <alignment vertical="center"/>
      <protection/>
    </xf>
    <xf numFmtId="0" fontId="52" fillId="0" borderId="56" xfId="58" applyFont="1" applyBorder="1" applyAlignment="1">
      <alignment horizontal="center" vertical="center"/>
      <protection/>
    </xf>
    <xf numFmtId="3" fontId="52" fillId="0" borderId="14" xfId="58" applyNumberFormat="1" applyFont="1" applyBorder="1" applyAlignment="1">
      <alignment vertical="center"/>
      <protection/>
    </xf>
    <xf numFmtId="3" fontId="7" fillId="0" borderId="2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0" fontId="16" fillId="33" borderId="41" xfId="58" applyFont="1" applyFill="1" applyBorder="1" applyAlignment="1">
      <alignment horizontal="center" vertical="center"/>
      <protection/>
    </xf>
    <xf numFmtId="0" fontId="16" fillId="33" borderId="64" xfId="58" applyFont="1" applyFill="1" applyBorder="1" applyAlignment="1">
      <alignment horizontal="center" vertical="center"/>
      <protection/>
    </xf>
    <xf numFmtId="0" fontId="16" fillId="33" borderId="59" xfId="58" applyFont="1" applyFill="1" applyBorder="1" applyAlignment="1">
      <alignment horizontal="center" vertical="center"/>
      <protection/>
    </xf>
    <xf numFmtId="0" fontId="16" fillId="33" borderId="77" xfId="58" applyFont="1" applyFill="1" applyBorder="1" applyAlignment="1">
      <alignment horizontal="center" vertical="center"/>
      <protection/>
    </xf>
    <xf numFmtId="3" fontId="16" fillId="33" borderId="34" xfId="58" applyNumberFormat="1" applyFont="1" applyFill="1" applyBorder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5" fillId="0" borderId="16" xfId="58" applyNumberFormat="1" applyFont="1" applyFill="1" applyBorder="1" applyAlignment="1">
      <alignment horizontal="right" vertical="center"/>
      <protection/>
    </xf>
    <xf numFmtId="0" fontId="55" fillId="0" borderId="0" xfId="58" applyFont="1" applyFill="1" applyAlignment="1">
      <alignment vertical="center"/>
      <protection/>
    </xf>
    <xf numFmtId="3" fontId="15" fillId="0" borderId="52" xfId="58" applyNumberFormat="1" applyFont="1" applyBorder="1" applyAlignment="1">
      <alignment vertical="center"/>
      <protection/>
    </xf>
    <xf numFmtId="3" fontId="15" fillId="0" borderId="83" xfId="58" applyNumberFormat="1" applyFont="1" applyBorder="1" applyAlignment="1">
      <alignment vertical="center"/>
      <protection/>
    </xf>
    <xf numFmtId="3" fontId="15" fillId="0" borderId="83" xfId="58" applyNumberFormat="1" applyFont="1" applyFill="1" applyBorder="1" applyAlignment="1">
      <alignment vertical="center"/>
      <protection/>
    </xf>
    <xf numFmtId="3" fontId="15" fillId="0" borderId="83" xfId="0" applyNumberFormat="1" applyFont="1" applyFill="1" applyBorder="1" applyAlignment="1">
      <alignment vertical="center"/>
    </xf>
    <xf numFmtId="3" fontId="15" fillId="0" borderId="40" xfId="0" applyNumberFormat="1" applyFont="1" applyFill="1" applyBorder="1" applyAlignment="1">
      <alignment vertical="center"/>
    </xf>
    <xf numFmtId="3" fontId="12" fillId="0" borderId="41" xfId="58" applyNumberFormat="1" applyFont="1" applyBorder="1" applyAlignment="1">
      <alignment horizontal="right" vertical="center"/>
      <protection/>
    </xf>
    <xf numFmtId="0" fontId="13" fillId="0" borderId="61" xfId="58" applyFont="1" applyBorder="1" applyAlignment="1">
      <alignment horizontal="center" vertical="center" wrapText="1"/>
      <protection/>
    </xf>
    <xf numFmtId="166" fontId="22" fillId="0" borderId="84" xfId="60" applyNumberFormat="1" applyFont="1" applyBorder="1" applyAlignment="1">
      <alignment horizontal="center" vertical="center" wrapText="1"/>
      <protection/>
    </xf>
    <xf numFmtId="3" fontId="22" fillId="0" borderId="66" xfId="60" applyNumberFormat="1" applyFont="1" applyBorder="1" applyAlignment="1">
      <alignment horizontal="center" vertical="center" wrapText="1"/>
      <protection/>
    </xf>
    <xf numFmtId="3" fontId="22" fillId="0" borderId="13" xfId="60" applyNumberFormat="1" applyFont="1" applyBorder="1" applyAlignment="1">
      <alignment horizontal="center" vertical="center" wrapText="1"/>
      <protection/>
    </xf>
    <xf numFmtId="3" fontId="11" fillId="0" borderId="16" xfId="58" applyNumberFormat="1" applyBorder="1">
      <alignment/>
      <protection/>
    </xf>
    <xf numFmtId="3" fontId="11" fillId="0" borderId="17" xfId="58" applyNumberFormat="1" applyBorder="1">
      <alignment/>
      <protection/>
    </xf>
    <xf numFmtId="3" fontId="11" fillId="0" borderId="19" xfId="58" applyNumberFormat="1" applyBorder="1">
      <alignment/>
      <protection/>
    </xf>
    <xf numFmtId="3" fontId="25" fillId="0" borderId="13" xfId="60" applyNumberFormat="1" applyFont="1" applyBorder="1" applyAlignment="1">
      <alignment vertical="center"/>
      <protection/>
    </xf>
    <xf numFmtId="0" fontId="23" fillId="0" borderId="31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 wrapText="1"/>
    </xf>
    <xf numFmtId="3" fontId="46" fillId="0" borderId="16" xfId="58" applyNumberFormat="1" applyFont="1" applyBorder="1" applyAlignment="1">
      <alignment horizontal="right" vertical="center" wrapText="1"/>
      <protection/>
    </xf>
    <xf numFmtId="3" fontId="46" fillId="0" borderId="83" xfId="58" applyNumberFormat="1" applyFont="1" applyBorder="1" applyAlignment="1">
      <alignment horizontal="right" vertical="center" wrapText="1"/>
      <protection/>
    </xf>
    <xf numFmtId="3" fontId="34" fillId="0" borderId="16" xfId="58" applyNumberFormat="1" applyFont="1" applyBorder="1" applyAlignment="1">
      <alignment horizontal="right" vertical="center" wrapText="1"/>
      <protection/>
    </xf>
    <xf numFmtId="0" fontId="11" fillId="0" borderId="17" xfId="58" applyBorder="1" applyAlignment="1">
      <alignment vertical="center"/>
      <protection/>
    </xf>
    <xf numFmtId="3" fontId="34" fillId="0" borderId="19" xfId="58" applyNumberFormat="1" applyFont="1" applyBorder="1" applyAlignment="1">
      <alignment horizontal="center" vertical="center" wrapText="1"/>
      <protection/>
    </xf>
    <xf numFmtId="3" fontId="34" fillId="0" borderId="20" xfId="58" applyNumberFormat="1" applyFont="1" applyBorder="1" applyAlignment="1">
      <alignment horizontal="center" vertical="center" wrapText="1"/>
      <protection/>
    </xf>
    <xf numFmtId="3" fontId="34" fillId="0" borderId="19" xfId="58" applyNumberFormat="1" applyFont="1" applyBorder="1" applyAlignment="1">
      <alignment horizontal="right" vertical="center" wrapText="1"/>
      <protection/>
    </xf>
    <xf numFmtId="3" fontId="34" fillId="0" borderId="20" xfId="58" applyNumberFormat="1" applyFont="1" applyBorder="1" applyAlignment="1">
      <alignment horizontal="right" vertical="center" wrapText="1"/>
      <protection/>
    </xf>
    <xf numFmtId="3" fontId="34" fillId="0" borderId="80" xfId="58" applyNumberFormat="1" applyFont="1" applyFill="1" applyBorder="1" applyAlignment="1">
      <alignment vertical="center" wrapText="1"/>
      <protection/>
    </xf>
    <xf numFmtId="3" fontId="34" fillId="0" borderId="20" xfId="58" applyNumberFormat="1" applyFont="1" applyFill="1" applyBorder="1" applyAlignment="1">
      <alignment vertical="center" wrapText="1"/>
      <protection/>
    </xf>
    <xf numFmtId="3" fontId="34" fillId="0" borderId="19" xfId="58" applyNumberFormat="1" applyFont="1" applyFill="1" applyBorder="1" applyAlignment="1">
      <alignment horizontal="right" vertical="center" wrapText="1"/>
      <protection/>
    </xf>
    <xf numFmtId="3" fontId="34" fillId="0" borderId="20" xfId="58" applyNumberFormat="1" applyFont="1" applyFill="1" applyBorder="1" applyAlignment="1">
      <alignment horizontal="right" vertical="center" wrapText="1"/>
      <protection/>
    </xf>
    <xf numFmtId="3" fontId="52" fillId="34" borderId="25" xfId="58" applyNumberFormat="1" applyFont="1" applyFill="1" applyBorder="1" applyAlignment="1">
      <alignment horizontal="right" vertical="center" wrapText="1"/>
      <protection/>
    </xf>
    <xf numFmtId="3" fontId="52" fillId="34" borderId="10" xfId="58" applyNumberFormat="1" applyFont="1" applyFill="1" applyBorder="1" applyAlignment="1">
      <alignment horizontal="right" vertical="center" wrapText="1"/>
      <protection/>
    </xf>
    <xf numFmtId="3" fontId="46" fillId="0" borderId="83" xfId="58" applyNumberFormat="1" applyFont="1" applyFill="1" applyBorder="1" applyAlignment="1">
      <alignment horizontal="right" vertical="center" wrapText="1"/>
      <protection/>
    </xf>
    <xf numFmtId="3" fontId="34" fillId="0" borderId="16" xfId="58" applyNumberFormat="1" applyFont="1" applyFill="1" applyBorder="1" applyAlignment="1">
      <alignment horizontal="right" vertical="center" wrapText="1"/>
      <protection/>
    </xf>
    <xf numFmtId="0" fontId="11" fillId="0" borderId="17" xfId="58" applyFill="1" applyBorder="1" applyAlignment="1">
      <alignment vertical="center"/>
      <protection/>
    </xf>
    <xf numFmtId="0" fontId="11" fillId="0" borderId="20" xfId="58" applyFill="1" applyBorder="1" applyAlignment="1">
      <alignment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20" xfId="58" applyFont="1" applyFill="1" applyBorder="1" applyAlignment="1">
      <alignment horizontal="center" vertical="center"/>
      <protection/>
    </xf>
    <xf numFmtId="0" fontId="12" fillId="1" borderId="16" xfId="58" applyFont="1" applyFill="1" applyBorder="1" applyAlignment="1">
      <alignment horizontal="center" vertical="center"/>
      <protection/>
    </xf>
    <xf numFmtId="0" fontId="7" fillId="0" borderId="51" xfId="0" applyFont="1" applyFill="1" applyBorder="1" applyAlignment="1">
      <alignment horizontal="left" vertical="center" wrapText="1"/>
    </xf>
    <xf numFmtId="0" fontId="7" fillId="0" borderId="85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49" fontId="82" fillId="0" borderId="0" xfId="0" applyNumberFormat="1" applyFont="1" applyAlignment="1">
      <alignment horizontal="center" vertical="center"/>
    </xf>
    <xf numFmtId="0" fontId="7" fillId="0" borderId="51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7" fillId="0" borderId="25" xfId="61" applyFont="1" applyFill="1" applyBorder="1" applyAlignment="1">
      <alignment horizontal="left"/>
      <protection/>
    </xf>
    <xf numFmtId="0" fontId="40" fillId="0" borderId="40" xfId="61" applyFont="1" applyFill="1" applyBorder="1" applyAlignment="1" applyProtection="1">
      <alignment horizontal="left" vertical="center" wrapText="1"/>
      <protection/>
    </xf>
    <xf numFmtId="0" fontId="40" fillId="0" borderId="51" xfId="61" applyFont="1" applyFill="1" applyBorder="1" applyAlignment="1" applyProtection="1">
      <alignment horizontal="left" vertical="center" wrapText="1"/>
      <protection/>
    </xf>
    <xf numFmtId="0" fontId="40" fillId="0" borderId="80" xfId="61" applyFont="1" applyFill="1" applyBorder="1" applyAlignment="1" applyProtection="1">
      <alignment horizontal="left" vertical="center" wrapText="1"/>
      <protection/>
    </xf>
    <xf numFmtId="0" fontId="40" fillId="0" borderId="79" xfId="61" applyFont="1" applyFill="1" applyBorder="1" applyAlignment="1" applyProtection="1">
      <alignment horizontal="left" vertical="center" wrapText="1"/>
      <protection/>
    </xf>
    <xf numFmtId="0" fontId="40" fillId="0" borderId="81" xfId="61" applyFont="1" applyFill="1" applyBorder="1" applyAlignment="1" applyProtection="1">
      <alignment horizontal="left" vertical="center" wrapText="1"/>
      <protection/>
    </xf>
    <xf numFmtId="0" fontId="40" fillId="0" borderId="78" xfId="61" applyFont="1" applyFill="1" applyBorder="1" applyAlignment="1" applyProtection="1">
      <alignment horizontal="left" vertical="center" wrapText="1"/>
      <protection/>
    </xf>
    <xf numFmtId="0" fontId="38" fillId="0" borderId="27" xfId="61" applyFont="1" applyFill="1" applyBorder="1" applyAlignment="1">
      <alignment horizontal="left"/>
      <protection/>
    </xf>
    <xf numFmtId="0" fontId="40" fillId="0" borderId="19" xfId="61" applyFont="1" applyFill="1" applyBorder="1" applyAlignment="1">
      <alignment horizontal="left"/>
      <protection/>
    </xf>
    <xf numFmtId="0" fontId="57" fillId="0" borderId="19" xfId="61" applyFont="1" applyFill="1" applyBorder="1" applyAlignment="1">
      <alignment horizontal="left"/>
      <protection/>
    </xf>
    <xf numFmtId="0" fontId="62" fillId="0" borderId="0" xfId="61" applyFont="1" applyFill="1" applyAlignment="1">
      <alignment horizontal="center" wrapText="1"/>
      <protection/>
    </xf>
    <xf numFmtId="0" fontId="62" fillId="0" borderId="0" xfId="61" applyFont="1" applyFill="1" applyBorder="1" applyAlignment="1">
      <alignment horizontal="center" wrapText="1"/>
      <protection/>
    </xf>
    <xf numFmtId="0" fontId="58" fillId="0" borderId="0" xfId="61" applyFont="1" applyFill="1" applyBorder="1" applyAlignment="1">
      <alignment horizontal="left"/>
      <protection/>
    </xf>
    <xf numFmtId="49" fontId="7" fillId="0" borderId="55" xfId="0" applyNumberFormat="1" applyFont="1" applyBorder="1" applyAlignment="1">
      <alignment horizontal="left" vertical="center"/>
    </xf>
    <xf numFmtId="49" fontId="3" fillId="0" borderId="56" xfId="0" applyNumberFormat="1" applyFont="1" applyBorder="1" applyAlignment="1">
      <alignment horizontal="center" vertical="center"/>
    </xf>
    <xf numFmtId="0" fontId="38" fillId="0" borderId="41" xfId="61" applyFont="1" applyFill="1" applyBorder="1" applyAlignment="1" applyProtection="1">
      <alignment horizontal="left" vertical="center" wrapText="1"/>
      <protection/>
    </xf>
    <xf numFmtId="0" fontId="38" fillId="0" borderId="56" xfId="61" applyFont="1" applyFill="1" applyBorder="1" applyAlignment="1" applyProtection="1">
      <alignment horizontal="left" vertical="center" wrapText="1"/>
      <protection/>
    </xf>
    <xf numFmtId="0" fontId="38" fillId="0" borderId="30" xfId="61" applyFont="1" applyFill="1" applyBorder="1" applyAlignment="1" applyProtection="1">
      <alignment horizontal="left" vertical="center" wrapText="1"/>
      <protection/>
    </xf>
    <xf numFmtId="0" fontId="40" fillId="0" borderId="52" xfId="61" applyFont="1" applyFill="1" applyBorder="1" applyAlignment="1" applyProtection="1">
      <alignment horizontal="left" vertical="center" wrapText="1"/>
      <protection/>
    </xf>
    <xf numFmtId="0" fontId="40" fillId="0" borderId="70" xfId="61" applyFont="1" applyFill="1" applyBorder="1" applyAlignment="1" applyProtection="1">
      <alignment horizontal="left" vertical="center" wrapText="1"/>
      <protection/>
    </xf>
    <xf numFmtId="0" fontId="40" fillId="0" borderId="39" xfId="61" applyFont="1" applyFill="1" applyBorder="1" applyAlignment="1" applyProtection="1">
      <alignment horizontal="left" vertical="center" wrapText="1"/>
      <protection/>
    </xf>
    <xf numFmtId="0" fontId="40" fillId="0" borderId="86" xfId="61" applyFont="1" applyFill="1" applyBorder="1" applyAlignment="1" applyProtection="1">
      <alignment horizontal="left" vertical="center" wrapText="1"/>
      <protection/>
    </xf>
    <xf numFmtId="0" fontId="40" fillId="0" borderId="12" xfId="61" applyFont="1" applyFill="1" applyBorder="1" applyAlignment="1" applyProtection="1">
      <alignment horizontal="left" vertical="center" wrapText="1"/>
      <protection/>
    </xf>
    <xf numFmtId="0" fontId="40" fillId="0" borderId="87" xfId="61" applyFont="1" applyFill="1" applyBorder="1" applyAlignment="1" applyProtection="1">
      <alignment horizontal="left" vertical="center" wrapText="1"/>
      <protection/>
    </xf>
    <xf numFmtId="0" fontId="3" fillId="0" borderId="56" xfId="0" applyFont="1" applyBorder="1" applyAlignment="1">
      <alignment horizontal="left" vertical="center"/>
    </xf>
    <xf numFmtId="49" fontId="3" fillId="0" borderId="56" xfId="0" applyNumberFormat="1" applyFont="1" applyBorder="1" applyAlignment="1">
      <alignment horizontal="left" vertical="center"/>
    </xf>
    <xf numFmtId="49" fontId="7" fillId="0" borderId="53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center" vertical="center"/>
    </xf>
    <xf numFmtId="167" fontId="37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28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/>
    </xf>
    <xf numFmtId="167" fontId="58" fillId="0" borderId="0" xfId="61" applyNumberFormat="1" applyFont="1" applyFill="1" applyBorder="1" applyAlignment="1" applyProtection="1">
      <alignment horizontal="left" vertical="center"/>
      <protection/>
    </xf>
    <xf numFmtId="167" fontId="58" fillId="0" borderId="12" xfId="61" applyNumberFormat="1" applyFont="1" applyFill="1" applyBorder="1" applyAlignment="1" applyProtection="1">
      <alignment horizontal="left" vertical="center"/>
      <protection/>
    </xf>
    <xf numFmtId="0" fontId="62" fillId="0" borderId="0" xfId="61" applyFont="1" applyFill="1" applyAlignment="1">
      <alignment horizontal="center"/>
      <protection/>
    </xf>
    <xf numFmtId="0" fontId="7" fillId="0" borderId="51" xfId="0" applyFont="1" applyFill="1" applyBorder="1" applyAlignment="1">
      <alignment horizontal="left" vertical="center"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49" fontId="54" fillId="0" borderId="0" xfId="0" applyNumberFormat="1" applyFont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30" fillId="0" borderId="28" xfId="59" applyFont="1" applyBorder="1" applyAlignment="1">
      <alignment horizontal="left" vertical="center"/>
      <protection/>
    </xf>
    <xf numFmtId="0" fontId="30" fillId="0" borderId="56" xfId="59" applyFont="1" applyBorder="1" applyAlignment="1">
      <alignment horizontal="left" vertical="center"/>
      <protection/>
    </xf>
    <xf numFmtId="0" fontId="30" fillId="0" borderId="30" xfId="59" applyFont="1" applyBorder="1" applyAlignment="1">
      <alignment horizontal="left" vertical="center"/>
      <protection/>
    </xf>
    <xf numFmtId="0" fontId="81" fillId="0" borderId="0" xfId="59" applyFont="1" applyAlignment="1">
      <alignment horizontal="right" vertical="center"/>
      <protection/>
    </xf>
    <xf numFmtId="0" fontId="30" fillId="0" borderId="52" xfId="59" applyFont="1" applyFill="1" applyBorder="1" applyAlignment="1">
      <alignment horizontal="center" vertical="center" wrapText="1"/>
      <protection/>
    </xf>
    <xf numFmtId="0" fontId="30" fillId="0" borderId="70" xfId="59" applyFont="1" applyFill="1" applyBorder="1" applyAlignment="1">
      <alignment horizontal="center" vertical="center" wrapText="1"/>
      <protection/>
    </xf>
    <xf numFmtId="0" fontId="30" fillId="0" borderId="88" xfId="59" applyFont="1" applyFill="1" applyBorder="1" applyAlignment="1">
      <alignment horizontal="center" vertical="center" wrapText="1"/>
      <protection/>
    </xf>
    <xf numFmtId="0" fontId="30" fillId="0" borderId="64" xfId="59" applyFont="1" applyBorder="1" applyAlignment="1">
      <alignment horizontal="center" vertical="center" wrapText="1"/>
      <protection/>
    </xf>
    <xf numFmtId="0" fontId="30" fillId="0" borderId="57" xfId="59" applyFont="1" applyBorder="1" applyAlignment="1">
      <alignment horizontal="center" vertical="center" wrapText="1"/>
      <protection/>
    </xf>
    <xf numFmtId="0" fontId="48" fillId="0" borderId="0" xfId="59" applyFont="1" applyAlignment="1">
      <alignment horizontal="center" vertical="center"/>
      <protection/>
    </xf>
    <xf numFmtId="0" fontId="12" fillId="0" borderId="28" xfId="58" applyFont="1" applyBorder="1" applyAlignment="1">
      <alignment horizontal="center" vertical="center"/>
      <protection/>
    </xf>
    <xf numFmtId="0" fontId="12" fillId="0" borderId="30" xfId="58" applyFont="1" applyBorder="1" applyAlignment="1">
      <alignment horizontal="center" vertical="center"/>
      <protection/>
    </xf>
    <xf numFmtId="3" fontId="16" fillId="33" borderId="41" xfId="58" applyNumberFormat="1" applyFont="1" applyFill="1" applyBorder="1" applyAlignment="1">
      <alignment horizontal="center" vertical="center"/>
      <protection/>
    </xf>
    <xf numFmtId="3" fontId="16" fillId="33" borderId="30" xfId="58" applyNumberFormat="1" applyFont="1" applyFill="1" applyBorder="1" applyAlignment="1">
      <alignment horizontal="center" vertical="center"/>
      <protection/>
    </xf>
    <xf numFmtId="0" fontId="16" fillId="33" borderId="41" xfId="58" applyFont="1" applyFill="1" applyBorder="1" applyAlignment="1">
      <alignment horizontal="center" vertical="center"/>
      <protection/>
    </xf>
    <xf numFmtId="0" fontId="16" fillId="33" borderId="30" xfId="58" applyFont="1" applyFill="1" applyBorder="1" applyAlignment="1">
      <alignment horizontal="center" vertical="center"/>
      <protection/>
    </xf>
    <xf numFmtId="0" fontId="16" fillId="33" borderId="65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23" fillId="0" borderId="51" xfId="60" applyFont="1" applyFill="1" applyBorder="1" applyAlignment="1">
      <alignment horizontal="left"/>
      <protection/>
    </xf>
    <xf numFmtId="166" fontId="22" fillId="0" borderId="56" xfId="60" applyNumberFormat="1" applyFont="1" applyBorder="1" applyAlignment="1">
      <alignment horizontal="center" vertical="center" wrapText="1"/>
      <protection/>
    </xf>
    <xf numFmtId="0" fontId="64" fillId="0" borderId="0" xfId="58" applyFont="1" applyAlignment="1">
      <alignment horizontal="center"/>
      <protection/>
    </xf>
    <xf numFmtId="0" fontId="41" fillId="0" borderId="0" xfId="58" applyFont="1" applyAlignment="1">
      <alignment horizontal="center"/>
      <protection/>
    </xf>
    <xf numFmtId="0" fontId="23" fillId="0" borderId="70" xfId="60" applyFont="1" applyFill="1" applyBorder="1" applyAlignment="1">
      <alignment horizontal="left"/>
      <protection/>
    </xf>
    <xf numFmtId="3" fontId="22" fillId="0" borderId="41" xfId="60" applyNumberFormat="1" applyFont="1" applyBorder="1" applyAlignment="1">
      <alignment horizontal="center" vertical="center" wrapText="1"/>
      <protection/>
    </xf>
    <xf numFmtId="3" fontId="22" fillId="0" borderId="30" xfId="60" applyNumberFormat="1" applyFont="1" applyBorder="1" applyAlignment="1">
      <alignment horizontal="center" vertical="center" wrapText="1"/>
      <protection/>
    </xf>
    <xf numFmtId="3" fontId="22" fillId="0" borderId="65" xfId="60" applyNumberFormat="1" applyFont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25" fillId="0" borderId="56" xfId="60" applyFont="1" applyBorder="1" applyAlignment="1">
      <alignment horizontal="center" vertical="center" wrapText="1"/>
      <protection/>
    </xf>
    <xf numFmtId="166" fontId="23" fillId="0" borderId="51" xfId="60" applyNumberFormat="1" applyFont="1" applyBorder="1" applyAlignment="1">
      <alignment horizontal="left" wrapText="1"/>
      <protection/>
    </xf>
    <xf numFmtId="3" fontId="28" fillId="34" borderId="66" xfId="58" applyNumberFormat="1" applyFont="1" applyFill="1" applyBorder="1" applyAlignment="1">
      <alignment horizontal="center" vertical="center" wrapText="1"/>
      <protection/>
    </xf>
    <xf numFmtId="3" fontId="28" fillId="34" borderId="77" xfId="58" applyNumberFormat="1" applyFont="1" applyFill="1" applyBorder="1" applyAlignment="1">
      <alignment horizontal="center" vertical="center" wrapText="1"/>
      <protection/>
    </xf>
    <xf numFmtId="3" fontId="28" fillId="34" borderId="89" xfId="58" applyNumberFormat="1" applyFont="1" applyFill="1" applyBorder="1" applyAlignment="1">
      <alignment horizontal="center" vertical="center" wrapText="1"/>
      <protection/>
    </xf>
    <xf numFmtId="3" fontId="28" fillId="34" borderId="90" xfId="58" applyNumberFormat="1" applyFont="1" applyFill="1" applyBorder="1" applyAlignment="1">
      <alignment horizontal="center" vertical="center" wrapText="1"/>
      <protection/>
    </xf>
    <xf numFmtId="3" fontId="28" fillId="34" borderId="86" xfId="58" applyNumberFormat="1" applyFont="1" applyFill="1" applyBorder="1" applyAlignment="1">
      <alignment horizontal="center" vertical="center" wrapText="1"/>
      <protection/>
    </xf>
    <xf numFmtId="3" fontId="28" fillId="34" borderId="87" xfId="58" applyNumberFormat="1" applyFont="1" applyFill="1" applyBorder="1" applyAlignment="1">
      <alignment horizontal="center" vertical="center" wrapText="1"/>
      <protection/>
    </xf>
    <xf numFmtId="3" fontId="28" fillId="34" borderId="27" xfId="58" applyNumberFormat="1" applyFont="1" applyFill="1" applyBorder="1" applyAlignment="1">
      <alignment horizontal="center" vertical="center" wrapText="1"/>
      <protection/>
    </xf>
    <xf numFmtId="3" fontId="28" fillId="34" borderId="26" xfId="58" applyNumberFormat="1" applyFont="1" applyFill="1" applyBorder="1" applyAlignment="1">
      <alignment horizontal="center" vertical="center" wrapText="1"/>
      <protection/>
    </xf>
    <xf numFmtId="3" fontId="28" fillId="34" borderId="19" xfId="58" applyNumberFormat="1" applyFont="1" applyFill="1" applyBorder="1" applyAlignment="1">
      <alignment horizontal="center" vertical="center" wrapText="1"/>
      <protection/>
    </xf>
    <xf numFmtId="3" fontId="28" fillId="34" borderId="20" xfId="58" applyNumberFormat="1" applyFont="1" applyFill="1" applyBorder="1" applyAlignment="1">
      <alignment horizontal="center" vertical="center" wrapText="1"/>
      <protection/>
    </xf>
    <xf numFmtId="3" fontId="28" fillId="34" borderId="25" xfId="58" applyNumberFormat="1" applyFont="1" applyFill="1" applyBorder="1" applyAlignment="1">
      <alignment horizontal="center" vertical="center" wrapText="1"/>
      <protection/>
    </xf>
    <xf numFmtId="3" fontId="28" fillId="34" borderId="10" xfId="58" applyNumberFormat="1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center" vertical="center" wrapText="1"/>
      <protection/>
    </xf>
    <xf numFmtId="0" fontId="32" fillId="0" borderId="0" xfId="58" applyFont="1" applyAlignment="1">
      <alignment horizontal="center" vertical="center"/>
      <protection/>
    </xf>
    <xf numFmtId="0" fontId="28" fillId="34" borderId="69" xfId="58" applyFont="1" applyFill="1" applyBorder="1" applyAlignment="1">
      <alignment horizontal="center" vertical="center" wrapText="1"/>
      <protection/>
    </xf>
    <xf numFmtId="0" fontId="28" fillId="34" borderId="33" xfId="58" applyFont="1" applyFill="1" applyBorder="1" applyAlignment="1">
      <alignment horizontal="center" vertical="center" wrapText="1"/>
      <protection/>
    </xf>
    <xf numFmtId="0" fontId="28" fillId="34" borderId="58" xfId="58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59" xfId="58" applyFont="1" applyFill="1" applyBorder="1" applyAlignment="1">
      <alignment horizontal="center" vertical="center" wrapText="1"/>
      <protection/>
    </xf>
    <xf numFmtId="0" fontId="28" fillId="34" borderId="34" xfId="58" applyFont="1" applyFill="1" applyBorder="1" applyAlignment="1">
      <alignment horizontal="center" vertical="center" wrapText="1"/>
      <protection/>
    </xf>
    <xf numFmtId="0" fontId="28" fillId="34" borderId="62" xfId="58" applyFont="1" applyFill="1" applyBorder="1" applyAlignment="1">
      <alignment horizontal="center" vertical="center" wrapText="1"/>
      <protection/>
    </xf>
    <xf numFmtId="0" fontId="12" fillId="0" borderId="0" xfId="58" applyFont="1" applyFill="1" applyAlignment="1">
      <alignment horizontal="center" vertical="center"/>
      <protection/>
    </xf>
    <xf numFmtId="0" fontId="29" fillId="0" borderId="0" xfId="58" applyFont="1" applyAlignment="1">
      <alignment horizontal="center" vertical="center"/>
      <protection/>
    </xf>
    <xf numFmtId="0" fontId="12" fillId="1" borderId="40" xfId="58" applyFont="1" applyFill="1" applyBorder="1" applyAlignment="1">
      <alignment horizontal="center" vertical="center"/>
      <protection/>
    </xf>
    <xf numFmtId="0" fontId="12" fillId="1" borderId="80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20" xfId="58" applyFont="1" applyFill="1" applyBorder="1" applyAlignment="1">
      <alignment horizontal="center" vertical="center"/>
      <protection/>
    </xf>
    <xf numFmtId="0" fontId="12" fillId="1" borderId="64" xfId="58" applyFont="1" applyFill="1" applyBorder="1" applyAlignment="1">
      <alignment horizontal="center" vertical="center" wrapText="1"/>
      <protection/>
    </xf>
    <xf numFmtId="0" fontId="12" fillId="1" borderId="15" xfId="58" applyFont="1" applyFill="1" applyBorder="1" applyAlignment="1">
      <alignment horizontal="center" vertical="center" wrapText="1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52" xfId="58" applyFont="1" applyFill="1" applyBorder="1" applyAlignment="1">
      <alignment horizontal="center" vertical="center"/>
      <protection/>
    </xf>
    <xf numFmtId="0" fontId="12" fillId="1" borderId="70" xfId="58" applyFont="1" applyFill="1" applyBorder="1" applyAlignment="1">
      <alignment horizontal="center" vertical="center"/>
      <protection/>
    </xf>
    <xf numFmtId="0" fontId="12" fillId="1" borderId="39" xfId="58" applyFont="1" applyFill="1" applyBorder="1" applyAlignment="1">
      <alignment horizontal="center" vertical="center"/>
      <protection/>
    </xf>
    <xf numFmtId="0" fontId="12" fillId="1" borderId="27" xfId="58" applyFont="1" applyFill="1" applyBorder="1" applyAlignment="1">
      <alignment horizontal="center" vertical="center"/>
      <protection/>
    </xf>
    <xf numFmtId="0" fontId="12" fillId="1" borderId="26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167" fontId="63" fillId="0" borderId="0" xfId="61" applyNumberFormat="1" applyFont="1" applyFill="1" applyBorder="1" applyAlignment="1" applyProtection="1">
      <alignment horizontal="center" vertical="center" wrapText="1"/>
      <protection/>
    </xf>
    <xf numFmtId="0" fontId="62" fillId="0" borderId="14" xfId="61" applyFont="1" applyFill="1" applyBorder="1" applyAlignment="1" applyProtection="1">
      <alignment horizontal="left" vertical="center"/>
      <protection/>
    </xf>
    <xf numFmtId="0" fontId="62" fillId="0" borderId="13" xfId="61" applyFont="1" applyFill="1" applyBorder="1" applyAlignment="1" applyProtection="1">
      <alignment horizontal="left" vertical="center"/>
      <protection/>
    </xf>
    <xf numFmtId="0" fontId="60" fillId="0" borderId="84" xfId="61" applyFont="1" applyFill="1" applyBorder="1" applyAlignment="1">
      <alignment horizontal="justify" vertical="center" wrapText="1"/>
      <protection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86" fillId="0" borderId="0" xfId="62" applyNumberFormat="1" applyFont="1" applyFill="1" applyAlignment="1" applyProtection="1">
      <alignment horizontal="center"/>
      <protection locked="0"/>
    </xf>
    <xf numFmtId="3" fontId="62" fillId="0" borderId="0" xfId="62" applyNumberFormat="1" applyFont="1" applyFill="1" applyAlignment="1" applyProtection="1">
      <alignment horizontal="center" wrapText="1"/>
      <protection/>
    </xf>
    <xf numFmtId="3" fontId="62" fillId="0" borderId="0" xfId="62" applyNumberFormat="1" applyFont="1" applyFill="1" applyAlignment="1" applyProtection="1">
      <alignment horizontal="center"/>
      <protection/>
    </xf>
    <xf numFmtId="3" fontId="58" fillId="0" borderId="41" xfId="62" applyNumberFormat="1" applyFont="1" applyFill="1" applyBorder="1" applyAlignment="1" applyProtection="1">
      <alignment horizontal="left" vertical="center" indent="1"/>
      <protection/>
    </xf>
    <xf numFmtId="3" fontId="58" fillId="0" borderId="56" xfId="62" applyNumberFormat="1" applyFont="1" applyFill="1" applyBorder="1" applyAlignment="1" applyProtection="1">
      <alignment horizontal="left" vertical="center" indent="1"/>
      <protection/>
    </xf>
    <xf numFmtId="3" fontId="58" fillId="0" borderId="65" xfId="62" applyNumberFormat="1" applyFont="1" applyFill="1" applyBorder="1" applyAlignment="1" applyProtection="1">
      <alignment horizontal="left" vertical="center" inden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3" fontId="84" fillId="0" borderId="64" xfId="56" applyNumberFormat="1" applyFont="1" applyFill="1" applyBorder="1" applyAlignment="1">
      <alignment horizontal="center" vertical="center" wrapText="1"/>
      <protection/>
    </xf>
    <xf numFmtId="3" fontId="84" fillId="0" borderId="57" xfId="56" applyNumberFormat="1" applyFont="1" applyFill="1" applyBorder="1" applyAlignment="1">
      <alignment horizontal="center" vertical="center" wrapText="1"/>
      <protection/>
    </xf>
    <xf numFmtId="3" fontId="84" fillId="0" borderId="27" xfId="56" applyNumberFormat="1" applyFont="1" applyFill="1" applyBorder="1" applyAlignment="1">
      <alignment horizontal="center" vertical="center"/>
      <protection/>
    </xf>
    <xf numFmtId="3" fontId="84" fillId="0" borderId="39" xfId="56" applyNumberFormat="1" applyFont="1" applyFill="1" applyBorder="1" applyAlignment="1">
      <alignment horizontal="center" vertical="center"/>
      <protection/>
    </xf>
    <xf numFmtId="3" fontId="84" fillId="0" borderId="26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64" fillId="0" borderId="0" xfId="56" applyNumberFormat="1" applyFont="1" applyAlignment="1">
      <alignment horizontal="center" vertical="center"/>
      <protection/>
    </xf>
    <xf numFmtId="0" fontId="36" fillId="0" borderId="0" xfId="56" applyNumberFormat="1" applyFont="1" applyAlignment="1">
      <alignment horizontal="center" vertical="center"/>
      <protection/>
    </xf>
    <xf numFmtId="3" fontId="36" fillId="0" borderId="0" xfId="56" applyNumberFormat="1" applyFont="1" applyAlignment="1">
      <alignment horizontal="center" vertical="center"/>
      <protection/>
    </xf>
    <xf numFmtId="3" fontId="35" fillId="0" borderId="79" xfId="56" applyNumberFormat="1" applyFont="1" applyFill="1" applyBorder="1" applyAlignment="1">
      <alignment horizontal="right" vertical="center"/>
      <protection/>
    </xf>
    <xf numFmtId="3" fontId="35" fillId="0" borderId="91" xfId="56" applyNumberFormat="1" applyFont="1" applyFill="1" applyBorder="1" applyAlignment="1">
      <alignment horizontal="right" vertical="center"/>
      <protection/>
    </xf>
    <xf numFmtId="3" fontId="30" fillId="0" borderId="86" xfId="56" applyNumberFormat="1" applyFont="1" applyFill="1" applyBorder="1" applyAlignment="1">
      <alignment horizontal="right" vertical="center"/>
      <protection/>
    </xf>
    <xf numFmtId="3" fontId="30" fillId="0" borderId="92" xfId="56" applyNumberFormat="1" applyFont="1" applyFill="1" applyBorder="1" applyAlignment="1">
      <alignment horizontal="right" vertical="center"/>
      <protection/>
    </xf>
    <xf numFmtId="3" fontId="36" fillId="0" borderId="0" xfId="56" applyNumberFormat="1" applyFont="1" applyFill="1" applyBorder="1" applyAlignment="1">
      <alignment horizontal="center" vertical="center"/>
      <protection/>
    </xf>
    <xf numFmtId="0" fontId="85" fillId="0" borderId="29" xfId="56" applyFont="1" applyFill="1" applyBorder="1" applyAlignment="1">
      <alignment horizontal="center" vertical="center" wrapText="1"/>
      <protection/>
    </xf>
    <xf numFmtId="0" fontId="85" fillId="0" borderId="35" xfId="56" applyFont="1" applyFill="1" applyBorder="1" applyAlignment="1">
      <alignment horizontal="center" vertical="center" wrapText="1"/>
      <protection/>
    </xf>
    <xf numFmtId="0" fontId="85" fillId="0" borderId="66" xfId="56" applyFont="1" applyFill="1" applyBorder="1" applyAlignment="1">
      <alignment horizontal="center" vertical="center" wrapText="1"/>
      <protection/>
    </xf>
    <xf numFmtId="0" fontId="85" fillId="0" borderId="67" xfId="56" applyFont="1" applyFill="1" applyBorder="1" applyAlignment="1">
      <alignment horizontal="center" vertical="center" wrapText="1"/>
      <protection/>
    </xf>
    <xf numFmtId="0" fontId="85" fillId="0" borderId="86" xfId="56" applyFont="1" applyFill="1" applyBorder="1" applyAlignment="1">
      <alignment horizontal="center" vertical="center" wrapText="1"/>
      <protection/>
    </xf>
    <xf numFmtId="0" fontId="85" fillId="0" borderId="92" xfId="56" applyFont="1" applyFill="1" applyBorder="1" applyAlignment="1">
      <alignment horizontal="center" vertical="center" wrapText="1"/>
      <protection/>
    </xf>
    <xf numFmtId="3" fontId="35" fillId="0" borderId="83" xfId="56" applyNumberFormat="1" applyFont="1" applyFill="1" applyBorder="1" applyAlignment="1">
      <alignment horizontal="right" vertical="center"/>
      <protection/>
    </xf>
    <xf numFmtId="3" fontId="35" fillId="0" borderId="93" xfId="56" applyNumberFormat="1" applyFont="1" applyFill="1" applyBorder="1" applyAlignment="1">
      <alignment horizontal="right" vertical="center"/>
      <protection/>
    </xf>
    <xf numFmtId="0" fontId="90" fillId="0" borderId="0" xfId="58" applyFont="1" applyAlignment="1">
      <alignment horizontal="right"/>
      <protection/>
    </xf>
    <xf numFmtId="0" fontId="92" fillId="0" borderId="0" xfId="58" applyFont="1" applyFill="1" applyBorder="1" applyAlignment="1">
      <alignment horizontal="center" vertical="center"/>
      <protection/>
    </xf>
    <xf numFmtId="0" fontId="92" fillId="0" borderId="0" xfId="58" applyFont="1" applyBorder="1" applyAlignment="1">
      <alignment horizontal="center" vertical="center"/>
      <protection/>
    </xf>
    <xf numFmtId="0" fontId="65" fillId="35" borderId="29" xfId="58" applyFont="1" applyFill="1" applyBorder="1" applyAlignment="1">
      <alignment horizontal="center" vertical="center" wrapText="1"/>
      <protection/>
    </xf>
    <xf numFmtId="0" fontId="65" fillId="35" borderId="35" xfId="58" applyFont="1" applyFill="1" applyBorder="1" applyAlignment="1">
      <alignment horizontal="center" vertical="center" wrapText="1"/>
      <protection/>
    </xf>
    <xf numFmtId="0" fontId="65" fillId="35" borderId="27" xfId="58" applyFont="1" applyFill="1" applyBorder="1" applyAlignment="1">
      <alignment horizontal="center" vertical="center" wrapText="1"/>
      <protection/>
    </xf>
    <xf numFmtId="0" fontId="65" fillId="35" borderId="25" xfId="58" applyFont="1" applyFill="1" applyBorder="1" applyAlignment="1">
      <alignment horizontal="center" vertical="center" wrapText="1"/>
      <protection/>
    </xf>
    <xf numFmtId="0" fontId="65" fillId="0" borderId="52" xfId="58" applyFont="1" applyBorder="1" applyAlignment="1">
      <alignment horizontal="center" vertical="center"/>
      <protection/>
    </xf>
    <xf numFmtId="0" fontId="65" fillId="0" borderId="70" xfId="58" applyFont="1" applyBorder="1" applyAlignment="1">
      <alignment horizontal="center" vertical="center"/>
      <protection/>
    </xf>
    <xf numFmtId="0" fontId="65" fillId="0" borderId="88" xfId="58" applyFont="1" applyBorder="1" applyAlignment="1">
      <alignment horizontal="center" vertical="center"/>
      <protection/>
    </xf>
    <xf numFmtId="0" fontId="10" fillId="0" borderId="0" xfId="57" applyFont="1" applyAlignment="1">
      <alignment horizontal="center"/>
      <protection/>
    </xf>
    <xf numFmtId="167" fontId="38" fillId="0" borderId="94" xfId="57" applyNumberFormat="1" applyFont="1" applyBorder="1" applyAlignment="1">
      <alignment horizontal="center" vertical="top" wrapText="1"/>
      <protection/>
    </xf>
    <xf numFmtId="167" fontId="38" fillId="0" borderId="68" xfId="57" applyNumberFormat="1" applyFont="1" applyBorder="1" applyAlignment="1">
      <alignment horizontal="center" vertical="top" wrapText="1"/>
      <protection/>
    </xf>
    <xf numFmtId="167" fontId="62" fillId="0" borderId="59" xfId="57" applyNumberFormat="1" applyFont="1" applyBorder="1" applyAlignment="1">
      <alignment horizontal="center" vertical="center"/>
      <protection/>
    </xf>
    <xf numFmtId="167" fontId="62" fillId="0" borderId="62" xfId="57" applyNumberFormat="1" applyFont="1" applyBorder="1" applyAlignment="1">
      <alignment horizontal="center" vertical="center"/>
      <protection/>
    </xf>
    <xf numFmtId="167" fontId="62" fillId="0" borderId="59" xfId="57" applyNumberFormat="1" applyFont="1" applyBorder="1" applyAlignment="1">
      <alignment horizontal="center" vertical="top" wrapText="1"/>
      <protection/>
    </xf>
    <xf numFmtId="167" fontId="62" fillId="0" borderId="62" xfId="57" applyNumberFormat="1" applyFont="1" applyBorder="1" applyAlignment="1">
      <alignment horizontal="center" vertical="top" wrapText="1"/>
      <protection/>
    </xf>
    <xf numFmtId="167" fontId="62" fillId="0" borderId="76" xfId="57" applyNumberFormat="1" applyFont="1" applyBorder="1" applyAlignment="1">
      <alignment horizontal="center" vertical="center"/>
      <protection/>
    </xf>
    <xf numFmtId="167" fontId="62" fillId="0" borderId="63" xfId="57" applyNumberFormat="1" applyFont="1" applyBorder="1" applyAlignment="1">
      <alignment horizontal="center" vertical="center"/>
      <protection/>
    </xf>
    <xf numFmtId="0" fontId="36" fillId="0" borderId="0" xfId="57" applyFont="1" applyAlignment="1">
      <alignment horizontal="center" vertical="center"/>
      <protection/>
    </xf>
    <xf numFmtId="0" fontId="69" fillId="0" borderId="28" xfId="0" applyFont="1" applyFill="1" applyBorder="1" applyAlignment="1" applyProtection="1">
      <alignment horizontal="center" vertical="center" wrapText="1"/>
      <protection/>
    </xf>
    <xf numFmtId="0" fontId="69" fillId="0" borderId="30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67" fontId="42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28" xfId="58" applyFont="1" applyFill="1" applyBorder="1" applyAlignment="1">
      <alignment horizontal="center" vertical="center"/>
      <protection/>
    </xf>
    <xf numFmtId="0" fontId="3" fillId="0" borderId="30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7" fontId="68" fillId="0" borderId="0" xfId="61" applyNumberFormat="1" applyFont="1" applyFill="1" applyBorder="1" applyAlignment="1" applyProtection="1">
      <alignment horizontal="center" vertical="center" wrapText="1"/>
      <protection/>
    </xf>
    <xf numFmtId="0" fontId="37" fillId="0" borderId="0" xfId="61" applyFont="1" applyFill="1" applyAlignment="1">
      <alignment horizontal="right"/>
      <protection/>
    </xf>
    <xf numFmtId="0" fontId="58" fillId="0" borderId="12" xfId="0" applyFont="1" applyFill="1" applyBorder="1" applyAlignment="1" applyProtection="1">
      <alignment horizontal="right"/>
      <protection/>
    </xf>
    <xf numFmtId="0" fontId="62" fillId="0" borderId="29" xfId="61" applyFont="1" applyFill="1" applyBorder="1" applyAlignment="1">
      <alignment horizontal="center" vertical="center" wrapText="1"/>
      <protection/>
    </xf>
    <xf numFmtId="0" fontId="62" fillId="0" borderId="21" xfId="61" applyFont="1" applyFill="1" applyBorder="1" applyAlignment="1">
      <alignment horizontal="center" vertical="center" wrapText="1"/>
      <protection/>
    </xf>
    <xf numFmtId="0" fontId="62" fillId="0" borderId="27" xfId="61" applyFont="1" applyFill="1" applyBorder="1" applyAlignment="1">
      <alignment horizontal="center" vertical="center" wrapText="1"/>
      <protection/>
    </xf>
    <xf numFmtId="0" fontId="62" fillId="0" borderId="22" xfId="61" applyFont="1" applyFill="1" applyBorder="1" applyAlignment="1">
      <alignment horizontal="center" vertical="center" wrapText="1"/>
      <protection/>
    </xf>
    <xf numFmtId="0" fontId="62" fillId="0" borderId="52" xfId="61" applyFont="1" applyFill="1" applyBorder="1" applyAlignment="1">
      <alignment horizontal="center" vertical="center" wrapText="1"/>
      <protection/>
    </xf>
    <xf numFmtId="0" fontId="62" fillId="0" borderId="70" xfId="61" applyFont="1" applyFill="1" applyBorder="1" applyAlignment="1">
      <alignment horizontal="center" vertical="center" wrapText="1"/>
      <protection/>
    </xf>
    <xf numFmtId="0" fontId="62" fillId="0" borderId="88" xfId="6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right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(1)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Reni\2013\K&#246;lts&#233;gvet&#233;si%20rendeletek%20m&#243;dos&#237;t&#225;sa\Edve\Ktgvet&#233;si%20rendelet%202013%20Edve%20M&#243;dos&#237;t&#225;s%20I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. önk. össz.bev."/>
      <sheetName val="1 .sz.m.önk.össz.kiad."/>
      <sheetName val="2.sz.m.összehasonlító"/>
      <sheetName val="3.sz.m Önk  bev."/>
      <sheetName val="4.sz.m.ÖNK kiadás"/>
      <sheetName val="5 .sz.m. Létszám"/>
      <sheetName val="6.sz.m.fejlesztés"/>
      <sheetName val="7.sz.m.Dologi kiadás"/>
      <sheetName val="8.sz.m.szociális kiadások"/>
      <sheetName val="9.sz.m.átadott pe"/>
      <sheetName val="10. saját bevételek"/>
      <sheetName val="11. sz.m. előir felh terv"/>
      <sheetName val="12.sz.m. állami támogatás"/>
      <sheetName val="5.1 sz. m"/>
      <sheetName val="5.2 sz. m"/>
    </sheetNames>
    <sheetDataSet>
      <sheetData sheetId="0">
        <row r="44">
          <cell r="E44">
            <v>19104</v>
          </cell>
          <cell r="F44">
            <v>21654</v>
          </cell>
          <cell r="G44">
            <v>19104</v>
          </cell>
          <cell r="H44">
            <v>21654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3392</v>
          </cell>
          <cell r="F45">
            <v>3392</v>
          </cell>
          <cell r="G45">
            <v>3392</v>
          </cell>
          <cell r="H45">
            <v>3392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2229</v>
          </cell>
          <cell r="F46">
            <v>2229</v>
          </cell>
          <cell r="G46">
            <v>2229</v>
          </cell>
          <cell r="H46">
            <v>2229</v>
          </cell>
          <cell r="K46">
            <v>0</v>
          </cell>
          <cell r="L46">
            <v>0</v>
          </cell>
        </row>
        <row r="49">
          <cell r="E49">
            <v>1163</v>
          </cell>
          <cell r="F49">
            <v>1163</v>
          </cell>
          <cell r="G49">
            <v>1163</v>
          </cell>
          <cell r="H49">
            <v>1163</v>
          </cell>
        </row>
      </sheetData>
      <sheetData sheetId="3">
        <row r="7">
          <cell r="E7">
            <v>1700</v>
          </cell>
          <cell r="F7">
            <v>1700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1600</v>
          </cell>
          <cell r="F11">
            <v>1600</v>
          </cell>
          <cell r="G11">
            <v>1600</v>
          </cell>
          <cell r="H11">
            <v>1600</v>
          </cell>
        </row>
        <row r="12">
          <cell r="E12">
            <v>100</v>
          </cell>
          <cell r="F12">
            <v>100</v>
          </cell>
          <cell r="G12">
            <v>100</v>
          </cell>
          <cell r="H12">
            <v>100</v>
          </cell>
        </row>
        <row r="15">
          <cell r="E15">
            <v>324</v>
          </cell>
          <cell r="F15">
            <v>324</v>
          </cell>
          <cell r="I15">
            <v>0</v>
          </cell>
          <cell r="J15">
            <v>0</v>
          </cell>
        </row>
        <row r="22">
          <cell r="E22">
            <v>250</v>
          </cell>
          <cell r="F22">
            <v>250</v>
          </cell>
          <cell r="G22">
            <v>250</v>
          </cell>
          <cell r="H22">
            <v>250</v>
          </cell>
        </row>
        <row r="23">
          <cell r="E23">
            <v>10132</v>
          </cell>
          <cell r="F23">
            <v>10293</v>
          </cell>
        </row>
        <row r="24">
          <cell r="E24">
            <v>9711</v>
          </cell>
          <cell r="F24">
            <v>9666</v>
          </cell>
          <cell r="G24">
            <v>9711</v>
          </cell>
          <cell r="H24">
            <v>9666</v>
          </cell>
        </row>
        <row r="26">
          <cell r="F26">
            <v>97</v>
          </cell>
          <cell r="G26">
            <v>0</v>
          </cell>
          <cell r="H26">
            <v>97</v>
          </cell>
        </row>
        <row r="27">
          <cell r="F27">
            <v>7</v>
          </cell>
        </row>
        <row r="28">
          <cell r="E28">
            <v>421</v>
          </cell>
          <cell r="F28">
            <v>421</v>
          </cell>
          <cell r="G28">
            <v>421</v>
          </cell>
          <cell r="H28">
            <v>428</v>
          </cell>
        </row>
        <row r="29">
          <cell r="F29">
            <v>102</v>
          </cell>
          <cell r="H29">
            <v>102</v>
          </cell>
        </row>
        <row r="31">
          <cell r="E31">
            <v>766</v>
          </cell>
          <cell r="F31">
            <v>766</v>
          </cell>
        </row>
        <row r="34">
          <cell r="E34">
            <v>766</v>
          </cell>
          <cell r="F34">
            <v>766</v>
          </cell>
          <cell r="G34">
            <v>766</v>
          </cell>
          <cell r="H34">
            <v>766</v>
          </cell>
        </row>
        <row r="35">
          <cell r="E35">
            <v>5932</v>
          </cell>
          <cell r="F35">
            <v>5932</v>
          </cell>
        </row>
        <row r="37">
          <cell r="E37">
            <v>5932</v>
          </cell>
          <cell r="F37">
            <v>0</v>
          </cell>
          <cell r="G37">
            <v>5932</v>
          </cell>
        </row>
        <row r="38">
          <cell r="F38">
            <v>5932</v>
          </cell>
          <cell r="H38">
            <v>5932</v>
          </cell>
        </row>
        <row r="42">
          <cell r="E42">
            <v>0</v>
          </cell>
          <cell r="F42">
            <v>2389</v>
          </cell>
        </row>
        <row r="46">
          <cell r="F46">
            <v>2389</v>
          </cell>
          <cell r="H46">
            <v>2389</v>
          </cell>
        </row>
        <row r="51">
          <cell r="E51">
            <v>2229</v>
          </cell>
          <cell r="F51">
            <v>2229</v>
          </cell>
          <cell r="G51">
            <v>2229</v>
          </cell>
          <cell r="H51">
            <v>2229</v>
          </cell>
        </row>
        <row r="53">
          <cell r="E53">
            <v>1163</v>
          </cell>
          <cell r="F53">
            <v>1163</v>
          </cell>
          <cell r="G53">
            <v>1163</v>
          </cell>
          <cell r="H53">
            <v>1163</v>
          </cell>
        </row>
      </sheetData>
      <sheetData sheetId="4">
        <row r="7">
          <cell r="E7">
            <v>3984</v>
          </cell>
          <cell r="F7">
            <v>3990</v>
          </cell>
        </row>
        <row r="8">
          <cell r="E8">
            <v>798</v>
          </cell>
          <cell r="F8">
            <v>799</v>
          </cell>
        </row>
        <row r="9">
          <cell r="E9">
            <v>5931</v>
          </cell>
          <cell r="F9">
            <v>6028</v>
          </cell>
        </row>
        <row r="10">
          <cell r="E10">
            <v>689</v>
          </cell>
          <cell r="F10">
            <v>689</v>
          </cell>
          <cell r="I10">
            <v>180</v>
          </cell>
          <cell r="J10">
            <v>180</v>
          </cell>
        </row>
        <row r="11">
          <cell r="E11">
            <v>2787</v>
          </cell>
          <cell r="F11">
            <v>2787</v>
          </cell>
          <cell r="I11">
            <v>20</v>
          </cell>
          <cell r="J11">
            <v>20</v>
          </cell>
        </row>
        <row r="13">
          <cell r="E13">
            <v>20</v>
          </cell>
          <cell r="F13">
            <v>20</v>
          </cell>
          <cell r="I13">
            <v>20</v>
          </cell>
          <cell r="J13">
            <v>20</v>
          </cell>
        </row>
        <row r="14">
          <cell r="E14">
            <v>2767</v>
          </cell>
          <cell r="F14">
            <v>2767</v>
          </cell>
        </row>
        <row r="18">
          <cell r="E18">
            <v>300</v>
          </cell>
          <cell r="F18">
            <v>300</v>
          </cell>
          <cell r="G18">
            <v>300</v>
          </cell>
          <cell r="H18">
            <v>300</v>
          </cell>
        </row>
        <row r="19">
          <cell r="F19">
            <v>1961</v>
          </cell>
          <cell r="H19">
            <v>1961</v>
          </cell>
        </row>
        <row r="20">
          <cell r="E20">
            <v>363</v>
          </cell>
          <cell r="F20">
            <v>791</v>
          </cell>
          <cell r="G20">
            <v>63</v>
          </cell>
          <cell r="H20">
            <v>254</v>
          </cell>
          <cell r="I20">
            <v>300</v>
          </cell>
          <cell r="J20">
            <v>537</v>
          </cell>
        </row>
        <row r="21">
          <cell r="E21">
            <v>363</v>
          </cell>
          <cell r="F21">
            <v>791</v>
          </cell>
          <cell r="G21">
            <v>63</v>
          </cell>
          <cell r="H21">
            <v>254</v>
          </cell>
          <cell r="I21">
            <v>300</v>
          </cell>
          <cell r="J21">
            <v>537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1212</v>
          </cell>
          <cell r="F25">
            <v>1269</v>
          </cell>
        </row>
        <row r="26">
          <cell r="E26">
            <v>1212</v>
          </cell>
          <cell r="F26">
            <v>1269</v>
          </cell>
          <cell r="G26">
            <v>1212</v>
          </cell>
          <cell r="H26">
            <v>1269</v>
          </cell>
        </row>
        <row r="32">
          <cell r="E32">
            <v>6432</v>
          </cell>
          <cell r="F32">
            <v>6432</v>
          </cell>
          <cell r="G32">
            <v>6432</v>
          </cell>
          <cell r="H32">
            <v>6432</v>
          </cell>
        </row>
        <row r="34">
          <cell r="E34">
            <v>6432</v>
          </cell>
          <cell r="F34">
            <v>6432</v>
          </cell>
        </row>
      </sheetData>
      <sheetData sheetId="13">
        <row r="10">
          <cell r="D10">
            <v>0</v>
          </cell>
          <cell r="E10">
            <v>0</v>
          </cell>
        </row>
        <row r="15">
          <cell r="D15">
            <v>0</v>
          </cell>
          <cell r="E15">
            <v>0</v>
          </cell>
        </row>
      </sheetData>
      <sheetData sheetId="14">
        <row r="9">
          <cell r="D9">
            <v>0</v>
          </cell>
          <cell r="E9">
            <v>0</v>
          </cell>
        </row>
        <row r="14">
          <cell r="D14">
            <v>0</v>
          </cell>
          <cell r="E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zoomScalePageLayoutView="0" workbookViewId="0" topLeftCell="A1">
      <selection activeCell="F22" sqref="F22:F23"/>
    </sheetView>
  </sheetViews>
  <sheetFormatPr defaultColWidth="9.140625" defaultRowHeight="12.75"/>
  <cols>
    <col min="1" max="2" width="5.7109375" style="279" customWidth="1"/>
    <col min="3" max="3" width="7.57421875" style="279" customWidth="1"/>
    <col min="4" max="4" width="56.7109375" style="69" customWidth="1"/>
    <col min="5" max="6" width="19.57421875" style="71" customWidth="1"/>
    <col min="7" max="8" width="19.57421875" style="9" customWidth="1"/>
    <col min="9" max="10" width="19.57421875" style="0" customWidth="1"/>
    <col min="11" max="11" width="19.57421875" style="9" customWidth="1"/>
    <col min="12" max="12" width="17.7109375" style="9" customWidth="1"/>
    <col min="13" max="13" width="11.00390625" style="9" customWidth="1"/>
    <col min="14" max="14" width="12.7109375" style="0" customWidth="1"/>
  </cols>
  <sheetData>
    <row r="1" spans="1:11" ht="36" customHeight="1">
      <c r="A1" s="276"/>
      <c r="B1" s="276"/>
      <c r="C1" s="276"/>
      <c r="D1" s="277"/>
      <c r="G1" s="227"/>
      <c r="H1" s="227"/>
      <c r="K1" s="150"/>
    </row>
    <row r="2" spans="1:13" s="24" customFormat="1" ht="25.5" customHeight="1">
      <c r="A2" s="904" t="s">
        <v>8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62"/>
      <c r="M2" s="62"/>
    </row>
    <row r="3" spans="1:11" ht="15.75" thickBot="1">
      <c r="A3" s="497" t="s">
        <v>355</v>
      </c>
      <c r="B3" s="497"/>
      <c r="C3" s="278"/>
      <c r="D3" s="274"/>
      <c r="G3" s="227"/>
      <c r="H3" s="227"/>
      <c r="K3" s="126" t="s">
        <v>2</v>
      </c>
    </row>
    <row r="4" spans="1:12" ht="45.75" customHeight="1" thickBot="1">
      <c r="A4" s="899" t="s">
        <v>6</v>
      </c>
      <c r="B4" s="900"/>
      <c r="C4" s="900"/>
      <c r="D4" s="750" t="s">
        <v>10</v>
      </c>
      <c r="E4" s="907" t="s">
        <v>5</v>
      </c>
      <c r="F4" s="908"/>
      <c r="G4" s="907" t="s">
        <v>134</v>
      </c>
      <c r="H4" s="908"/>
      <c r="I4" s="907" t="s">
        <v>135</v>
      </c>
      <c r="J4" s="908"/>
      <c r="K4" s="907" t="s">
        <v>153</v>
      </c>
      <c r="L4" s="908"/>
    </row>
    <row r="5" spans="1:12" ht="45.75" customHeight="1" thickBot="1">
      <c r="A5" s="744"/>
      <c r="B5" s="745"/>
      <c r="C5" s="745"/>
      <c r="D5" s="750"/>
      <c r="E5" s="751" t="s">
        <v>144</v>
      </c>
      <c r="F5" s="307" t="s">
        <v>545</v>
      </c>
      <c r="G5" s="751" t="s">
        <v>144</v>
      </c>
      <c r="H5" s="307" t="s">
        <v>545</v>
      </c>
      <c r="I5" s="751" t="s">
        <v>144</v>
      </c>
      <c r="J5" s="307" t="s">
        <v>545</v>
      </c>
      <c r="K5" s="751" t="s">
        <v>144</v>
      </c>
      <c r="L5" s="307" t="s">
        <v>545</v>
      </c>
    </row>
    <row r="6" spans="1:13" s="8" customFormat="1" ht="21.75" customHeight="1" thickBot="1">
      <c r="A6" s="293" t="s">
        <v>45</v>
      </c>
      <c r="B6" s="894" t="s">
        <v>204</v>
      </c>
      <c r="C6" s="894"/>
      <c r="D6" s="894"/>
      <c r="E6" s="752">
        <f aca="true" t="shared" si="0" ref="E6:L6">E7+E15</f>
        <v>2024</v>
      </c>
      <c r="F6" s="294">
        <f t="shared" si="0"/>
        <v>2024</v>
      </c>
      <c r="G6" s="752">
        <f t="shared" si="0"/>
        <v>2024</v>
      </c>
      <c r="H6" s="294">
        <f t="shared" si="0"/>
        <v>2024</v>
      </c>
      <c r="I6" s="752">
        <f t="shared" si="0"/>
        <v>0</v>
      </c>
      <c r="J6" s="294">
        <f t="shared" si="0"/>
        <v>0</v>
      </c>
      <c r="K6" s="752">
        <f t="shared" si="0"/>
        <v>0</v>
      </c>
      <c r="L6" s="294">
        <f t="shared" si="0"/>
        <v>0</v>
      </c>
      <c r="M6" s="63"/>
    </row>
    <row r="7" spans="1:13" s="8" customFormat="1" ht="21.75" customHeight="1" thickBot="1">
      <c r="A7" s="293" t="s">
        <v>47</v>
      </c>
      <c r="B7" s="898" t="s">
        <v>365</v>
      </c>
      <c r="C7" s="898"/>
      <c r="D7" s="898"/>
      <c r="E7" s="753">
        <f aca="true" t="shared" si="1" ref="E7:L7">E8+E13+E14</f>
        <v>1700</v>
      </c>
      <c r="F7" s="498">
        <f t="shared" si="1"/>
        <v>1700</v>
      </c>
      <c r="G7" s="753">
        <f t="shared" si="1"/>
        <v>1700</v>
      </c>
      <c r="H7" s="498">
        <f t="shared" si="1"/>
        <v>1700</v>
      </c>
      <c r="I7" s="753">
        <f t="shared" si="1"/>
        <v>0</v>
      </c>
      <c r="J7" s="498">
        <f t="shared" si="1"/>
        <v>0</v>
      </c>
      <c r="K7" s="753">
        <f t="shared" si="1"/>
        <v>0</v>
      </c>
      <c r="L7" s="498">
        <f t="shared" si="1"/>
        <v>0</v>
      </c>
      <c r="M7" s="63"/>
    </row>
    <row r="8" spans="1:13" ht="21.75" customHeight="1">
      <c r="A8" s="291"/>
      <c r="B8" s="292" t="s">
        <v>85</v>
      </c>
      <c r="C8" s="896" t="s">
        <v>54</v>
      </c>
      <c r="D8" s="896"/>
      <c r="E8" s="754">
        <f>SUM(E9:E13)</f>
        <v>1700</v>
      </c>
      <c r="F8" s="290">
        <f>SUM(F9:F13)</f>
        <v>1700</v>
      </c>
      <c r="G8" s="754">
        <f>SUM(G9:G13)</f>
        <v>1700</v>
      </c>
      <c r="H8" s="290">
        <f>SUM(H9:H13)</f>
        <v>1700</v>
      </c>
      <c r="I8" s="754"/>
      <c r="J8" s="290"/>
      <c r="K8" s="754">
        <v>0</v>
      </c>
      <c r="L8" s="290">
        <v>0</v>
      </c>
      <c r="M8" s="63"/>
    </row>
    <row r="9" spans="1:13" ht="21.75" customHeight="1">
      <c r="A9" s="286"/>
      <c r="B9" s="282"/>
      <c r="C9" s="282" t="s">
        <v>158</v>
      </c>
      <c r="D9" s="748" t="s">
        <v>157</v>
      </c>
      <c r="E9" s="754">
        <f>'[1]3.sz.m Önk  bev.'!E9</f>
        <v>0</v>
      </c>
      <c r="F9" s="290">
        <f>'[1]3.sz.m Önk  bev.'!F9</f>
        <v>0</v>
      </c>
      <c r="G9" s="754">
        <f>'[1]3.sz.m Önk  bev.'!G9</f>
        <v>0</v>
      </c>
      <c r="H9" s="290">
        <f>'[1]3.sz.m Önk  bev.'!H9</f>
        <v>0</v>
      </c>
      <c r="I9" s="754"/>
      <c r="J9" s="290"/>
      <c r="K9" s="754"/>
      <c r="L9" s="290"/>
      <c r="M9" s="63"/>
    </row>
    <row r="10" spans="1:13" ht="21.75" customHeight="1">
      <c r="A10" s="286"/>
      <c r="B10" s="282"/>
      <c r="C10" s="282" t="s">
        <v>159</v>
      </c>
      <c r="D10" s="748" t="s">
        <v>155</v>
      </c>
      <c r="E10" s="754">
        <f>'[1]3.sz.m Önk  bev.'!E10</f>
        <v>0</v>
      </c>
      <c r="F10" s="290">
        <f>'[1]3.sz.m Önk  bev.'!F10</f>
        <v>0</v>
      </c>
      <c r="G10" s="754">
        <f>'[1]3.sz.m Önk  bev.'!G10</f>
        <v>0</v>
      </c>
      <c r="H10" s="290">
        <f>'[1]3.sz.m Önk  bev.'!H10</f>
        <v>0</v>
      </c>
      <c r="I10" s="754"/>
      <c r="J10" s="290"/>
      <c r="K10" s="754"/>
      <c r="L10" s="290"/>
      <c r="M10" s="63"/>
    </row>
    <row r="11" spans="1:13" ht="21.75" customHeight="1">
      <c r="A11" s="286"/>
      <c r="B11" s="282"/>
      <c r="C11" s="282" t="s">
        <v>160</v>
      </c>
      <c r="D11" s="748" t="s">
        <v>156</v>
      </c>
      <c r="E11" s="755">
        <f>'[1]3.sz.m Önk  bev.'!E11</f>
        <v>1600</v>
      </c>
      <c r="F11" s="492">
        <f>'[1]3.sz.m Önk  bev.'!F11</f>
        <v>1600</v>
      </c>
      <c r="G11" s="755">
        <f>'[1]3.sz.m Önk  bev.'!G11</f>
        <v>1600</v>
      </c>
      <c r="H11" s="492">
        <f>'[1]3.sz.m Önk  bev.'!H11</f>
        <v>1600</v>
      </c>
      <c r="I11" s="755"/>
      <c r="J11" s="492"/>
      <c r="K11" s="755"/>
      <c r="L11" s="492"/>
      <c r="M11" s="63"/>
    </row>
    <row r="12" spans="1:13" ht="21.75" customHeight="1">
      <c r="A12" s="286"/>
      <c r="B12" s="282"/>
      <c r="C12" s="282" t="s">
        <v>161</v>
      </c>
      <c r="D12" s="748" t="s">
        <v>393</v>
      </c>
      <c r="E12" s="755">
        <f>'[1]3.sz.m Önk  bev.'!E12</f>
        <v>100</v>
      </c>
      <c r="F12" s="492">
        <f>'[1]3.sz.m Önk  bev.'!F12</f>
        <v>100</v>
      </c>
      <c r="G12" s="755">
        <f>'[1]3.sz.m Önk  bev.'!G12</f>
        <v>100</v>
      </c>
      <c r="H12" s="492">
        <f>'[1]3.sz.m Önk  bev.'!H12</f>
        <v>100</v>
      </c>
      <c r="I12" s="755"/>
      <c r="J12" s="492"/>
      <c r="K12" s="755"/>
      <c r="L12" s="492"/>
      <c r="M12" s="63"/>
    </row>
    <row r="13" spans="1:13" ht="21.75" customHeight="1">
      <c r="A13" s="286"/>
      <c r="B13" s="282" t="s">
        <v>86</v>
      </c>
      <c r="C13" s="905" t="s">
        <v>162</v>
      </c>
      <c r="D13" s="905"/>
      <c r="E13" s="755">
        <f>'[1]3.sz.m Önk  bev.'!E13</f>
        <v>0</v>
      </c>
      <c r="F13" s="492">
        <f>'[1]3.sz.m Önk  bev.'!F13</f>
        <v>0</v>
      </c>
      <c r="G13" s="755">
        <f>'[1]3.sz.m Önk  bev.'!G13</f>
        <v>0</v>
      </c>
      <c r="H13" s="492">
        <f>'[1]3.sz.m Önk  bev.'!H13</f>
        <v>0</v>
      </c>
      <c r="I13" s="755"/>
      <c r="J13" s="492"/>
      <c r="K13" s="755"/>
      <c r="L13" s="492"/>
      <c r="M13" s="63"/>
    </row>
    <row r="14" spans="1:13" ht="21.75" customHeight="1" thickBot="1">
      <c r="A14" s="295"/>
      <c r="B14" s="296" t="s">
        <v>87</v>
      </c>
      <c r="C14" s="906" t="s">
        <v>169</v>
      </c>
      <c r="D14" s="906"/>
      <c r="E14" s="756">
        <f>'[1]3.sz.m Önk  bev.'!E14</f>
        <v>0</v>
      </c>
      <c r="F14" s="757">
        <f>'[1]3.sz.m Önk  bev.'!F14</f>
        <v>0</v>
      </c>
      <c r="G14" s="756">
        <f>'[1]3.sz.m Önk  bev.'!G14</f>
        <v>0</v>
      </c>
      <c r="H14" s="757">
        <f>'[1]3.sz.m Önk  bev.'!H14</f>
        <v>0</v>
      </c>
      <c r="I14" s="756"/>
      <c r="J14" s="757"/>
      <c r="K14" s="756"/>
      <c r="L14" s="757"/>
      <c r="M14" s="63"/>
    </row>
    <row r="15" spans="1:13" ht="21.75" customHeight="1" thickBot="1">
      <c r="A15" s="293" t="s">
        <v>11</v>
      </c>
      <c r="B15" s="898" t="s">
        <v>366</v>
      </c>
      <c r="C15" s="898"/>
      <c r="D15" s="898"/>
      <c r="E15" s="753">
        <f aca="true" t="shared" si="2" ref="E15:J15">SUM(E16:E17)</f>
        <v>324</v>
      </c>
      <c r="F15" s="498">
        <f t="shared" si="2"/>
        <v>324</v>
      </c>
      <c r="G15" s="753">
        <f t="shared" si="2"/>
        <v>324</v>
      </c>
      <c r="H15" s="498">
        <f t="shared" si="2"/>
        <v>324</v>
      </c>
      <c r="I15" s="753">
        <f t="shared" si="2"/>
        <v>0</v>
      </c>
      <c r="J15" s="498">
        <f t="shared" si="2"/>
        <v>0</v>
      </c>
      <c r="K15" s="753">
        <v>0</v>
      </c>
      <c r="L15" s="498">
        <v>0</v>
      </c>
      <c r="M15" s="63"/>
    </row>
    <row r="16" spans="1:13" ht="21.75" customHeight="1" thickBot="1">
      <c r="A16" s="464"/>
      <c r="B16" s="465" t="s">
        <v>88</v>
      </c>
      <c r="C16" s="901" t="s">
        <v>311</v>
      </c>
      <c r="D16" s="901"/>
      <c r="E16" s="758">
        <f>'[1]3.sz.m Önk  bev.'!E15</f>
        <v>324</v>
      </c>
      <c r="F16" s="466">
        <f>'[1]3.sz.m Önk  bev.'!F15</f>
        <v>324</v>
      </c>
      <c r="G16" s="758">
        <f>E16-I16</f>
        <v>324</v>
      </c>
      <c r="H16" s="466">
        <f>F16-J16</f>
        <v>324</v>
      </c>
      <c r="I16" s="758">
        <f>'[1]3.sz.m Önk  bev.'!I15</f>
        <v>0</v>
      </c>
      <c r="J16" s="466">
        <f>'[1]3.sz.m Önk  bev.'!J15</f>
        <v>0</v>
      </c>
      <c r="K16" s="758"/>
      <c r="L16" s="466"/>
      <c r="M16" s="63"/>
    </row>
    <row r="17" spans="1:13" ht="21.75" customHeight="1" thickBot="1">
      <c r="A17" s="463"/>
      <c r="B17" s="292" t="s">
        <v>89</v>
      </c>
      <c r="C17" s="903" t="s">
        <v>312</v>
      </c>
      <c r="D17" s="903"/>
      <c r="E17" s="758">
        <f>'[1]5.1 sz. m'!D8+'[1]5.2 sz. m'!D8</f>
        <v>0</v>
      </c>
      <c r="F17" s="466">
        <f>'[1]5.1 sz. m'!E8+'[1]5.2 sz. m'!E8</f>
        <v>0</v>
      </c>
      <c r="G17" s="758">
        <f>'[1]5.1 sz. m'!E8+'[1]5.2 sz. m'!E8</f>
        <v>0</v>
      </c>
      <c r="H17" s="466">
        <f>'[1]5.1 sz. m'!F8+'[1]5.2 sz. m'!F8</f>
        <v>0</v>
      </c>
      <c r="I17" s="758"/>
      <c r="J17" s="466"/>
      <c r="K17" s="758"/>
      <c r="L17" s="466"/>
      <c r="M17" s="63"/>
    </row>
    <row r="18" spans="1:14" ht="21.75" customHeight="1" thickBot="1">
      <c r="A18" s="298" t="s">
        <v>167</v>
      </c>
      <c r="B18" s="894" t="s">
        <v>205</v>
      </c>
      <c r="C18" s="894"/>
      <c r="D18" s="894"/>
      <c r="E18" s="759">
        <f>'[1]3.sz.m Önk  bev.'!E22</f>
        <v>250</v>
      </c>
      <c r="F18" s="299">
        <f>'[1]3.sz.m Önk  bev.'!F22</f>
        <v>250</v>
      </c>
      <c r="G18" s="759">
        <f>'[1]3.sz.m Önk  bev.'!G22</f>
        <v>250</v>
      </c>
      <c r="H18" s="299">
        <f>'[1]3.sz.m Önk  bev.'!H22</f>
        <v>250</v>
      </c>
      <c r="I18" s="759"/>
      <c r="J18" s="299"/>
      <c r="K18" s="759"/>
      <c r="L18" s="299"/>
      <c r="M18" s="63"/>
      <c r="N18" s="60"/>
    </row>
    <row r="19" spans="1:13" ht="21.75" customHeight="1" thickBot="1">
      <c r="A19" s="298" t="s">
        <v>13</v>
      </c>
      <c r="B19" s="902" t="s">
        <v>176</v>
      </c>
      <c r="C19" s="902"/>
      <c r="D19" s="902"/>
      <c r="E19" s="759">
        <f aca="true" t="shared" si="3" ref="E19:L19">SUM(E20:E25)</f>
        <v>10132</v>
      </c>
      <c r="F19" s="299">
        <f t="shared" si="3"/>
        <v>10293</v>
      </c>
      <c r="G19" s="759">
        <f t="shared" si="3"/>
        <v>10132</v>
      </c>
      <c r="H19" s="299">
        <f t="shared" si="3"/>
        <v>10293</v>
      </c>
      <c r="I19" s="759">
        <f t="shared" si="3"/>
        <v>0</v>
      </c>
      <c r="J19" s="299">
        <f t="shared" si="3"/>
        <v>0</v>
      </c>
      <c r="K19" s="759">
        <f t="shared" si="3"/>
        <v>0</v>
      </c>
      <c r="L19" s="299">
        <f t="shared" si="3"/>
        <v>0</v>
      </c>
      <c r="M19" s="63"/>
    </row>
    <row r="20" spans="1:13" ht="21.75" customHeight="1">
      <c r="A20" s="291"/>
      <c r="B20" s="300" t="s">
        <v>90</v>
      </c>
      <c r="C20" s="896" t="s">
        <v>203</v>
      </c>
      <c r="D20" s="896"/>
      <c r="E20" s="760">
        <f>'[1]3.sz.m Önk  bev.'!E24</f>
        <v>9711</v>
      </c>
      <c r="F20" s="761">
        <f>'[1]3.sz.m Önk  bev.'!F24</f>
        <v>9666</v>
      </c>
      <c r="G20" s="760">
        <f>'[1]3.sz.m Önk  bev.'!G24</f>
        <v>9711</v>
      </c>
      <c r="H20" s="761">
        <f>'[1]3.sz.m Önk  bev.'!H24</f>
        <v>9666</v>
      </c>
      <c r="I20" s="760"/>
      <c r="J20" s="761"/>
      <c r="K20" s="760"/>
      <c r="L20" s="761"/>
      <c r="M20" s="63"/>
    </row>
    <row r="21" spans="1:13" ht="21.75" customHeight="1">
      <c r="A21" s="286"/>
      <c r="B21" s="283" t="s">
        <v>91</v>
      </c>
      <c r="C21" s="891" t="s">
        <v>81</v>
      </c>
      <c r="D21" s="891"/>
      <c r="E21" s="760">
        <f>'[1]3.sz.m Önk  bev.'!E25</f>
        <v>0</v>
      </c>
      <c r="F21" s="761">
        <f>'[1]3.sz.m Önk  bev.'!F25</f>
        <v>0</v>
      </c>
      <c r="G21" s="760">
        <f>'[1]3.sz.m Önk  bev.'!G25</f>
        <v>0</v>
      </c>
      <c r="H21" s="761">
        <f>'[1]3.sz.m Önk  bev.'!H25</f>
        <v>0</v>
      </c>
      <c r="I21" s="760"/>
      <c r="J21" s="761"/>
      <c r="K21" s="760"/>
      <c r="L21" s="761"/>
      <c r="M21" s="63"/>
    </row>
    <row r="22" spans="1:13" ht="21.75" customHeight="1">
      <c r="A22" s="286"/>
      <c r="B22" s="283" t="s">
        <v>177</v>
      </c>
      <c r="C22" s="891" t="s">
        <v>179</v>
      </c>
      <c r="D22" s="891"/>
      <c r="E22" s="760">
        <f>'[1]3.sz.m Önk  bev.'!E26</f>
        <v>0</v>
      </c>
      <c r="F22" s="761">
        <f>'[1]3.sz.m Önk  bev.'!F26</f>
        <v>97</v>
      </c>
      <c r="G22" s="760">
        <f>'[1]3.sz.m Önk  bev.'!G26</f>
        <v>0</v>
      </c>
      <c r="H22" s="761">
        <f>'[1]3.sz.m Önk  bev.'!H26</f>
        <v>97</v>
      </c>
      <c r="I22" s="760"/>
      <c r="J22" s="761"/>
      <c r="K22" s="760"/>
      <c r="L22" s="761"/>
      <c r="M22" s="63"/>
    </row>
    <row r="23" spans="1:13" ht="21.75" customHeight="1">
      <c r="A23" s="295"/>
      <c r="B23" s="283" t="s">
        <v>178</v>
      </c>
      <c r="C23" s="891" t="s">
        <v>546</v>
      </c>
      <c r="D23" s="892"/>
      <c r="E23" s="760"/>
      <c r="F23" s="761">
        <f>'[1]3.sz.m Önk  bev.'!F27</f>
        <v>7</v>
      </c>
      <c r="G23" s="760"/>
      <c r="H23" s="761"/>
      <c r="I23" s="760"/>
      <c r="J23" s="761"/>
      <c r="K23" s="760"/>
      <c r="L23" s="761"/>
      <c r="M23" s="63"/>
    </row>
    <row r="24" spans="1:13" ht="21.75" customHeight="1">
      <c r="A24" s="295"/>
      <c r="B24" s="283" t="s">
        <v>547</v>
      </c>
      <c r="C24" s="891" t="s">
        <v>180</v>
      </c>
      <c r="D24" s="891"/>
      <c r="E24" s="760">
        <f>'[1]3.sz.m Önk  bev.'!E28</f>
        <v>421</v>
      </c>
      <c r="F24" s="761">
        <f>'[1]3.sz.m Önk  bev.'!F28</f>
        <v>421</v>
      </c>
      <c r="G24" s="760">
        <f>'[1]3.sz.m Önk  bev.'!G28</f>
        <v>421</v>
      </c>
      <c r="H24" s="761">
        <f>'[1]3.sz.m Önk  bev.'!H28</f>
        <v>428</v>
      </c>
      <c r="I24" s="760"/>
      <c r="J24" s="761"/>
      <c r="K24" s="760"/>
      <c r="L24" s="761"/>
      <c r="M24" s="63"/>
    </row>
    <row r="25" spans="1:13" ht="21.75" customHeight="1" thickBot="1">
      <c r="A25" s="762"/>
      <c r="B25" s="763" t="s">
        <v>548</v>
      </c>
      <c r="C25" s="903" t="s">
        <v>549</v>
      </c>
      <c r="D25" s="903"/>
      <c r="E25" s="764">
        <f>'[1]3.sz.m Önk  bev.'!E29</f>
        <v>0</v>
      </c>
      <c r="F25" s="765">
        <f>'[1]3.sz.m Önk  bev.'!F29</f>
        <v>102</v>
      </c>
      <c r="G25" s="764">
        <f>'[1]3.sz.m Önk  bev.'!G29</f>
        <v>0</v>
      </c>
      <c r="H25" s="765">
        <f>'[1]3.sz.m Önk  bev.'!H29</f>
        <v>102</v>
      </c>
      <c r="I25" s="764">
        <f>'[1]3.sz.m Önk  bev.'!I29</f>
        <v>0</v>
      </c>
      <c r="J25" s="765">
        <f>'[1]3.sz.m Önk  bev.'!J29</f>
        <v>0</v>
      </c>
      <c r="K25" s="764">
        <f>'[1]3.sz.m Önk  bev.'!K29</f>
        <v>0</v>
      </c>
      <c r="L25" s="765">
        <f>'[1]3.sz.m Önk  bev.'!L29</f>
        <v>0</v>
      </c>
      <c r="M25" s="63"/>
    </row>
    <row r="26" spans="1:13" ht="21.75" customHeight="1" thickBot="1">
      <c r="A26" s="298" t="s">
        <v>14</v>
      </c>
      <c r="B26" s="894" t="s">
        <v>181</v>
      </c>
      <c r="C26" s="894"/>
      <c r="D26" s="894"/>
      <c r="E26" s="759">
        <f aca="true" t="shared" si="4" ref="E26:L26">SUM(E27:E34)</f>
        <v>6698</v>
      </c>
      <c r="F26" s="299">
        <f t="shared" si="4"/>
        <v>6698</v>
      </c>
      <c r="G26" s="759">
        <f t="shared" si="4"/>
        <v>6698</v>
      </c>
      <c r="H26" s="299">
        <f t="shared" si="4"/>
        <v>6698</v>
      </c>
      <c r="I26" s="759">
        <f t="shared" si="4"/>
        <v>0</v>
      </c>
      <c r="J26" s="299">
        <f t="shared" si="4"/>
        <v>0</v>
      </c>
      <c r="K26" s="759">
        <f t="shared" si="4"/>
        <v>0</v>
      </c>
      <c r="L26" s="299">
        <f t="shared" si="4"/>
        <v>0</v>
      </c>
      <c r="M26" s="63"/>
    </row>
    <row r="27" spans="1:13" s="8" customFormat="1" ht="21.75" customHeight="1">
      <c r="A27" s="302"/>
      <c r="B27" s="300" t="s">
        <v>92</v>
      </c>
      <c r="C27" s="896" t="s">
        <v>182</v>
      </c>
      <c r="D27" s="896"/>
      <c r="E27" s="766"/>
      <c r="F27" s="303"/>
      <c r="G27" s="766"/>
      <c r="H27" s="303"/>
      <c r="I27" s="766"/>
      <c r="J27" s="303"/>
      <c r="K27" s="766">
        <v>0</v>
      </c>
      <c r="L27" s="303">
        <v>0</v>
      </c>
      <c r="M27" s="63"/>
    </row>
    <row r="28" spans="1:13" s="8" customFormat="1" ht="31.5">
      <c r="A28" s="288"/>
      <c r="B28" s="282"/>
      <c r="C28" s="282" t="s">
        <v>183</v>
      </c>
      <c r="D28" s="748" t="s">
        <v>74</v>
      </c>
      <c r="E28" s="767">
        <f>'[1]3.sz.m Önk  bev.'!E32</f>
        <v>0</v>
      </c>
      <c r="F28" s="287">
        <f>'[1]3.sz.m Önk  bev.'!F32</f>
        <v>0</v>
      </c>
      <c r="G28" s="767">
        <f>'[1]3.sz.m Önk  bev.'!G32</f>
        <v>0</v>
      </c>
      <c r="H28" s="287">
        <f>'[1]3.sz.m Önk  bev.'!H32</f>
        <v>0</v>
      </c>
      <c r="I28" s="767"/>
      <c r="J28" s="287"/>
      <c r="K28" s="767"/>
      <c r="L28" s="287"/>
      <c r="M28" s="63"/>
    </row>
    <row r="29" spans="1:13" ht="21.75" customHeight="1">
      <c r="A29" s="286"/>
      <c r="B29" s="282"/>
      <c r="C29" s="282" t="s">
        <v>184</v>
      </c>
      <c r="D29" s="748" t="s">
        <v>73</v>
      </c>
      <c r="E29" s="767">
        <f>'[1]5.2 sz. m'!D11</f>
        <v>0</v>
      </c>
      <c r="F29" s="287">
        <f>'[1]5.2 sz. m'!E11</f>
        <v>0</v>
      </c>
      <c r="G29" s="767">
        <f>'[1]5.2 sz. m'!E11</f>
        <v>0</v>
      </c>
      <c r="H29" s="287">
        <f>'[1]5.2 sz. m'!F11</f>
        <v>0</v>
      </c>
      <c r="I29" s="767"/>
      <c r="J29" s="287"/>
      <c r="K29" s="767"/>
      <c r="L29" s="287"/>
      <c r="M29" s="63"/>
    </row>
    <row r="30" spans="1:13" ht="21.75" customHeight="1">
      <c r="A30" s="286"/>
      <c r="B30" s="282"/>
      <c r="C30" s="282" t="s">
        <v>185</v>
      </c>
      <c r="D30" s="748" t="s">
        <v>75</v>
      </c>
      <c r="E30" s="767">
        <f>'[1]3.sz.m Önk  bev.'!E34+'[1]5.1 sz. m'!D11</f>
        <v>766</v>
      </c>
      <c r="F30" s="287">
        <f>'[1]3.sz.m Önk  bev.'!F34+'[1]5.1 sz. m'!E11</f>
        <v>766</v>
      </c>
      <c r="G30" s="767">
        <f>'[1]3.sz.m Önk  bev.'!G34+'[1]5.1 sz. m'!E11</f>
        <v>766</v>
      </c>
      <c r="H30" s="287">
        <f>'[1]3.sz.m Önk  bev.'!H34+'[1]5.1 sz. m'!F11</f>
        <v>766</v>
      </c>
      <c r="I30" s="767"/>
      <c r="J30" s="287"/>
      <c r="K30" s="767"/>
      <c r="L30" s="287"/>
      <c r="M30" s="63"/>
    </row>
    <row r="31" spans="1:13" ht="21.75" customHeight="1">
      <c r="A31" s="286"/>
      <c r="B31" s="282" t="s">
        <v>186</v>
      </c>
      <c r="C31" s="891" t="s">
        <v>187</v>
      </c>
      <c r="D31" s="891"/>
      <c r="E31" s="768"/>
      <c r="F31" s="289"/>
      <c r="G31" s="768"/>
      <c r="H31" s="289"/>
      <c r="I31" s="768"/>
      <c r="J31" s="289"/>
      <c r="K31" s="768">
        <v>0</v>
      </c>
      <c r="L31" s="289">
        <v>0</v>
      </c>
      <c r="M31" s="63"/>
    </row>
    <row r="32" spans="1:13" s="8" customFormat="1" ht="36" customHeight="1">
      <c r="A32" s="288"/>
      <c r="B32" s="282"/>
      <c r="C32" s="282" t="s">
        <v>188</v>
      </c>
      <c r="D32" s="748" t="s">
        <v>74</v>
      </c>
      <c r="E32" s="768"/>
      <c r="F32" s="289"/>
      <c r="G32" s="768"/>
      <c r="H32" s="289"/>
      <c r="I32" s="768"/>
      <c r="J32" s="289"/>
      <c r="K32" s="768"/>
      <c r="L32" s="289"/>
      <c r="M32" s="63"/>
    </row>
    <row r="33" spans="1:13" ht="21.75" customHeight="1">
      <c r="A33" s="286"/>
      <c r="B33" s="282"/>
      <c r="C33" s="282" t="s">
        <v>189</v>
      </c>
      <c r="D33" s="748" t="s">
        <v>73</v>
      </c>
      <c r="E33" s="769">
        <f>'[1]3.sz.m Önk  bev.'!E37</f>
        <v>5932</v>
      </c>
      <c r="F33" s="256">
        <f>'[1]3.sz.m Önk  bev.'!F37</f>
        <v>0</v>
      </c>
      <c r="G33" s="769">
        <f>'[1]3.sz.m Önk  bev.'!G37</f>
        <v>5932</v>
      </c>
      <c r="H33" s="256">
        <f>'[1]3.sz.m Önk  bev.'!H37</f>
        <v>0</v>
      </c>
      <c r="I33" s="769"/>
      <c r="J33" s="256"/>
      <c r="K33" s="769"/>
      <c r="L33" s="256"/>
      <c r="M33" s="63"/>
    </row>
    <row r="34" spans="1:13" ht="21.75" customHeight="1" thickBot="1">
      <c r="A34" s="295"/>
      <c r="B34" s="296"/>
      <c r="C34" s="296" t="s">
        <v>190</v>
      </c>
      <c r="D34" s="747" t="s">
        <v>76</v>
      </c>
      <c r="E34" s="770"/>
      <c r="F34" s="258">
        <f>'[1]3.sz.m Önk  bev.'!F38</f>
        <v>5932</v>
      </c>
      <c r="G34" s="770"/>
      <c r="H34" s="258">
        <f>'[1]3.sz.m Önk  bev.'!H38</f>
        <v>5932</v>
      </c>
      <c r="I34" s="770"/>
      <c r="J34" s="258"/>
      <c r="K34" s="770"/>
      <c r="L34" s="258"/>
      <c r="M34" s="63"/>
    </row>
    <row r="35" spans="1:13" ht="21.75" customHeight="1" thickBot="1">
      <c r="A35" s="298" t="s">
        <v>15</v>
      </c>
      <c r="B35" s="894" t="s">
        <v>191</v>
      </c>
      <c r="C35" s="894"/>
      <c r="D35" s="894"/>
      <c r="E35" s="771">
        <f aca="true" t="shared" si="5" ref="E35:L35">SUM(E36:E37)</f>
        <v>0</v>
      </c>
      <c r="F35" s="260">
        <f t="shared" si="5"/>
        <v>0</v>
      </c>
      <c r="G35" s="771">
        <f t="shared" si="5"/>
        <v>0</v>
      </c>
      <c r="H35" s="260">
        <f t="shared" si="5"/>
        <v>0</v>
      </c>
      <c r="I35" s="771">
        <f t="shared" si="5"/>
        <v>0</v>
      </c>
      <c r="J35" s="260">
        <f t="shared" si="5"/>
        <v>0</v>
      </c>
      <c r="K35" s="771">
        <f t="shared" si="5"/>
        <v>0</v>
      </c>
      <c r="L35" s="260">
        <f t="shared" si="5"/>
        <v>0</v>
      </c>
      <c r="M35" s="63"/>
    </row>
    <row r="36" spans="1:13" s="8" customFormat="1" ht="21.75" customHeight="1">
      <c r="A36" s="302"/>
      <c r="B36" s="292" t="s">
        <v>93</v>
      </c>
      <c r="C36" s="896" t="s">
        <v>66</v>
      </c>
      <c r="D36" s="896"/>
      <c r="E36" s="772"/>
      <c r="F36" s="304"/>
      <c r="G36" s="772"/>
      <c r="H36" s="304"/>
      <c r="I36" s="772"/>
      <c r="J36" s="304"/>
      <c r="K36" s="772"/>
      <c r="L36" s="304"/>
      <c r="M36" s="63"/>
    </row>
    <row r="37" spans="1:13" ht="21.75" customHeight="1" thickBot="1">
      <c r="A37" s="295"/>
      <c r="B37" s="296" t="s">
        <v>124</v>
      </c>
      <c r="C37" s="895" t="s">
        <v>67</v>
      </c>
      <c r="D37" s="895"/>
      <c r="E37" s="770"/>
      <c r="F37" s="258"/>
      <c r="G37" s="770"/>
      <c r="H37" s="258"/>
      <c r="I37" s="770"/>
      <c r="J37" s="258"/>
      <c r="K37" s="770"/>
      <c r="L37" s="258"/>
      <c r="M37" s="63"/>
    </row>
    <row r="38" spans="1:13" ht="21.75" customHeight="1" thickBot="1">
      <c r="A38" s="293" t="s">
        <v>125</v>
      </c>
      <c r="B38" s="894" t="s">
        <v>192</v>
      </c>
      <c r="C38" s="894"/>
      <c r="D38" s="894"/>
      <c r="E38" s="771">
        <f aca="true" t="shared" si="6" ref="E38:L38">SUM(E39:E42)</f>
        <v>0</v>
      </c>
      <c r="F38" s="260">
        <f t="shared" si="6"/>
        <v>2389</v>
      </c>
      <c r="G38" s="771">
        <f t="shared" si="6"/>
        <v>0</v>
      </c>
      <c r="H38" s="260">
        <f t="shared" si="6"/>
        <v>2389</v>
      </c>
      <c r="I38" s="771">
        <f t="shared" si="6"/>
        <v>0</v>
      </c>
      <c r="J38" s="260">
        <f t="shared" si="6"/>
        <v>0</v>
      </c>
      <c r="K38" s="771">
        <f t="shared" si="6"/>
        <v>0</v>
      </c>
      <c r="L38" s="260">
        <f t="shared" si="6"/>
        <v>0</v>
      </c>
      <c r="M38" s="63"/>
    </row>
    <row r="39" spans="1:13" ht="21.75" customHeight="1">
      <c r="A39" s="291"/>
      <c r="B39" s="292" t="s">
        <v>94</v>
      </c>
      <c r="C39" s="896" t="s">
        <v>64</v>
      </c>
      <c r="D39" s="896"/>
      <c r="E39" s="773"/>
      <c r="F39" s="255"/>
      <c r="G39" s="773"/>
      <c r="H39" s="255"/>
      <c r="I39" s="773"/>
      <c r="J39" s="255"/>
      <c r="K39" s="773"/>
      <c r="L39" s="255"/>
      <c r="M39" s="63"/>
    </row>
    <row r="40" spans="1:13" s="8" customFormat="1" ht="21.75" customHeight="1">
      <c r="A40" s="288"/>
      <c r="B40" s="282" t="s">
        <v>95</v>
      </c>
      <c r="C40" s="891" t="s">
        <v>79</v>
      </c>
      <c r="D40" s="891"/>
      <c r="E40" s="773"/>
      <c r="F40" s="255"/>
      <c r="G40" s="773"/>
      <c r="H40" s="255"/>
      <c r="I40" s="773"/>
      <c r="J40" s="255"/>
      <c r="K40" s="773"/>
      <c r="L40" s="255"/>
      <c r="M40" s="63"/>
    </row>
    <row r="41" spans="1:13" ht="21.75" customHeight="1">
      <c r="A41" s="286"/>
      <c r="B41" s="282" t="s">
        <v>193</v>
      </c>
      <c r="C41" s="891" t="s">
        <v>106</v>
      </c>
      <c r="D41" s="891"/>
      <c r="E41" s="773"/>
      <c r="F41" s="255"/>
      <c r="G41" s="773"/>
      <c r="H41" s="255"/>
      <c r="I41" s="773"/>
      <c r="J41" s="255"/>
      <c r="K41" s="773"/>
      <c r="L41" s="255"/>
      <c r="M41" s="63"/>
    </row>
    <row r="42" spans="1:13" ht="21.75" customHeight="1" thickBot="1">
      <c r="A42" s="295"/>
      <c r="B42" s="296" t="s">
        <v>194</v>
      </c>
      <c r="C42" s="895" t="s">
        <v>65</v>
      </c>
      <c r="D42" s="895"/>
      <c r="E42" s="773">
        <f>'[1]3.sz.m Önk  bev.'!E46</f>
        <v>0</v>
      </c>
      <c r="F42" s="255">
        <f>'[1]3.sz.m Önk  bev.'!F46</f>
        <v>2389</v>
      </c>
      <c r="G42" s="773">
        <f>'[1]3.sz.m Önk  bev.'!G46</f>
        <v>0</v>
      </c>
      <c r="H42" s="255">
        <f>'[1]3.sz.m Önk  bev.'!H46</f>
        <v>2389</v>
      </c>
      <c r="I42" s="773"/>
      <c r="J42" s="255"/>
      <c r="K42" s="773"/>
      <c r="L42" s="255"/>
      <c r="M42" s="63"/>
    </row>
    <row r="43" spans="1:13" s="64" customFormat="1" ht="21.75" customHeight="1" thickBot="1">
      <c r="A43" s="298" t="s">
        <v>126</v>
      </c>
      <c r="B43" s="894" t="s">
        <v>206</v>
      </c>
      <c r="C43" s="894"/>
      <c r="D43" s="894"/>
      <c r="E43" s="771"/>
      <c r="F43" s="260"/>
      <c r="G43" s="771"/>
      <c r="H43" s="260"/>
      <c r="I43" s="771"/>
      <c r="J43" s="260"/>
      <c r="K43" s="771"/>
      <c r="L43" s="260"/>
      <c r="M43" s="63"/>
    </row>
    <row r="44" spans="1:13" ht="21.75" customHeight="1" thickBot="1">
      <c r="A44" s="298" t="s">
        <v>127</v>
      </c>
      <c r="B44" s="897" t="s">
        <v>195</v>
      </c>
      <c r="C44" s="897"/>
      <c r="D44" s="897"/>
      <c r="E44" s="771">
        <f aca="true" t="shared" si="7" ref="E44:L44">E6+E18+E19+E26+E35+E38+E43</f>
        <v>19104</v>
      </c>
      <c r="F44" s="260">
        <f t="shared" si="7"/>
        <v>21654</v>
      </c>
      <c r="G44" s="771">
        <f t="shared" si="7"/>
        <v>19104</v>
      </c>
      <c r="H44" s="260">
        <f t="shared" si="7"/>
        <v>21654</v>
      </c>
      <c r="I44" s="771">
        <f t="shared" si="7"/>
        <v>0</v>
      </c>
      <c r="J44" s="260">
        <f t="shared" si="7"/>
        <v>0</v>
      </c>
      <c r="K44" s="771">
        <f t="shared" si="7"/>
        <v>0</v>
      </c>
      <c r="L44" s="260">
        <f t="shared" si="7"/>
        <v>0</v>
      </c>
      <c r="M44" s="63"/>
    </row>
    <row r="45" spans="1:13" ht="24" customHeight="1" thickBot="1">
      <c r="A45" s="293" t="s">
        <v>128</v>
      </c>
      <c r="B45" s="894" t="s">
        <v>386</v>
      </c>
      <c r="C45" s="894"/>
      <c r="D45" s="894"/>
      <c r="E45" s="771">
        <f aca="true" t="shared" si="8" ref="E45:K45">E46+E49</f>
        <v>3392</v>
      </c>
      <c r="F45" s="260">
        <f t="shared" si="8"/>
        <v>3392</v>
      </c>
      <c r="G45" s="771">
        <f t="shared" si="8"/>
        <v>3392</v>
      </c>
      <c r="H45" s="260">
        <f t="shared" si="8"/>
        <v>3392</v>
      </c>
      <c r="I45" s="771">
        <f t="shared" si="8"/>
        <v>0</v>
      </c>
      <c r="J45" s="260">
        <f t="shared" si="8"/>
        <v>0</v>
      </c>
      <c r="K45" s="771">
        <f t="shared" si="8"/>
        <v>0</v>
      </c>
      <c r="L45" s="260">
        <v>0</v>
      </c>
      <c r="M45" s="63"/>
    </row>
    <row r="46" spans="1:13" ht="21.75" customHeight="1">
      <c r="A46" s="291"/>
      <c r="B46" s="292" t="s">
        <v>196</v>
      </c>
      <c r="C46" s="896" t="s">
        <v>198</v>
      </c>
      <c r="D46" s="896"/>
      <c r="E46" s="772">
        <f>SUM(E47:E48)</f>
        <v>2229</v>
      </c>
      <c r="F46" s="304">
        <f>SUM(F47:F48)</f>
        <v>2229</v>
      </c>
      <c r="G46" s="772">
        <f>SUM(G47:G48)</f>
        <v>2229</v>
      </c>
      <c r="H46" s="304">
        <f>SUM(H47:H48)</f>
        <v>2229</v>
      </c>
      <c r="I46" s="772"/>
      <c r="J46" s="304"/>
      <c r="K46" s="772">
        <v>0</v>
      </c>
      <c r="L46" s="304">
        <v>0</v>
      </c>
      <c r="M46" s="63"/>
    </row>
    <row r="47" spans="1:13" ht="21.75" customHeight="1">
      <c r="A47" s="286"/>
      <c r="B47" s="283"/>
      <c r="C47" s="283" t="s">
        <v>199</v>
      </c>
      <c r="D47" s="748" t="s">
        <v>318</v>
      </c>
      <c r="E47" s="769">
        <f>'[1]3.sz.m Önk  bev.'!E51+'[1]5.1 sz. m'!D21+'[1]5.2 sz. m'!D20</f>
        <v>2229</v>
      </c>
      <c r="F47" s="256">
        <f>'[1]3.sz.m Önk  bev.'!F51+'[1]5.1 sz. m'!E21+'[1]5.2 sz. m'!E20</f>
        <v>2229</v>
      </c>
      <c r="G47" s="769">
        <f>'[1]3.sz.m Önk  bev.'!G51+'[1]5.1 sz. m'!E21+'[1]5.2 sz. m'!E20</f>
        <v>2229</v>
      </c>
      <c r="H47" s="256">
        <f>'[1]3.sz.m Önk  bev.'!H51+'[1]5.1 sz. m'!F21+'[1]5.2 sz. m'!F20</f>
        <v>2229</v>
      </c>
      <c r="I47" s="769"/>
      <c r="J47" s="256"/>
      <c r="K47" s="769"/>
      <c r="L47" s="256"/>
      <c r="M47" s="63"/>
    </row>
    <row r="48" spans="1:13" ht="21.75" customHeight="1">
      <c r="A48" s="286"/>
      <c r="B48" s="283"/>
      <c r="C48" s="283" t="s">
        <v>200</v>
      </c>
      <c r="D48" s="748" t="s">
        <v>317</v>
      </c>
      <c r="E48" s="769"/>
      <c r="F48" s="256"/>
      <c r="G48" s="769"/>
      <c r="H48" s="256"/>
      <c r="I48" s="769"/>
      <c r="J48" s="256"/>
      <c r="K48" s="769"/>
      <c r="L48" s="256"/>
      <c r="M48" s="63"/>
    </row>
    <row r="49" spans="1:13" s="93" customFormat="1" ht="21.75" customHeight="1" thickBot="1">
      <c r="A49" s="305"/>
      <c r="B49" s="306" t="s">
        <v>197</v>
      </c>
      <c r="C49" s="895" t="s">
        <v>201</v>
      </c>
      <c r="D49" s="895"/>
      <c r="E49" s="774">
        <f>'[1]3.sz.m Önk  bev.'!E53</f>
        <v>1163</v>
      </c>
      <c r="F49" s="775">
        <f>'[1]3.sz.m Önk  bev.'!F53</f>
        <v>1163</v>
      </c>
      <c r="G49" s="774">
        <f>'[1]3.sz.m Önk  bev.'!G53</f>
        <v>1163</v>
      </c>
      <c r="H49" s="775">
        <f>'[1]3.sz.m Önk  bev.'!H53</f>
        <v>1163</v>
      </c>
      <c r="I49" s="774"/>
      <c r="J49" s="775"/>
      <c r="K49" s="774"/>
      <c r="L49" s="775"/>
      <c r="M49" s="63"/>
    </row>
    <row r="50" spans="1:13" ht="35.25" customHeight="1" thickBot="1">
      <c r="A50" s="298" t="s">
        <v>129</v>
      </c>
      <c r="B50" s="893" t="s">
        <v>294</v>
      </c>
      <c r="C50" s="893"/>
      <c r="D50" s="893"/>
      <c r="E50" s="771">
        <f aca="true" t="shared" si="9" ref="E50:L50">E44+E45</f>
        <v>22496</v>
      </c>
      <c r="F50" s="260">
        <f t="shared" si="9"/>
        <v>25046</v>
      </c>
      <c r="G50" s="771">
        <f t="shared" si="9"/>
        <v>22496</v>
      </c>
      <c r="H50" s="260">
        <f t="shared" si="9"/>
        <v>25046</v>
      </c>
      <c r="I50" s="771">
        <f t="shared" si="9"/>
        <v>0</v>
      </c>
      <c r="J50" s="260">
        <f t="shared" si="9"/>
        <v>0</v>
      </c>
      <c r="K50" s="771">
        <f t="shared" si="9"/>
        <v>0</v>
      </c>
      <c r="L50" s="260">
        <f t="shared" si="9"/>
        <v>0</v>
      </c>
      <c r="M50" s="63"/>
    </row>
    <row r="51" spans="1:11" ht="21.75" customHeight="1">
      <c r="A51" s="271"/>
      <c r="B51" s="330"/>
      <c r="C51" s="330"/>
      <c r="D51" s="330"/>
      <c r="E51" s="331"/>
      <c r="F51" s="331"/>
      <c r="G51" s="331"/>
      <c r="H51" s="331"/>
      <c r="I51" s="331"/>
      <c r="J51" s="331"/>
      <c r="K51" s="331"/>
    </row>
    <row r="52" spans="1:11" ht="21.75" customHeight="1">
      <c r="A52" s="271"/>
      <c r="B52" s="330"/>
      <c r="C52" s="330"/>
      <c r="D52" s="330"/>
      <c r="E52" s="331"/>
      <c r="F52" s="331"/>
      <c r="G52" s="331"/>
      <c r="H52" s="331"/>
      <c r="I52" s="331"/>
      <c r="J52" s="331"/>
      <c r="K52" s="331"/>
    </row>
    <row r="53" spans="1:11" ht="21.75" customHeight="1">
      <c r="A53" s="271"/>
      <c r="B53" s="330"/>
      <c r="C53" s="330"/>
      <c r="D53" s="330"/>
      <c r="E53" s="331"/>
      <c r="F53" s="331"/>
      <c r="G53" s="331"/>
      <c r="H53" s="331"/>
      <c r="I53" s="331"/>
      <c r="J53" s="331"/>
      <c r="K53" s="331"/>
    </row>
    <row r="54" spans="1:11" ht="21.75" customHeight="1">
      <c r="A54" s="271"/>
      <c r="B54" s="330"/>
      <c r="C54" s="330"/>
      <c r="D54" s="330"/>
      <c r="E54" s="331"/>
      <c r="F54" s="331"/>
      <c r="G54" s="331"/>
      <c r="H54" s="331"/>
      <c r="I54" s="331"/>
      <c r="J54" s="331"/>
      <c r="K54" s="331"/>
    </row>
    <row r="55" spans="1:11" ht="35.25" customHeight="1">
      <c r="A55" s="271"/>
      <c r="B55" s="330"/>
      <c r="C55" s="330"/>
      <c r="D55" s="330"/>
      <c r="E55" s="331"/>
      <c r="F55" s="331"/>
      <c r="G55" s="331"/>
      <c r="H55" s="331"/>
      <c r="I55" s="331"/>
      <c r="J55" s="331"/>
      <c r="K55" s="331"/>
    </row>
    <row r="56" spans="1:11" ht="35.25" customHeight="1">
      <c r="A56" s="271"/>
      <c r="B56" s="330"/>
      <c r="C56" s="330"/>
      <c r="D56" s="330"/>
      <c r="E56" s="331"/>
      <c r="F56" s="331"/>
      <c r="G56" s="331"/>
      <c r="H56" s="331"/>
      <c r="I56" s="331"/>
      <c r="J56" s="331"/>
      <c r="K56" s="331"/>
    </row>
    <row r="57" spans="4:13" ht="12.75">
      <c r="D57" s="9"/>
      <c r="E57"/>
      <c r="F57"/>
      <c r="G57"/>
      <c r="H57"/>
      <c r="K57"/>
      <c r="L57"/>
      <c r="M57"/>
    </row>
    <row r="58" spans="4:13" ht="12.75">
      <c r="D58" s="9"/>
      <c r="E58"/>
      <c r="F58"/>
      <c r="G58"/>
      <c r="H58"/>
      <c r="K58"/>
      <c r="L58"/>
      <c r="M58"/>
    </row>
    <row r="59" spans="4:13" ht="12.75">
      <c r="D59" s="9"/>
      <c r="E59"/>
      <c r="F59"/>
      <c r="G59"/>
      <c r="H59"/>
      <c r="K59"/>
      <c r="L59"/>
      <c r="M59"/>
    </row>
    <row r="60" spans="4:13" ht="12.75">
      <c r="D60" s="9"/>
      <c r="E60"/>
      <c r="F60"/>
      <c r="G60"/>
      <c r="H60"/>
      <c r="K60"/>
      <c r="L60"/>
      <c r="M60"/>
    </row>
    <row r="61" spans="4:13" ht="48.75" customHeight="1">
      <c r="D61" s="9"/>
      <c r="E61"/>
      <c r="F61"/>
      <c r="G61"/>
      <c r="H61"/>
      <c r="K61"/>
      <c r="L61"/>
      <c r="M61"/>
    </row>
    <row r="62" spans="4:13" ht="46.5" customHeight="1">
      <c r="D62" s="9"/>
      <c r="E62"/>
      <c r="F62"/>
      <c r="G62"/>
      <c r="H62"/>
      <c r="K62"/>
      <c r="L62"/>
      <c r="M62"/>
    </row>
    <row r="63" spans="4:13" ht="41.25" customHeight="1">
      <c r="D63" s="9"/>
      <c r="E63"/>
      <c r="F63"/>
      <c r="G63"/>
      <c r="H63"/>
      <c r="K63"/>
      <c r="L63"/>
      <c r="M63"/>
    </row>
    <row r="64" spans="4:13" ht="12.75">
      <c r="D64" s="9"/>
      <c r="E64"/>
      <c r="F64"/>
      <c r="G64"/>
      <c r="H64"/>
      <c r="K64"/>
      <c r="L64"/>
      <c r="M64"/>
    </row>
    <row r="65" spans="4:13" ht="12.75">
      <c r="D65" s="9"/>
      <c r="E65"/>
      <c r="F65"/>
      <c r="G65"/>
      <c r="H65"/>
      <c r="K65"/>
      <c r="L65"/>
      <c r="M65"/>
    </row>
    <row r="66" spans="4:13" ht="12.75">
      <c r="D66" s="9"/>
      <c r="E66"/>
      <c r="F66"/>
      <c r="G66"/>
      <c r="H66"/>
      <c r="K66"/>
      <c r="L66"/>
      <c r="M66"/>
    </row>
    <row r="67" spans="4:13" ht="12.75">
      <c r="D67" s="9"/>
      <c r="E67"/>
      <c r="F67"/>
      <c r="G67"/>
      <c r="H67"/>
      <c r="K67"/>
      <c r="L67"/>
      <c r="M67"/>
    </row>
    <row r="68" spans="4:13" ht="12.75">
      <c r="D68" s="9"/>
      <c r="E68"/>
      <c r="F68"/>
      <c r="G68"/>
      <c r="H68"/>
      <c r="K68"/>
      <c r="L68"/>
      <c r="M68"/>
    </row>
    <row r="69" spans="4:13" ht="12.75">
      <c r="D69" s="9"/>
      <c r="E69"/>
      <c r="F69"/>
      <c r="G69"/>
      <c r="H69"/>
      <c r="K69"/>
      <c r="L69"/>
      <c r="M69"/>
    </row>
    <row r="71" ht="12.75">
      <c r="K71" s="71"/>
    </row>
    <row r="72" ht="12.75">
      <c r="K72" s="71"/>
    </row>
    <row r="77" ht="12.75">
      <c r="K77" s="63"/>
    </row>
    <row r="79" ht="12.75">
      <c r="K79" s="63"/>
    </row>
    <row r="84" ht="12.75">
      <c r="K84" s="63"/>
    </row>
  </sheetData>
  <sheetProtection/>
  <mergeCells count="39">
    <mergeCell ref="G4:H4"/>
    <mergeCell ref="I4:J4"/>
    <mergeCell ref="K4:L4"/>
    <mergeCell ref="B19:D19"/>
    <mergeCell ref="C20:D20"/>
    <mergeCell ref="C17:D17"/>
    <mergeCell ref="C25:D25"/>
    <mergeCell ref="A2:K2"/>
    <mergeCell ref="B7:D7"/>
    <mergeCell ref="C13:D13"/>
    <mergeCell ref="C14:D14"/>
    <mergeCell ref="C22:D22"/>
    <mergeCell ref="E4:F4"/>
    <mergeCell ref="B15:D15"/>
    <mergeCell ref="C8:D8"/>
    <mergeCell ref="A4:C4"/>
    <mergeCell ref="B6:D6"/>
    <mergeCell ref="C16:D16"/>
    <mergeCell ref="B18:D18"/>
    <mergeCell ref="C31:D31"/>
    <mergeCell ref="C21:D21"/>
    <mergeCell ref="C49:D49"/>
    <mergeCell ref="C24:D24"/>
    <mergeCell ref="C37:D37"/>
    <mergeCell ref="C40:D40"/>
    <mergeCell ref="B38:D38"/>
    <mergeCell ref="B26:D26"/>
    <mergeCell ref="B35:D35"/>
    <mergeCell ref="C27:D27"/>
    <mergeCell ref="C23:D23"/>
    <mergeCell ref="B50:D50"/>
    <mergeCell ref="B43:D43"/>
    <mergeCell ref="C42:D42"/>
    <mergeCell ref="C36:D36"/>
    <mergeCell ref="C41:D41"/>
    <mergeCell ref="C39:D39"/>
    <mergeCell ref="C46:D46"/>
    <mergeCell ref="B44:D44"/>
    <mergeCell ref="B45:D45"/>
  </mergeCells>
  <printOptions horizontalCentered="1"/>
  <pageMargins left="0.5905511811023623" right="0.5905511811023623" top="0.7874015748031497" bottom="0.7874015748031497" header="0.7086614173228347" footer="0.5118110236220472"/>
  <pageSetup horizontalDpi="300" verticalDpi="300" orientation="landscape" paperSize="9" scale="41" r:id="rId1"/>
  <headerFooter alignWithMargins="0">
    <oddHeader>&amp;C&amp;"Algerian,Félkövér"&amp;14EDVE KÖZSÉG ÖNKORMÁNYZAT
2013. ÉVI KÖLTSÉGVETÉSÉNEK ÖSSZEVONT MÉRLEGE&amp;R&amp;"MS Sans Serif,Félkövér dőlt"1. számú melléklet
</oddHeader>
    <oddFooter>&amp;C&amp;P. oldal</oddFooter>
  </headerFooter>
  <rowBreaks count="1" manualBreakCount="1">
    <brk id="5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5" zoomScaleNormal="75" zoomScalePageLayoutView="0" workbookViewId="0" topLeftCell="A1">
      <selection activeCell="D47" sqref="D47"/>
    </sheetView>
  </sheetViews>
  <sheetFormatPr defaultColWidth="9.140625" defaultRowHeight="12.75"/>
  <cols>
    <col min="1" max="1" width="37.8515625" style="25" customWidth="1"/>
    <col min="2" max="8" width="24.7109375" style="11" customWidth="1"/>
    <col min="9" max="9" width="17.8515625" style="11" customWidth="1"/>
    <col min="10" max="10" width="17.140625" style="11" customWidth="1"/>
    <col min="11" max="16384" width="9.140625" style="11" customWidth="1"/>
  </cols>
  <sheetData>
    <row r="1" spans="6:8" ht="12.75" customHeight="1">
      <c r="F1" s="1019" t="s">
        <v>361</v>
      </c>
      <c r="G1" s="1019"/>
      <c r="H1" s="1019"/>
    </row>
    <row r="2" spans="1:8" ht="19.5">
      <c r="A2" s="1011" t="s">
        <v>28</v>
      </c>
      <c r="B2" s="1011"/>
      <c r="C2" s="1011"/>
      <c r="D2" s="1011"/>
      <c r="E2" s="1011"/>
      <c r="F2" s="1011"/>
      <c r="G2" s="1011"/>
      <c r="H2" s="1011"/>
    </row>
    <row r="3" spans="1:8" ht="15.75">
      <c r="A3" s="1012" t="s">
        <v>139</v>
      </c>
      <c r="B3" s="1012"/>
      <c r="C3" s="1012"/>
      <c r="D3" s="1012"/>
      <c r="E3" s="1012"/>
      <c r="F3" s="1012"/>
      <c r="G3" s="1012"/>
      <c r="H3" s="1012"/>
    </row>
    <row r="4" spans="1:8" ht="14.25">
      <c r="A4" s="1013" t="s">
        <v>352</v>
      </c>
      <c r="B4" s="1013"/>
      <c r="C4" s="1013"/>
      <c r="D4" s="1013"/>
      <c r="E4" s="1013"/>
      <c r="F4" s="1013"/>
      <c r="G4" s="1013"/>
      <c r="H4" s="1013"/>
    </row>
    <row r="5" ht="13.5" thickBot="1">
      <c r="H5" s="15" t="s">
        <v>2</v>
      </c>
    </row>
    <row r="6" spans="1:9" ht="24.75" customHeight="1">
      <c r="A6" s="1009" t="s">
        <v>29</v>
      </c>
      <c r="B6" s="1014" t="s">
        <v>30</v>
      </c>
      <c r="C6" s="1015"/>
      <c r="D6" s="1015"/>
      <c r="E6" s="1016"/>
      <c r="F6" s="1017" t="s">
        <v>31</v>
      </c>
      <c r="G6" s="1017"/>
      <c r="H6" s="1017"/>
      <c r="I6" s="1018"/>
    </row>
    <row r="7" spans="1:9" ht="24.75" customHeight="1">
      <c r="A7" s="1010"/>
      <c r="B7" s="1005" t="s">
        <v>140</v>
      </c>
      <c r="C7" s="1006"/>
      <c r="D7" s="1005" t="s">
        <v>141</v>
      </c>
      <c r="E7" s="1006"/>
      <c r="F7" s="1007" t="s">
        <v>140</v>
      </c>
      <c r="G7" s="1007"/>
      <c r="H7" s="1007" t="s">
        <v>141</v>
      </c>
      <c r="I7" s="1008"/>
    </row>
    <row r="8" spans="1:9" ht="24.75" customHeight="1">
      <c r="A8" s="749"/>
      <c r="B8" s="890" t="s">
        <v>144</v>
      </c>
      <c r="C8" s="890" t="s">
        <v>545</v>
      </c>
      <c r="D8" s="890" t="s">
        <v>144</v>
      </c>
      <c r="E8" s="890" t="s">
        <v>545</v>
      </c>
      <c r="F8" s="888" t="s">
        <v>144</v>
      </c>
      <c r="G8" s="888" t="s">
        <v>545</v>
      </c>
      <c r="H8" s="888" t="s">
        <v>144</v>
      </c>
      <c r="I8" s="889" t="s">
        <v>545</v>
      </c>
    </row>
    <row r="9" spans="1:9" ht="18">
      <c r="A9" s="137" t="s">
        <v>402</v>
      </c>
      <c r="B9" s="141"/>
      <c r="C9" s="141"/>
      <c r="D9" s="141"/>
      <c r="E9" s="141"/>
      <c r="F9" s="142">
        <v>63</v>
      </c>
      <c r="G9" s="142">
        <v>63</v>
      </c>
      <c r="H9" s="144"/>
      <c r="I9" s="143"/>
    </row>
    <row r="10" spans="1:10" ht="18" hidden="1">
      <c r="A10" s="138" t="s">
        <v>403</v>
      </c>
      <c r="B10" s="141"/>
      <c r="C10" s="141"/>
      <c r="D10" s="141"/>
      <c r="E10" s="141"/>
      <c r="F10" s="142"/>
      <c r="G10" s="142"/>
      <c r="H10" s="144"/>
      <c r="I10" s="143"/>
      <c r="J10" s="90"/>
    </row>
    <row r="11" spans="1:13" ht="18" hidden="1">
      <c r="A11" s="138" t="s">
        <v>404</v>
      </c>
      <c r="B11" s="141"/>
      <c r="C11" s="141"/>
      <c r="D11" s="141"/>
      <c r="E11" s="141"/>
      <c r="F11" s="142"/>
      <c r="G11" s="142"/>
      <c r="H11" s="144"/>
      <c r="I11" s="143"/>
      <c r="J11" s="90"/>
      <c r="M11" s="90"/>
    </row>
    <row r="12" spans="1:13" ht="18">
      <c r="A12" s="138" t="s">
        <v>552</v>
      </c>
      <c r="B12" s="141"/>
      <c r="C12" s="141"/>
      <c r="D12" s="141"/>
      <c r="E12" s="141"/>
      <c r="F12" s="142"/>
      <c r="G12" s="142">
        <v>191</v>
      </c>
      <c r="H12" s="144"/>
      <c r="I12" s="143"/>
      <c r="J12" s="90"/>
      <c r="M12" s="90"/>
    </row>
    <row r="13" spans="1:9" ht="18">
      <c r="A13" s="138" t="s">
        <v>405</v>
      </c>
      <c r="B13" s="141"/>
      <c r="C13" s="141"/>
      <c r="D13" s="141"/>
      <c r="E13" s="141"/>
      <c r="F13" s="142"/>
      <c r="G13" s="142"/>
      <c r="H13" s="144">
        <v>300</v>
      </c>
      <c r="I13" s="143">
        <v>537</v>
      </c>
    </row>
    <row r="14" spans="1:9" ht="17.25" customHeight="1">
      <c r="A14" s="138" t="s">
        <v>406</v>
      </c>
      <c r="B14" s="141"/>
      <c r="C14" s="141"/>
      <c r="D14" s="141">
        <v>20</v>
      </c>
      <c r="E14" s="141">
        <v>20</v>
      </c>
      <c r="F14" s="144"/>
      <c r="G14" s="144"/>
      <c r="H14" s="144"/>
      <c r="I14" s="143"/>
    </row>
    <row r="15" spans="1:9" s="232" customFormat="1" ht="18" hidden="1">
      <c r="A15" s="138" t="s">
        <v>407</v>
      </c>
      <c r="B15" s="141"/>
      <c r="C15" s="141"/>
      <c r="D15" s="141"/>
      <c r="E15" s="141"/>
      <c r="F15" s="141"/>
      <c r="G15" s="141"/>
      <c r="H15" s="141"/>
      <c r="I15" s="231"/>
    </row>
    <row r="16" spans="1:9" ht="18" hidden="1">
      <c r="A16" s="137"/>
      <c r="B16" s="144"/>
      <c r="C16" s="144"/>
      <c r="D16" s="144"/>
      <c r="E16" s="144"/>
      <c r="F16" s="141"/>
      <c r="G16" s="141"/>
      <c r="H16" s="144"/>
      <c r="I16" s="143"/>
    </row>
    <row r="17" spans="1:9" ht="18" hidden="1">
      <c r="A17" s="137"/>
      <c r="B17" s="144"/>
      <c r="C17" s="144"/>
      <c r="D17" s="144"/>
      <c r="E17" s="144"/>
      <c r="F17" s="141"/>
      <c r="G17" s="141"/>
      <c r="H17" s="144"/>
      <c r="I17" s="143"/>
    </row>
    <row r="18" spans="1:9" ht="23.25" customHeight="1" thickBot="1">
      <c r="A18" s="139" t="s">
        <v>1</v>
      </c>
      <c r="B18" s="145">
        <f>SUM(B9:B17)</f>
        <v>0</v>
      </c>
      <c r="C18" s="145">
        <v>0</v>
      </c>
      <c r="D18" s="145">
        <f>SUM(D9:D17)</f>
        <v>20</v>
      </c>
      <c r="E18" s="145">
        <v>20</v>
      </c>
      <c r="F18" s="145">
        <f>SUM(F9:F17)</f>
        <v>63</v>
      </c>
      <c r="G18" s="145">
        <f>SUM(G9:G17)</f>
        <v>254</v>
      </c>
      <c r="H18" s="145">
        <f>SUM(H9:H17)</f>
        <v>300</v>
      </c>
      <c r="I18" s="146">
        <f>SUM(I9:I17)</f>
        <v>537</v>
      </c>
    </row>
    <row r="19" spans="1:8" ht="15">
      <c r="A19" s="132"/>
      <c r="B19" s="19"/>
      <c r="C19" s="19"/>
      <c r="D19" s="552"/>
      <c r="E19" s="552"/>
      <c r="F19" s="19"/>
      <c r="G19" s="19"/>
      <c r="H19" s="552"/>
    </row>
    <row r="20" spans="1:8" ht="14.25">
      <c r="A20" s="1020" t="s">
        <v>492</v>
      </c>
      <c r="B20" s="1020"/>
      <c r="C20" s="1020"/>
      <c r="D20" s="1020"/>
      <c r="E20" s="1020"/>
      <c r="F20" s="1020"/>
      <c r="G20" s="1020"/>
      <c r="H20" s="1020"/>
    </row>
    <row r="21" ht="13.5" thickBot="1">
      <c r="H21" s="15"/>
    </row>
    <row r="22" spans="1:9" ht="29.25" customHeight="1">
      <c r="A22" s="1009" t="s">
        <v>491</v>
      </c>
      <c r="B22" s="1014" t="s">
        <v>30</v>
      </c>
      <c r="C22" s="1015"/>
      <c r="D22" s="1015"/>
      <c r="E22" s="1016"/>
      <c r="F22" s="1017" t="s">
        <v>31</v>
      </c>
      <c r="G22" s="1017"/>
      <c r="H22" s="1017"/>
      <c r="I22" s="1018"/>
    </row>
    <row r="23" spans="1:9" ht="29.25" customHeight="1">
      <c r="A23" s="1010"/>
      <c r="B23" s="1005" t="s">
        <v>140</v>
      </c>
      <c r="C23" s="1006"/>
      <c r="D23" s="1005" t="s">
        <v>141</v>
      </c>
      <c r="E23" s="1006"/>
      <c r="F23" s="1007" t="s">
        <v>140</v>
      </c>
      <c r="G23" s="1007"/>
      <c r="H23" s="1007" t="s">
        <v>141</v>
      </c>
      <c r="I23" s="1008"/>
    </row>
    <row r="24" spans="1:9" ht="29.25" customHeight="1">
      <c r="A24" s="749"/>
      <c r="B24" s="890" t="s">
        <v>144</v>
      </c>
      <c r="C24" s="890" t="s">
        <v>545</v>
      </c>
      <c r="D24" s="890" t="s">
        <v>144</v>
      </c>
      <c r="E24" s="890" t="s">
        <v>545</v>
      </c>
      <c r="F24" s="888" t="s">
        <v>144</v>
      </c>
      <c r="G24" s="888" t="s">
        <v>545</v>
      </c>
      <c r="H24" s="888" t="s">
        <v>144</v>
      </c>
      <c r="I24" s="889" t="s">
        <v>545</v>
      </c>
    </row>
    <row r="25" spans="1:10" ht="18">
      <c r="A25" s="137" t="s">
        <v>501</v>
      </c>
      <c r="B25" s="144">
        <v>2425</v>
      </c>
      <c r="C25" s="144">
        <v>2425</v>
      </c>
      <c r="D25" s="144"/>
      <c r="E25" s="144"/>
      <c r="F25" s="141"/>
      <c r="G25" s="141"/>
      <c r="H25" s="144"/>
      <c r="I25" s="143"/>
      <c r="J25" s="61"/>
    </row>
    <row r="26" spans="1:10" ht="18">
      <c r="A26" s="261" t="s">
        <v>500</v>
      </c>
      <c r="B26" s="259">
        <v>15</v>
      </c>
      <c r="C26" s="259">
        <v>15</v>
      </c>
      <c r="D26" s="259"/>
      <c r="E26" s="259"/>
      <c r="F26" s="141"/>
      <c r="G26" s="141"/>
      <c r="H26" s="144"/>
      <c r="I26" s="143"/>
      <c r="J26" s="61"/>
    </row>
    <row r="27" spans="1:10" ht="18">
      <c r="A27" s="261" t="s">
        <v>493</v>
      </c>
      <c r="B27" s="259">
        <v>2</v>
      </c>
      <c r="C27" s="259">
        <v>2</v>
      </c>
      <c r="D27" s="259"/>
      <c r="E27" s="259"/>
      <c r="F27" s="141"/>
      <c r="G27" s="141"/>
      <c r="H27" s="144"/>
      <c r="I27" s="143"/>
      <c r="J27" s="61"/>
    </row>
    <row r="28" spans="1:10" ht="18">
      <c r="A28" s="261" t="s">
        <v>494</v>
      </c>
      <c r="B28" s="259">
        <v>14</v>
      </c>
      <c r="C28" s="259">
        <v>14</v>
      </c>
      <c r="D28" s="259"/>
      <c r="E28" s="259"/>
      <c r="F28" s="141"/>
      <c r="G28" s="141"/>
      <c r="H28" s="144"/>
      <c r="I28" s="143"/>
      <c r="J28" s="61"/>
    </row>
    <row r="29" spans="1:10" ht="18">
      <c r="A29" s="261" t="s">
        <v>502</v>
      </c>
      <c r="B29" s="259">
        <v>3</v>
      </c>
      <c r="C29" s="259">
        <v>3</v>
      </c>
      <c r="D29" s="259"/>
      <c r="E29" s="259"/>
      <c r="F29" s="141"/>
      <c r="G29" s="141"/>
      <c r="H29" s="144"/>
      <c r="I29" s="143"/>
      <c r="J29" s="61"/>
    </row>
    <row r="30" spans="1:10" ht="18" hidden="1">
      <c r="A30" s="261" t="s">
        <v>495</v>
      </c>
      <c r="B30" s="259"/>
      <c r="C30" s="259"/>
      <c r="D30" s="259"/>
      <c r="E30" s="259"/>
      <c r="F30" s="141"/>
      <c r="G30" s="141"/>
      <c r="H30" s="144"/>
      <c r="I30" s="143"/>
      <c r="J30" s="61"/>
    </row>
    <row r="31" spans="1:10" ht="18">
      <c r="A31" s="261" t="s">
        <v>496</v>
      </c>
      <c r="B31" s="259">
        <v>4</v>
      </c>
      <c r="C31" s="259">
        <v>4</v>
      </c>
      <c r="D31" s="259"/>
      <c r="E31" s="259"/>
      <c r="F31" s="141"/>
      <c r="G31" s="141"/>
      <c r="H31" s="144"/>
      <c r="I31" s="143"/>
      <c r="J31" s="61"/>
    </row>
    <row r="32" spans="1:10" ht="18">
      <c r="A32" s="261" t="s">
        <v>497</v>
      </c>
      <c r="B32" s="259">
        <v>4</v>
      </c>
      <c r="C32" s="259">
        <v>4</v>
      </c>
      <c r="D32" s="259"/>
      <c r="E32" s="259"/>
      <c r="F32" s="141"/>
      <c r="G32" s="141"/>
      <c r="H32" s="144"/>
      <c r="I32" s="143"/>
      <c r="J32" s="61"/>
    </row>
    <row r="33" spans="1:10" ht="18">
      <c r="A33" s="261" t="s">
        <v>499</v>
      </c>
      <c r="B33" s="259">
        <v>300</v>
      </c>
      <c r="C33" s="259">
        <v>300</v>
      </c>
      <c r="D33" s="259"/>
      <c r="E33" s="259"/>
      <c r="F33" s="141"/>
      <c r="G33" s="141"/>
      <c r="H33" s="144"/>
      <c r="I33" s="143"/>
      <c r="J33" s="61"/>
    </row>
    <row r="34" spans="1:10" ht="39" customHeight="1" hidden="1">
      <c r="A34" s="261"/>
      <c r="B34" s="259"/>
      <c r="C34" s="259"/>
      <c r="D34" s="259"/>
      <c r="E34" s="259"/>
      <c r="F34" s="141"/>
      <c r="G34" s="141"/>
      <c r="H34" s="144"/>
      <c r="I34" s="143"/>
      <c r="J34" s="61"/>
    </row>
    <row r="35" spans="1:10" ht="47.25" customHeight="1" hidden="1">
      <c r="A35" s="261"/>
      <c r="B35" s="259"/>
      <c r="C35" s="259"/>
      <c r="D35" s="259"/>
      <c r="E35" s="259"/>
      <c r="F35" s="141"/>
      <c r="G35" s="141"/>
      <c r="H35" s="144"/>
      <c r="I35" s="143"/>
      <c r="J35" s="61"/>
    </row>
    <row r="36" spans="1:10" ht="39" customHeight="1" hidden="1">
      <c r="A36" s="488"/>
      <c r="B36" s="259"/>
      <c r="C36" s="259"/>
      <c r="D36" s="259"/>
      <c r="E36" s="259"/>
      <c r="F36" s="141"/>
      <c r="G36" s="141"/>
      <c r="H36" s="144"/>
      <c r="I36" s="143"/>
      <c r="J36" s="61"/>
    </row>
    <row r="37" spans="1:13" s="20" customFormat="1" ht="27" customHeight="1" thickBot="1">
      <c r="A37" s="140" t="s">
        <v>1</v>
      </c>
      <c r="B37" s="147">
        <f>SUM(B25:B36)</f>
        <v>2767</v>
      </c>
      <c r="C37" s="147">
        <f>SUM(C25:C36)</f>
        <v>2767</v>
      </c>
      <c r="D37" s="147"/>
      <c r="E37" s="147"/>
      <c r="F37" s="147"/>
      <c r="G37" s="147"/>
      <c r="H37" s="147"/>
      <c r="I37" s="526"/>
      <c r="J37" s="234"/>
      <c r="K37" s="234"/>
      <c r="L37" s="234"/>
      <c r="M37" s="234"/>
    </row>
    <row r="41" ht="12.75">
      <c r="A41" s="133"/>
    </row>
  </sheetData>
  <sheetProtection/>
  <mergeCells count="19">
    <mergeCell ref="D7:E7"/>
    <mergeCell ref="F6:I6"/>
    <mergeCell ref="B22:E22"/>
    <mergeCell ref="F22:I22"/>
    <mergeCell ref="F1:H1"/>
    <mergeCell ref="A20:H20"/>
    <mergeCell ref="A6:A7"/>
    <mergeCell ref="F7:G7"/>
    <mergeCell ref="H7:I7"/>
    <mergeCell ref="B23:C23"/>
    <mergeCell ref="D23:E23"/>
    <mergeCell ref="F23:G23"/>
    <mergeCell ref="H23:I23"/>
    <mergeCell ref="A22:A23"/>
    <mergeCell ref="A2:H2"/>
    <mergeCell ref="A3:H3"/>
    <mergeCell ref="A4:H4"/>
    <mergeCell ref="B7:C7"/>
    <mergeCell ref="B6:E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9" r:id="rId1"/>
  <headerFooter alignWithMargins="0">
    <oddFooter>&amp;R
</oddFooter>
  </headerFooter>
  <colBreaks count="1" manualBreakCount="1">
    <brk id="13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140625" style="218" customWidth="1"/>
    <col min="2" max="2" width="64.00390625" style="218" customWidth="1"/>
    <col min="3" max="3" width="16.7109375" style="218" customWidth="1"/>
    <col min="4" max="16384" width="9.140625" style="218" customWidth="1"/>
  </cols>
  <sheetData>
    <row r="1" ht="15">
      <c r="C1" s="219" t="s">
        <v>362</v>
      </c>
    </row>
    <row r="2" spans="1:3" ht="47.25" customHeight="1">
      <c r="A2" s="1021" t="s">
        <v>121</v>
      </c>
      <c r="B2" s="1021"/>
      <c r="C2" s="1021"/>
    </row>
    <row r="3" spans="1:4" ht="15.75" customHeight="1" thickBot="1">
      <c r="A3" s="200"/>
      <c r="B3" s="200"/>
      <c r="C3" s="220" t="s">
        <v>120</v>
      </c>
      <c r="D3" s="221"/>
    </row>
    <row r="4" spans="1:3" ht="44.25" customHeight="1" thickBot="1">
      <c r="A4" s="660" t="s">
        <v>40</v>
      </c>
      <c r="B4" s="661" t="s">
        <v>118</v>
      </c>
      <c r="C4" s="662" t="s">
        <v>553</v>
      </c>
    </row>
    <row r="5" spans="1:3" ht="26.25" customHeight="1" thickBot="1">
      <c r="A5" s="663">
        <v>1</v>
      </c>
      <c r="B5" s="664">
        <v>2</v>
      </c>
      <c r="C5" s="665">
        <v>3</v>
      </c>
    </row>
    <row r="6" spans="1:3" ht="26.25" customHeight="1">
      <c r="A6" s="666" t="s">
        <v>45</v>
      </c>
      <c r="B6" s="667" t="s">
        <v>54</v>
      </c>
      <c r="C6" s="668">
        <v>1600</v>
      </c>
    </row>
    <row r="7" spans="1:3" ht="26.25" customHeight="1">
      <c r="A7" s="669" t="s">
        <v>47</v>
      </c>
      <c r="B7" s="667" t="s">
        <v>533</v>
      </c>
      <c r="C7" s="670">
        <v>100</v>
      </c>
    </row>
    <row r="8" spans="1:3" ht="33.75" customHeight="1" hidden="1">
      <c r="A8" s="671" t="s">
        <v>11</v>
      </c>
      <c r="B8" s="672" t="s">
        <v>242</v>
      </c>
      <c r="C8" s="673">
        <v>0</v>
      </c>
    </row>
    <row r="9" spans="1:3" ht="33" customHeight="1" hidden="1">
      <c r="A9" s="669" t="s">
        <v>12</v>
      </c>
      <c r="B9" s="674" t="s">
        <v>243</v>
      </c>
      <c r="C9" s="673">
        <v>0</v>
      </c>
    </row>
    <row r="10" spans="1:3" ht="26.25" customHeight="1" thickBot="1">
      <c r="A10" s="671" t="s">
        <v>11</v>
      </c>
      <c r="B10" s="674" t="s">
        <v>244</v>
      </c>
      <c r="C10" s="675">
        <v>174</v>
      </c>
    </row>
    <row r="11" spans="1:3" ht="26.25" customHeight="1" hidden="1" thickBot="1">
      <c r="A11" s="671" t="s">
        <v>14</v>
      </c>
      <c r="B11" s="676" t="s">
        <v>119</v>
      </c>
      <c r="C11" s="673">
        <v>0</v>
      </c>
    </row>
    <row r="12" spans="1:3" ht="26.25" customHeight="1" thickBot="1">
      <c r="A12" s="1022" t="s">
        <v>123</v>
      </c>
      <c r="B12" s="1023"/>
      <c r="C12" s="677">
        <f>SUM(C6:C11)</f>
        <v>1874</v>
      </c>
    </row>
    <row r="13" spans="1:3" ht="23.25" customHeight="1">
      <c r="A13" s="1024"/>
      <c r="B13" s="1024"/>
      <c r="C13" s="1024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5.57421875" style="52" customWidth="1"/>
    <col min="2" max="2" width="27.7109375" style="52" customWidth="1"/>
    <col min="3" max="3" width="10.28125" style="9" customWidth="1"/>
    <col min="4" max="4" width="26.8515625" style="0" customWidth="1"/>
    <col min="5" max="5" width="12.00390625" style="0" customWidth="1"/>
  </cols>
  <sheetData>
    <row r="1" spans="4:5" ht="12.75">
      <c r="D1" s="1036" t="s">
        <v>117</v>
      </c>
      <c r="E1" s="1036"/>
    </row>
    <row r="2" spans="1:5" ht="26.25" customHeight="1">
      <c r="A2" s="1038" t="s">
        <v>240</v>
      </c>
      <c r="B2" s="1038"/>
      <c r="C2" s="1038"/>
      <c r="D2" s="1038"/>
      <c r="E2" s="1038"/>
    </row>
    <row r="3" spans="1:5" ht="21" customHeight="1">
      <c r="A3" s="1037" t="s">
        <v>490</v>
      </c>
      <c r="B3" s="1037"/>
      <c r="C3" s="1037"/>
      <c r="D3" s="1037"/>
      <c r="E3" s="1037"/>
    </row>
    <row r="4" ht="32.25" customHeight="1" thickBot="1">
      <c r="E4" s="134" t="s">
        <v>7</v>
      </c>
    </row>
    <row r="5" spans="1:5" s="53" customFormat="1" ht="13.5" thickBot="1">
      <c r="A5" s="84" t="s">
        <v>4</v>
      </c>
      <c r="B5" s="1039" t="s">
        <v>55</v>
      </c>
      <c r="C5" s="1040"/>
      <c r="D5" s="1040" t="s">
        <v>56</v>
      </c>
      <c r="E5" s="1041"/>
    </row>
    <row r="6" ht="12.75">
      <c r="A6" s="69"/>
    </row>
    <row r="7" ht="13.5" thickBot="1"/>
    <row r="8" spans="1:6" ht="20.25" customHeight="1">
      <c r="A8" s="85" t="s">
        <v>544</v>
      </c>
      <c r="B8" s="66" t="s">
        <v>57</v>
      </c>
      <c r="C8" s="67">
        <v>5932</v>
      </c>
      <c r="D8" s="68" t="s">
        <v>60</v>
      </c>
      <c r="E8" s="59">
        <v>300</v>
      </c>
      <c r="F8" s="64"/>
    </row>
    <row r="9" spans="1:5" ht="18" customHeight="1">
      <c r="A9" s="1027" t="s">
        <v>543</v>
      </c>
      <c r="B9" s="105" t="s">
        <v>61</v>
      </c>
      <c r="C9" s="106"/>
      <c r="D9" s="107"/>
      <c r="E9" s="108"/>
    </row>
    <row r="10" spans="1:5" ht="18.75" customHeight="1" thickBot="1">
      <c r="A10" s="1029"/>
      <c r="B10" s="65" t="s">
        <v>58</v>
      </c>
      <c r="C10" s="54">
        <v>5932</v>
      </c>
      <c r="D10" s="55" t="s">
        <v>59</v>
      </c>
      <c r="E10" s="7">
        <v>300</v>
      </c>
    </row>
    <row r="11" spans="1:5" ht="12" customHeight="1">
      <c r="A11" s="88"/>
      <c r="B11" s="56"/>
      <c r="C11" s="58"/>
      <c r="D11" s="57"/>
      <c r="E11" s="21"/>
    </row>
    <row r="13" spans="1:5" ht="12.75" hidden="1">
      <c r="A13" s="85"/>
      <c r="B13" s="169" t="s">
        <v>57</v>
      </c>
      <c r="C13" s="170"/>
      <c r="D13" s="171" t="s">
        <v>60</v>
      </c>
      <c r="E13" s="172"/>
    </row>
    <row r="14" spans="1:5" ht="12.75" hidden="1">
      <c r="A14" s="1027"/>
      <c r="B14" s="1030" t="s">
        <v>69</v>
      </c>
      <c r="C14" s="1032"/>
      <c r="D14" s="1034"/>
      <c r="E14" s="1025"/>
    </row>
    <row r="15" spans="1:5" ht="12.75" hidden="1">
      <c r="A15" s="1028"/>
      <c r="B15" s="1031"/>
      <c r="C15" s="1033"/>
      <c r="D15" s="1035"/>
      <c r="E15" s="1026"/>
    </row>
    <row r="16" spans="1:5" ht="13.5" hidden="1" thickBot="1">
      <c r="A16" s="1029"/>
      <c r="B16" s="87" t="s">
        <v>58</v>
      </c>
      <c r="C16" s="54"/>
      <c r="D16" s="55" t="s">
        <v>59</v>
      </c>
      <c r="E16" s="7"/>
    </row>
    <row r="17" spans="1:5" ht="12.75" hidden="1">
      <c r="A17" s="88"/>
      <c r="B17" s="89"/>
      <c r="C17" s="58"/>
      <c r="D17" s="57"/>
      <c r="E17" s="21"/>
    </row>
    <row r="18" ht="13.5" hidden="1" thickBot="1"/>
    <row r="19" spans="1:5" ht="12.75" hidden="1">
      <c r="A19" s="173"/>
      <c r="B19" s="135" t="s">
        <v>16</v>
      </c>
      <c r="C19" s="174"/>
      <c r="D19" s="136" t="s">
        <v>60</v>
      </c>
      <c r="E19" s="175"/>
    </row>
    <row r="20" spans="1:5" ht="12.75" hidden="1">
      <c r="A20" s="1027"/>
      <c r="B20" s="130" t="s">
        <v>61</v>
      </c>
      <c r="C20" s="176"/>
      <c r="D20" s="177"/>
      <c r="E20" s="178"/>
    </row>
    <row r="21" spans="1:5" ht="25.5" hidden="1">
      <c r="A21" s="1028"/>
      <c r="B21" s="105" t="s">
        <v>382</v>
      </c>
      <c r="C21" s="106"/>
      <c r="D21" s="107"/>
      <c r="E21" s="108"/>
    </row>
    <row r="22" spans="1:5" ht="13.5" hidden="1" thickBot="1">
      <c r="A22" s="1029"/>
      <c r="B22" s="65" t="s">
        <v>58</v>
      </c>
      <c r="C22" s="54"/>
      <c r="D22" s="55" t="s">
        <v>59</v>
      </c>
      <c r="E22" s="7"/>
    </row>
    <row r="23" ht="13.5" hidden="1" thickBot="1"/>
    <row r="24" spans="1:5" ht="12.75" hidden="1">
      <c r="A24" s="85"/>
      <c r="B24" s="169" t="s">
        <v>57</v>
      </c>
      <c r="C24" s="170"/>
      <c r="D24" s="171" t="s">
        <v>60</v>
      </c>
      <c r="E24" s="172"/>
    </row>
    <row r="25" spans="1:5" ht="12.75" hidden="1">
      <c r="A25" s="1027"/>
      <c r="B25" s="1030" t="s">
        <v>69</v>
      </c>
      <c r="C25" s="1032"/>
      <c r="D25" s="1034"/>
      <c r="E25" s="1025"/>
    </row>
    <row r="26" spans="1:5" ht="12.75" hidden="1">
      <c r="A26" s="1028"/>
      <c r="B26" s="1031"/>
      <c r="C26" s="1033"/>
      <c r="D26" s="1035"/>
      <c r="E26" s="1026"/>
    </row>
    <row r="27" spans="1:5" ht="13.5" hidden="1" thickBot="1">
      <c r="A27" s="1029"/>
      <c r="B27" s="87" t="s">
        <v>58</v>
      </c>
      <c r="C27" s="54"/>
      <c r="D27" s="55" t="s">
        <v>59</v>
      </c>
      <c r="E27" s="7"/>
    </row>
  </sheetData>
  <sheetProtection/>
  <mergeCells count="17">
    <mergeCell ref="D14:D15"/>
    <mergeCell ref="D1:E1"/>
    <mergeCell ref="A3:E3"/>
    <mergeCell ref="A9:A10"/>
    <mergeCell ref="A2:E2"/>
    <mergeCell ref="B5:C5"/>
    <mergeCell ref="D5:E5"/>
    <mergeCell ref="E25:E26"/>
    <mergeCell ref="E14:E15"/>
    <mergeCell ref="A20:A22"/>
    <mergeCell ref="A14:A16"/>
    <mergeCell ref="B14:B15"/>
    <mergeCell ref="C14:C15"/>
    <mergeCell ref="A25:A27"/>
    <mergeCell ref="B25:B26"/>
    <mergeCell ref="C25:C26"/>
    <mergeCell ref="D25:D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4.140625" style="578" customWidth="1"/>
    <col min="2" max="2" width="24.7109375" style="579" customWidth="1"/>
    <col min="3" max="4" width="7.7109375" style="580" customWidth="1"/>
    <col min="5" max="5" width="8.140625" style="580" customWidth="1"/>
    <col min="6" max="6" width="7.57421875" style="580" customWidth="1"/>
    <col min="7" max="7" width="7.421875" style="580" customWidth="1"/>
    <col min="8" max="8" width="7.57421875" style="580" customWidth="1"/>
    <col min="9" max="9" width="7.00390625" style="580" customWidth="1"/>
    <col min="10" max="14" width="8.140625" style="580" customWidth="1"/>
    <col min="15" max="15" width="10.8515625" style="578" customWidth="1"/>
    <col min="16" max="17" width="0" style="580" hidden="1" customWidth="1"/>
    <col min="18" max="16384" width="9.140625" style="580" customWidth="1"/>
  </cols>
  <sheetData>
    <row r="1" spans="13:15" ht="15.75">
      <c r="M1" s="1042" t="s">
        <v>27</v>
      </c>
      <c r="N1" s="1042"/>
      <c r="O1" s="1042"/>
    </row>
    <row r="2" spans="1:15" ht="31.5" customHeight="1">
      <c r="A2" s="1043" t="s">
        <v>428</v>
      </c>
      <c r="B2" s="1044"/>
      <c r="C2" s="1044"/>
      <c r="D2" s="1044"/>
      <c r="E2" s="1044"/>
      <c r="F2" s="1044"/>
      <c r="G2" s="1044"/>
      <c r="H2" s="1044"/>
      <c r="I2" s="1044"/>
      <c r="J2" s="1044"/>
      <c r="K2" s="1044"/>
      <c r="L2" s="1044"/>
      <c r="M2" s="1044"/>
      <c r="N2" s="1044"/>
      <c r="O2" s="1044"/>
    </row>
    <row r="3" ht="16.5" thickBot="1">
      <c r="O3" s="581" t="s">
        <v>429</v>
      </c>
    </row>
    <row r="4" spans="1:15" s="578" customFormat="1" ht="36.75" customHeight="1" thickBot="1">
      <c r="A4" s="582" t="s">
        <v>40</v>
      </c>
      <c r="B4" s="583" t="s">
        <v>4</v>
      </c>
      <c r="C4" s="584" t="s">
        <v>430</v>
      </c>
      <c r="D4" s="584" t="s">
        <v>431</v>
      </c>
      <c r="E4" s="584" t="s">
        <v>432</v>
      </c>
      <c r="F4" s="584" t="s">
        <v>433</v>
      </c>
      <c r="G4" s="584" t="s">
        <v>434</v>
      </c>
      <c r="H4" s="584" t="s">
        <v>435</v>
      </c>
      <c r="I4" s="584" t="s">
        <v>436</v>
      </c>
      <c r="J4" s="584" t="s">
        <v>437</v>
      </c>
      <c r="K4" s="584" t="s">
        <v>438</v>
      </c>
      <c r="L4" s="584" t="s">
        <v>439</v>
      </c>
      <c r="M4" s="584" t="s">
        <v>440</v>
      </c>
      <c r="N4" s="584" t="s">
        <v>441</v>
      </c>
      <c r="O4" s="585" t="s">
        <v>26</v>
      </c>
    </row>
    <row r="5" spans="1:15" s="587" customFormat="1" ht="15" customHeight="1" thickBot="1">
      <c r="A5" s="586" t="s">
        <v>45</v>
      </c>
      <c r="B5" s="1045" t="s">
        <v>249</v>
      </c>
      <c r="C5" s="1046"/>
      <c r="D5" s="1046"/>
      <c r="E5" s="1046"/>
      <c r="F5" s="1046"/>
      <c r="G5" s="1046"/>
      <c r="H5" s="1046"/>
      <c r="I5" s="1046"/>
      <c r="J5" s="1046"/>
      <c r="K5" s="1046"/>
      <c r="L5" s="1046"/>
      <c r="M5" s="1046"/>
      <c r="N5" s="1046"/>
      <c r="O5" s="1047"/>
    </row>
    <row r="6" spans="1:16" s="587" customFormat="1" ht="15" customHeight="1">
      <c r="A6" s="588" t="s">
        <v>47</v>
      </c>
      <c r="B6" s="589" t="s">
        <v>442</v>
      </c>
      <c r="C6" s="590"/>
      <c r="D6" s="590"/>
      <c r="E6" s="590">
        <v>850</v>
      </c>
      <c r="F6" s="590"/>
      <c r="G6" s="590"/>
      <c r="H6" s="590"/>
      <c r="I6" s="590"/>
      <c r="J6" s="590"/>
      <c r="K6" s="590">
        <v>850</v>
      </c>
      <c r="L6" s="590"/>
      <c r="M6" s="590"/>
      <c r="N6" s="590"/>
      <c r="O6" s="591">
        <f aca="true" t="shared" si="0" ref="O6:O14">SUM(C6:N6)</f>
        <v>1700</v>
      </c>
      <c r="P6" s="587">
        <v>105070</v>
      </c>
    </row>
    <row r="7" spans="1:16" s="596" customFormat="1" ht="13.5" customHeight="1">
      <c r="A7" s="592" t="s">
        <v>11</v>
      </c>
      <c r="B7" s="593" t="s">
        <v>443</v>
      </c>
      <c r="C7" s="594">
        <v>27</v>
      </c>
      <c r="D7" s="594">
        <v>27</v>
      </c>
      <c r="E7" s="594">
        <v>27</v>
      </c>
      <c r="F7" s="594">
        <v>27</v>
      </c>
      <c r="G7" s="594">
        <v>27</v>
      </c>
      <c r="H7" s="594">
        <v>27</v>
      </c>
      <c r="I7" s="594">
        <v>27</v>
      </c>
      <c r="J7" s="594">
        <v>27</v>
      </c>
      <c r="K7" s="594">
        <v>27</v>
      </c>
      <c r="L7" s="594">
        <v>27</v>
      </c>
      <c r="M7" s="594">
        <v>27</v>
      </c>
      <c r="N7" s="594">
        <v>27</v>
      </c>
      <c r="O7" s="595">
        <f t="shared" si="0"/>
        <v>324</v>
      </c>
      <c r="P7" s="596">
        <v>73977</v>
      </c>
    </row>
    <row r="8" spans="1:16" s="596" customFormat="1" ht="27" customHeight="1">
      <c r="A8" s="592" t="s">
        <v>12</v>
      </c>
      <c r="B8" s="597" t="s">
        <v>444</v>
      </c>
      <c r="C8" s="598"/>
      <c r="D8" s="598"/>
      <c r="E8" s="598">
        <v>125</v>
      </c>
      <c r="F8" s="598"/>
      <c r="G8" s="598"/>
      <c r="H8" s="598"/>
      <c r="I8" s="598"/>
      <c r="J8" s="598"/>
      <c r="K8" s="598">
        <v>125</v>
      </c>
      <c r="L8" s="598"/>
      <c r="M8" s="598"/>
      <c r="N8" s="598"/>
      <c r="O8" s="595">
        <f t="shared" si="0"/>
        <v>250</v>
      </c>
      <c r="P8" s="596">
        <v>13700</v>
      </c>
    </row>
    <row r="9" spans="1:16" s="596" customFormat="1" ht="21.75" customHeight="1">
      <c r="A9" s="592" t="s">
        <v>13</v>
      </c>
      <c r="B9" s="597" t="s">
        <v>445</v>
      </c>
      <c r="C9" s="598">
        <v>844</v>
      </c>
      <c r="D9" s="598">
        <v>844</v>
      </c>
      <c r="E9" s="598">
        <v>845</v>
      </c>
      <c r="F9" s="598">
        <v>844</v>
      </c>
      <c r="G9" s="598">
        <v>844</v>
      </c>
      <c r="H9" s="598">
        <f>845+161+2389</f>
        <v>3395</v>
      </c>
      <c r="I9" s="598">
        <v>844</v>
      </c>
      <c r="J9" s="598">
        <v>844</v>
      </c>
      <c r="K9" s="598">
        <v>845</v>
      </c>
      <c r="L9" s="598">
        <v>844</v>
      </c>
      <c r="M9" s="598">
        <v>844</v>
      </c>
      <c r="N9" s="598">
        <v>845</v>
      </c>
      <c r="O9" s="595">
        <f t="shared" si="0"/>
        <v>12682</v>
      </c>
      <c r="P9" s="596">
        <v>246945</v>
      </c>
    </row>
    <row r="10" spans="1:16" s="596" customFormat="1" ht="23.25" customHeight="1">
      <c r="A10" s="592" t="s">
        <v>13</v>
      </c>
      <c r="B10" s="593" t="s">
        <v>446</v>
      </c>
      <c r="C10" s="594">
        <v>64</v>
      </c>
      <c r="D10" s="594">
        <v>64</v>
      </c>
      <c r="E10" s="594">
        <v>63</v>
      </c>
      <c r="F10" s="594">
        <v>64</v>
      </c>
      <c r="G10" s="594">
        <v>64</v>
      </c>
      <c r="H10" s="594">
        <v>5995</v>
      </c>
      <c r="I10" s="594">
        <v>65</v>
      </c>
      <c r="J10" s="594">
        <v>64</v>
      </c>
      <c r="K10" s="594">
        <v>63</v>
      </c>
      <c r="L10" s="594">
        <v>64</v>
      </c>
      <c r="M10" s="594">
        <v>64</v>
      </c>
      <c r="N10" s="594">
        <v>64</v>
      </c>
      <c r="O10" s="595">
        <f t="shared" si="0"/>
        <v>6698</v>
      </c>
      <c r="P10" s="596">
        <v>118427</v>
      </c>
    </row>
    <row r="11" spans="1:16" s="596" customFormat="1" ht="23.25" customHeight="1">
      <c r="A11" s="592" t="s">
        <v>14</v>
      </c>
      <c r="B11" s="593" t="s">
        <v>447</v>
      </c>
      <c r="C11" s="594"/>
      <c r="D11" s="594"/>
      <c r="E11" s="594"/>
      <c r="F11" s="594"/>
      <c r="G11" s="594"/>
      <c r="H11" s="594"/>
      <c r="I11" s="594"/>
      <c r="J11" s="594"/>
      <c r="K11" s="594"/>
      <c r="L11" s="594"/>
      <c r="M11" s="594"/>
      <c r="N11" s="594"/>
      <c r="O11" s="595">
        <f t="shared" si="0"/>
        <v>0</v>
      </c>
      <c r="P11" s="596">
        <v>0</v>
      </c>
    </row>
    <row r="12" spans="1:16" s="596" customFormat="1" ht="23.25" customHeight="1">
      <c r="A12" s="592" t="s">
        <v>15</v>
      </c>
      <c r="B12" s="593" t="s">
        <v>448</v>
      </c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5">
        <f t="shared" si="0"/>
        <v>0</v>
      </c>
      <c r="P12" s="596">
        <v>7592</v>
      </c>
    </row>
    <row r="13" spans="1:16" s="596" customFormat="1" ht="23.25" customHeight="1">
      <c r="A13" s="592" t="s">
        <v>125</v>
      </c>
      <c r="B13" s="593" t="s">
        <v>449</v>
      </c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5">
        <f t="shared" si="0"/>
        <v>0</v>
      </c>
      <c r="P13" s="596">
        <v>0</v>
      </c>
    </row>
    <row r="14" spans="1:16" s="596" customFormat="1" ht="13.5" customHeight="1" thickBot="1">
      <c r="A14" s="592" t="s">
        <v>126</v>
      </c>
      <c r="B14" s="593" t="s">
        <v>450</v>
      </c>
      <c r="C14" s="594">
        <v>2229</v>
      </c>
      <c r="D14" s="594"/>
      <c r="E14" s="594"/>
      <c r="F14" s="594"/>
      <c r="G14" s="594"/>
      <c r="H14" s="594">
        <v>1163</v>
      </c>
      <c r="I14" s="594"/>
      <c r="J14" s="594"/>
      <c r="K14" s="594"/>
      <c r="L14" s="594"/>
      <c r="M14" s="594"/>
      <c r="N14" s="594"/>
      <c r="O14" s="595">
        <f t="shared" si="0"/>
        <v>3392</v>
      </c>
      <c r="P14" s="596">
        <v>156053</v>
      </c>
    </row>
    <row r="15" spans="1:17" s="587" customFormat="1" ht="15.75" customHeight="1" thickBot="1">
      <c r="A15" s="592" t="s">
        <v>127</v>
      </c>
      <c r="B15" s="600" t="s">
        <v>451</v>
      </c>
      <c r="C15" s="601">
        <f aca="true" t="shared" si="1" ref="C15:O15">SUM(C6:C14)</f>
        <v>3164</v>
      </c>
      <c r="D15" s="601">
        <f t="shared" si="1"/>
        <v>935</v>
      </c>
      <c r="E15" s="601">
        <f t="shared" si="1"/>
        <v>1910</v>
      </c>
      <c r="F15" s="601">
        <f t="shared" si="1"/>
        <v>935</v>
      </c>
      <c r="G15" s="601">
        <f t="shared" si="1"/>
        <v>935</v>
      </c>
      <c r="H15" s="601">
        <f t="shared" si="1"/>
        <v>10580</v>
      </c>
      <c r="I15" s="601">
        <f t="shared" si="1"/>
        <v>936</v>
      </c>
      <c r="J15" s="601">
        <f t="shared" si="1"/>
        <v>935</v>
      </c>
      <c r="K15" s="601">
        <f t="shared" si="1"/>
        <v>1910</v>
      </c>
      <c r="L15" s="601">
        <f t="shared" si="1"/>
        <v>935</v>
      </c>
      <c r="M15" s="601">
        <f t="shared" si="1"/>
        <v>935</v>
      </c>
      <c r="N15" s="601">
        <f t="shared" si="1"/>
        <v>936</v>
      </c>
      <c r="O15" s="602">
        <f t="shared" si="1"/>
        <v>25046</v>
      </c>
      <c r="Q15" s="587">
        <f>SUM(P6:P14)</f>
        <v>721764</v>
      </c>
    </row>
    <row r="16" spans="1:15" s="587" customFormat="1" ht="15" customHeight="1" thickBot="1">
      <c r="A16" s="592" t="s">
        <v>128</v>
      </c>
      <c r="B16" s="1045" t="s">
        <v>276</v>
      </c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7"/>
    </row>
    <row r="17" spans="1:16" s="596" customFormat="1" ht="13.5" customHeight="1">
      <c r="A17" s="592" t="s">
        <v>129</v>
      </c>
      <c r="B17" s="597" t="s">
        <v>452</v>
      </c>
      <c r="C17" s="598">
        <v>1182</v>
      </c>
      <c r="D17" s="598">
        <v>1183</v>
      </c>
      <c r="E17" s="598">
        <v>1182</v>
      </c>
      <c r="F17" s="598">
        <v>1183</v>
      </c>
      <c r="G17" s="598">
        <v>1182</v>
      </c>
      <c r="H17" s="598">
        <f>1183+104</f>
        <v>1287</v>
      </c>
      <c r="I17" s="598">
        <v>1182</v>
      </c>
      <c r="J17" s="598">
        <v>1183</v>
      </c>
      <c r="K17" s="598">
        <v>1182</v>
      </c>
      <c r="L17" s="598">
        <v>1183</v>
      </c>
      <c r="M17" s="598">
        <v>1182</v>
      </c>
      <c r="N17" s="598">
        <v>1182</v>
      </c>
      <c r="O17" s="599">
        <f>SUM(C17:N17)</f>
        <v>14293</v>
      </c>
      <c r="P17" s="596">
        <v>550166</v>
      </c>
    </row>
    <row r="18" spans="1:16" s="596" customFormat="1" ht="27" customHeight="1">
      <c r="A18" s="592" t="s">
        <v>453</v>
      </c>
      <c r="B18" s="593" t="s">
        <v>454</v>
      </c>
      <c r="C18" s="594"/>
      <c r="D18" s="594"/>
      <c r="E18" s="594"/>
      <c r="F18" s="594"/>
      <c r="G18" s="594">
        <v>300</v>
      </c>
      <c r="H18" s="594">
        <f>63+2389</f>
        <v>2452</v>
      </c>
      <c r="I18" s="594"/>
      <c r="J18" s="594">
        <v>150</v>
      </c>
      <c r="K18" s="594"/>
      <c r="L18" s="594"/>
      <c r="M18" s="594">
        <v>150</v>
      </c>
      <c r="N18" s="594"/>
      <c r="O18" s="595">
        <f>SUM(C18:N18)</f>
        <v>3052</v>
      </c>
      <c r="P18" s="596">
        <v>124458</v>
      </c>
    </row>
    <row r="19" spans="1:16" s="596" customFormat="1" ht="13.5" customHeight="1">
      <c r="A19" s="592" t="s">
        <v>455</v>
      </c>
      <c r="B19" s="593" t="s">
        <v>456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  <c r="N19" s="594"/>
      <c r="O19" s="595">
        <f>SUM(C19:N19)</f>
        <v>0</v>
      </c>
      <c r="P19" s="596">
        <v>0</v>
      </c>
    </row>
    <row r="20" spans="1:16" s="596" customFormat="1" ht="13.5" customHeight="1">
      <c r="A20" s="592" t="s">
        <v>457</v>
      </c>
      <c r="B20" s="593" t="s">
        <v>458</v>
      </c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  <c r="N20" s="594">
        <f>1212+57</f>
        <v>1269</v>
      </c>
      <c r="O20" s="595">
        <f>SUM(C20:N20)</f>
        <v>1269</v>
      </c>
      <c r="P20" s="596">
        <v>47140</v>
      </c>
    </row>
    <row r="21" spans="1:16" s="596" customFormat="1" ht="13.5" customHeight="1" thickBot="1">
      <c r="A21" s="592" t="s">
        <v>459</v>
      </c>
      <c r="B21" s="593" t="s">
        <v>460</v>
      </c>
      <c r="C21" s="594"/>
      <c r="D21" s="594"/>
      <c r="E21" s="594">
        <v>125</v>
      </c>
      <c r="F21" s="594"/>
      <c r="G21" s="594"/>
      <c r="H21" s="594">
        <f>5932+125</f>
        <v>6057</v>
      </c>
      <c r="I21" s="594"/>
      <c r="J21" s="594"/>
      <c r="K21" s="594">
        <v>125</v>
      </c>
      <c r="L21" s="594"/>
      <c r="M21" s="594"/>
      <c r="N21" s="594">
        <v>125</v>
      </c>
      <c r="O21" s="595">
        <f>SUM(C21:N21)</f>
        <v>6432</v>
      </c>
      <c r="P21" s="596">
        <v>0</v>
      </c>
    </row>
    <row r="22" spans="1:17" s="587" customFormat="1" ht="15.75" customHeight="1" thickBot="1">
      <c r="A22" s="592" t="s">
        <v>461</v>
      </c>
      <c r="B22" s="600" t="s">
        <v>462</v>
      </c>
      <c r="C22" s="601">
        <f aca="true" t="shared" si="2" ref="C22:O22">SUM(C17:C21)</f>
        <v>1182</v>
      </c>
      <c r="D22" s="601">
        <f t="shared" si="2"/>
        <v>1183</v>
      </c>
      <c r="E22" s="601">
        <f t="shared" si="2"/>
        <v>1307</v>
      </c>
      <c r="F22" s="601">
        <f t="shared" si="2"/>
        <v>1183</v>
      </c>
      <c r="G22" s="601">
        <f t="shared" si="2"/>
        <v>1482</v>
      </c>
      <c r="H22" s="601">
        <f t="shared" si="2"/>
        <v>9796</v>
      </c>
      <c r="I22" s="601">
        <f t="shared" si="2"/>
        <v>1182</v>
      </c>
      <c r="J22" s="601">
        <f t="shared" si="2"/>
        <v>1333</v>
      </c>
      <c r="K22" s="601">
        <f t="shared" si="2"/>
        <v>1307</v>
      </c>
      <c r="L22" s="601">
        <f t="shared" si="2"/>
        <v>1183</v>
      </c>
      <c r="M22" s="601">
        <f t="shared" si="2"/>
        <v>1332</v>
      </c>
      <c r="N22" s="601">
        <f t="shared" si="2"/>
        <v>2576</v>
      </c>
      <c r="O22" s="602">
        <f t="shared" si="2"/>
        <v>25046</v>
      </c>
      <c r="Q22" s="587">
        <f>SUM(P17:P21)</f>
        <v>721764</v>
      </c>
    </row>
    <row r="23" spans="1:15" ht="16.5" thickBot="1">
      <c r="A23" s="592" t="s">
        <v>463</v>
      </c>
      <c r="B23" s="603" t="s">
        <v>464</v>
      </c>
      <c r="C23" s="604">
        <f>C15-C22</f>
        <v>1982</v>
      </c>
      <c r="D23" s="604">
        <f>C15+D15-C22-D22</f>
        <v>1734</v>
      </c>
      <c r="E23" s="604">
        <f>C15+D15+E15-C22-D22-E22</f>
        <v>2337</v>
      </c>
      <c r="F23" s="604">
        <f>C15+D15+E15+F15-C22-D22-E22-F22</f>
        <v>2089</v>
      </c>
      <c r="G23" s="604">
        <f>(SUM(C15:G15))-(SUM(C22:G22))</f>
        <v>1542</v>
      </c>
      <c r="H23" s="604">
        <f>(SUM(C15:H15))-(SUM(C22:H22))</f>
        <v>2326</v>
      </c>
      <c r="I23" s="604">
        <f>(SUM(C15:I15))-(SUM(C22:I22))</f>
        <v>2080</v>
      </c>
      <c r="J23" s="604">
        <f>(SUM(C15:J15))-(SUM(C22:J22))</f>
        <v>1682</v>
      </c>
      <c r="K23" s="604">
        <f>(SUM(C15:K15))-(SUM(C22:K22))</f>
        <v>2285</v>
      </c>
      <c r="L23" s="604">
        <f>(SUM(C15:L15))-(SUM(C22:L22))</f>
        <v>2037</v>
      </c>
      <c r="M23" s="604">
        <f>(SUM(C15:M15))-(SUM(C22:M22))</f>
        <v>1640</v>
      </c>
      <c r="N23" s="604">
        <f>(SUM(C15:N15))-(SUM(C22:N22))</f>
        <v>0</v>
      </c>
      <c r="O23" s="605">
        <f>O15-O22</f>
        <v>0</v>
      </c>
    </row>
    <row r="24" ht="15.75">
      <c r="A24" s="606"/>
    </row>
    <row r="25" spans="2:4" ht="15.75">
      <c r="B25" s="607"/>
      <c r="C25" s="608"/>
      <c r="D25" s="608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6.00390625" style="609" customWidth="1"/>
    <col min="2" max="2" width="23.8515625" style="609" customWidth="1"/>
    <col min="3" max="3" width="15.8515625" style="609" customWidth="1"/>
    <col min="4" max="16384" width="9.140625" style="609" customWidth="1"/>
  </cols>
  <sheetData>
    <row r="1" ht="21" customHeight="1">
      <c r="B1" s="610" t="s">
        <v>505</v>
      </c>
    </row>
    <row r="2" spans="1:2" s="611" customFormat="1" ht="51.75" customHeight="1">
      <c r="A2" s="1048" t="s">
        <v>465</v>
      </c>
      <c r="B2" s="1048"/>
    </row>
    <row r="3" spans="1:2" ht="15.75" customHeight="1" thickBot="1">
      <c r="A3" s="612"/>
      <c r="B3" s="613" t="s">
        <v>466</v>
      </c>
    </row>
    <row r="4" spans="1:3" s="616" customFormat="1" ht="24" customHeight="1" thickBot="1">
      <c r="A4" s="614" t="s">
        <v>424</v>
      </c>
      <c r="B4" s="615" t="s">
        <v>467</v>
      </c>
      <c r="C4" s="615" t="s">
        <v>467</v>
      </c>
    </row>
    <row r="5" spans="1:3" s="619" customFormat="1" ht="21" customHeight="1">
      <c r="A5" s="617" t="s">
        <v>510</v>
      </c>
      <c r="B5" s="618">
        <v>3184226</v>
      </c>
      <c r="C5" s="618">
        <f>3184226-44937+43</f>
        <v>3139332</v>
      </c>
    </row>
    <row r="6" spans="1:3" s="619" customFormat="1" ht="21" customHeight="1">
      <c r="A6" s="620" t="s">
        <v>468</v>
      </c>
      <c r="B6" s="621">
        <v>946093</v>
      </c>
      <c r="C6" s="621">
        <v>946093</v>
      </c>
    </row>
    <row r="7" spans="1:3" s="619" customFormat="1" ht="21" customHeight="1">
      <c r="A7" s="620" t="s">
        <v>469</v>
      </c>
      <c r="B7" s="621">
        <v>350200</v>
      </c>
      <c r="C7" s="621">
        <v>350200</v>
      </c>
    </row>
    <row r="8" spans="1:3" s="619" customFormat="1" ht="21" customHeight="1">
      <c r="A8" s="620" t="s">
        <v>470</v>
      </c>
      <c r="B8" s="621">
        <v>100000</v>
      </c>
      <c r="C8" s="621">
        <v>100000</v>
      </c>
    </row>
    <row r="9" spans="1:3" s="619" customFormat="1" ht="21" customHeight="1">
      <c r="A9" s="648" t="s">
        <v>487</v>
      </c>
      <c r="B9" s="621">
        <v>100000</v>
      </c>
      <c r="C9" s="621">
        <v>100000</v>
      </c>
    </row>
    <row r="10" spans="1:3" s="619" customFormat="1" ht="21" customHeight="1">
      <c r="A10" s="617" t="s">
        <v>471</v>
      </c>
      <c r="B10" s="622">
        <f>SUM(B6:B9)</f>
        <v>1496293</v>
      </c>
      <c r="C10" s="622">
        <f>SUM(C6:C9)</f>
        <v>1496293</v>
      </c>
    </row>
    <row r="11" spans="1:3" s="619" customFormat="1" ht="21" customHeight="1">
      <c r="A11" s="623" t="s">
        <v>472</v>
      </c>
      <c r="B11" s="622">
        <v>272562</v>
      </c>
      <c r="C11" s="622">
        <v>272562</v>
      </c>
    </row>
    <row r="12" spans="1:3" s="619" customFormat="1" ht="21" customHeight="1" thickBot="1">
      <c r="A12" s="624" t="s">
        <v>473</v>
      </c>
      <c r="B12" s="625">
        <v>3000000</v>
      </c>
      <c r="C12" s="625">
        <v>3000000</v>
      </c>
    </row>
    <row r="13" spans="1:3" s="628" customFormat="1" ht="24.75" customHeight="1" thickBot="1">
      <c r="A13" s="626" t="s">
        <v>474</v>
      </c>
      <c r="B13" s="627">
        <f>B5+B10-B11+B12</f>
        <v>7407957</v>
      </c>
      <c r="C13" s="627">
        <f>C5+C10-C11+C12</f>
        <v>7363063</v>
      </c>
    </row>
    <row r="14" spans="1:3" ht="24.75" customHeight="1" hidden="1">
      <c r="A14" s="629" t="s">
        <v>475</v>
      </c>
      <c r="B14" s="618"/>
      <c r="C14" s="618"/>
    </row>
    <row r="15" spans="1:3" ht="24.75" customHeight="1" hidden="1">
      <c r="A15" s="623" t="s">
        <v>476</v>
      </c>
      <c r="B15" s="622"/>
      <c r="C15" s="622"/>
    </row>
    <row r="16" spans="1:3" ht="24.75" customHeight="1" hidden="1">
      <c r="A16" s="624" t="s">
        <v>477</v>
      </c>
      <c r="B16" s="625"/>
      <c r="C16" s="625"/>
    </row>
    <row r="17" spans="1:3" ht="24.75" customHeight="1" hidden="1" thickBot="1">
      <c r="A17" s="624" t="s">
        <v>488</v>
      </c>
      <c r="B17" s="625"/>
      <c r="C17" s="625"/>
    </row>
    <row r="18" spans="1:3" s="628" customFormat="1" ht="24.75" customHeight="1" hidden="1" thickBot="1">
      <c r="A18" s="630" t="s">
        <v>478</v>
      </c>
      <c r="B18" s="631">
        <f>SUM(B14:B17)</f>
        <v>0</v>
      </c>
      <c r="C18" s="631">
        <f>SUM(C14:C17)</f>
        <v>0</v>
      </c>
    </row>
    <row r="19" spans="1:3" ht="24.75" customHeight="1">
      <c r="A19" s="632" t="s">
        <v>479</v>
      </c>
      <c r="B19" s="633">
        <v>421440</v>
      </c>
      <c r="C19" s="633">
        <v>421440</v>
      </c>
    </row>
    <row r="20" spans="1:3" ht="24.75" customHeight="1">
      <c r="A20" s="623" t="s">
        <v>480</v>
      </c>
      <c r="B20" s="634">
        <v>158804</v>
      </c>
      <c r="C20" s="634">
        <v>158804</v>
      </c>
    </row>
    <row r="21" spans="1:3" ht="24.75" customHeight="1">
      <c r="A21" s="648" t="s">
        <v>511</v>
      </c>
      <c r="B21" s="635">
        <v>1996550</v>
      </c>
      <c r="C21" s="635">
        <v>1996550</v>
      </c>
    </row>
    <row r="22" spans="1:3" ht="24.75" customHeight="1" hidden="1">
      <c r="A22" s="648"/>
      <c r="B22" s="635"/>
      <c r="C22" s="635"/>
    </row>
    <row r="23" spans="1:3" ht="24.75" customHeight="1" hidden="1">
      <c r="A23" s="620" t="s">
        <v>481</v>
      </c>
      <c r="B23" s="635"/>
      <c r="C23" s="635"/>
    </row>
    <row r="24" spans="1:3" ht="24.75" customHeight="1" hidden="1">
      <c r="A24" s="620" t="s">
        <v>482</v>
      </c>
      <c r="B24" s="635"/>
      <c r="C24" s="635"/>
    </row>
    <row r="25" spans="1:3" ht="24.75" customHeight="1" hidden="1">
      <c r="A25" s="648" t="s">
        <v>489</v>
      </c>
      <c r="B25" s="635"/>
      <c r="C25" s="635"/>
    </row>
    <row r="26" spans="1:3" s="638" customFormat="1" ht="24.75" customHeight="1" thickBot="1">
      <c r="A26" s="636" t="s">
        <v>483</v>
      </c>
      <c r="B26" s="637">
        <f>SUM(B21,B23:B25)</f>
        <v>1996550</v>
      </c>
      <c r="C26" s="637">
        <f>SUM(C21,C23:C25)</f>
        <v>1996550</v>
      </c>
    </row>
    <row r="27" spans="1:3" s="639" customFormat="1" ht="24.75" customHeight="1" thickBot="1">
      <c r="A27" s="630" t="s">
        <v>484</v>
      </c>
      <c r="B27" s="631">
        <f>B19+B20+B26</f>
        <v>2576794</v>
      </c>
      <c r="C27" s="631">
        <f>C19+C20+C26</f>
        <v>2576794</v>
      </c>
    </row>
    <row r="28" spans="1:3" s="638" customFormat="1" ht="24.75" customHeight="1" thickBot="1">
      <c r="A28" s="640" t="s">
        <v>485</v>
      </c>
      <c r="B28" s="641">
        <v>147060</v>
      </c>
      <c r="C28" s="641">
        <v>147060</v>
      </c>
    </row>
    <row r="29" spans="1:3" s="628" customFormat="1" ht="26.25" customHeight="1" thickBot="1">
      <c r="A29" s="642" t="s">
        <v>486</v>
      </c>
      <c r="B29" s="643">
        <f>B28+B27+B18+B13</f>
        <v>10131811</v>
      </c>
      <c r="C29" s="643">
        <f>C28+C27+C18+C13</f>
        <v>10086917</v>
      </c>
    </row>
    <row r="30" spans="1:3" ht="20.25" customHeight="1">
      <c r="A30" s="624" t="s">
        <v>554</v>
      </c>
      <c r="B30" s="644">
        <v>0</v>
      </c>
      <c r="C30" s="644">
        <v>7005</v>
      </c>
    </row>
    <row r="31" spans="1:3" ht="20.25" customHeight="1">
      <c r="A31" s="624" t="s">
        <v>555</v>
      </c>
      <c r="B31" s="651">
        <v>0</v>
      </c>
      <c r="C31" s="651">
        <v>97000</v>
      </c>
    </row>
    <row r="32" spans="1:3" ht="20.25" customHeight="1">
      <c r="A32" s="624" t="s">
        <v>549</v>
      </c>
      <c r="B32" s="651">
        <v>0</v>
      </c>
      <c r="C32" s="651">
        <v>102000</v>
      </c>
    </row>
    <row r="33" spans="1:3" s="647" customFormat="1" ht="26.25" customHeight="1" thickBot="1">
      <c r="A33" s="645" t="s">
        <v>33</v>
      </c>
      <c r="B33" s="646">
        <f>B29+B30+B31</f>
        <v>10131811</v>
      </c>
      <c r="C33" s="646">
        <f>C29+C30+C31+C32</f>
        <v>10292922</v>
      </c>
    </row>
    <row r="35" ht="15">
      <c r="A35" s="649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2.140625" style="553" customWidth="1"/>
    <col min="2" max="2" width="18.28125" style="554" customWidth="1"/>
    <col min="3" max="7" width="14.28125" style="554" customWidth="1"/>
    <col min="8" max="8" width="13.57421875" style="554" customWidth="1"/>
    <col min="9" max="16384" width="9.140625" style="554" customWidth="1"/>
  </cols>
  <sheetData>
    <row r="1" spans="6:7" ht="15">
      <c r="F1" s="1054" t="s">
        <v>122</v>
      </c>
      <c r="G1" s="1054"/>
    </row>
    <row r="2" spans="1:7" ht="24.75" customHeight="1">
      <c r="A2" s="1055" t="s">
        <v>409</v>
      </c>
      <c r="B2" s="1055"/>
      <c r="C2" s="1055"/>
      <c r="D2" s="1055"/>
      <c r="E2" s="1055"/>
      <c r="F2" s="1055"/>
      <c r="G2" s="1055"/>
    </row>
    <row r="3" spans="1:7" ht="18.75" customHeight="1">
      <c r="A3" s="1056">
        <v>2013</v>
      </c>
      <c r="B3" s="1056"/>
      <c r="C3" s="1056"/>
      <c r="D3" s="1056"/>
      <c r="E3" s="1056"/>
      <c r="F3" s="1056"/>
      <c r="G3" s="1056"/>
    </row>
    <row r="4" spans="1:7" ht="24.75" customHeight="1">
      <c r="A4" s="1057" t="s">
        <v>410</v>
      </c>
      <c r="B4" s="1057"/>
      <c r="C4" s="1057"/>
      <c r="D4" s="1057"/>
      <c r="E4" s="1057"/>
      <c r="F4" s="1057"/>
      <c r="G4" s="1057"/>
    </row>
    <row r="5" ht="15.75" thickBot="1">
      <c r="G5" s="555" t="s">
        <v>2</v>
      </c>
    </row>
    <row r="6" spans="1:7" ht="24.75" customHeight="1">
      <c r="A6" s="1049" t="s">
        <v>411</v>
      </c>
      <c r="B6" s="1051" t="s">
        <v>412</v>
      </c>
      <c r="C6" s="1051"/>
      <c r="D6" s="1051"/>
      <c r="E6" s="1052" t="s">
        <v>413</v>
      </c>
      <c r="F6" s="1051"/>
      <c r="G6" s="1053"/>
    </row>
    <row r="7" spans="1:7" ht="24.75" customHeight="1" thickBot="1">
      <c r="A7" s="1050"/>
      <c r="B7" s="556" t="s">
        <v>414</v>
      </c>
      <c r="C7" s="556" t="s">
        <v>415</v>
      </c>
      <c r="D7" s="556" t="s">
        <v>416</v>
      </c>
      <c r="E7" s="557" t="s">
        <v>414</v>
      </c>
      <c r="F7" s="556" t="s">
        <v>417</v>
      </c>
      <c r="G7" s="558" t="s">
        <v>416</v>
      </c>
    </row>
    <row r="8" spans="1:7" ht="33.75" customHeight="1">
      <c r="A8" s="559" t="s">
        <v>418</v>
      </c>
      <c r="B8" s="560"/>
      <c r="C8" s="560">
        <v>4360</v>
      </c>
      <c r="D8" s="560">
        <f>SUM(B8:C8)</f>
        <v>4360</v>
      </c>
      <c r="E8" s="561"/>
      <c r="F8" s="561">
        <v>1373</v>
      </c>
      <c r="G8" s="562">
        <f>SUM(E8:F8)</f>
        <v>1373</v>
      </c>
    </row>
    <row r="9" spans="1:7" ht="33.75" customHeight="1">
      <c r="A9" s="563" t="s">
        <v>419</v>
      </c>
      <c r="B9" s="564"/>
      <c r="C9" s="564"/>
      <c r="D9" s="560">
        <f>SUM(B9:C9)</f>
        <v>0</v>
      </c>
      <c r="E9" s="565"/>
      <c r="F9" s="565"/>
      <c r="G9" s="566">
        <f>SUM(E9:F9)</f>
        <v>0</v>
      </c>
    </row>
    <row r="10" spans="1:7" ht="33.75" customHeight="1">
      <c r="A10" s="563" t="s">
        <v>420</v>
      </c>
      <c r="B10" s="564">
        <v>33</v>
      </c>
      <c r="C10" s="564"/>
      <c r="D10" s="560">
        <f>SUM(B10:C10)</f>
        <v>33</v>
      </c>
      <c r="E10" s="565">
        <v>7</v>
      </c>
      <c r="F10" s="565"/>
      <c r="G10" s="566">
        <f>SUM(E10:F10)</f>
        <v>7</v>
      </c>
    </row>
    <row r="11" spans="1:7" ht="33.75" customHeight="1">
      <c r="A11" s="567" t="s">
        <v>421</v>
      </c>
      <c r="B11" s="568"/>
      <c r="C11" s="568"/>
      <c r="D11" s="560">
        <f>SUM(B11:C11)</f>
        <v>0</v>
      </c>
      <c r="E11" s="569"/>
      <c r="F11" s="569"/>
      <c r="G11" s="566">
        <f>SUM(E11:F11)</f>
        <v>0</v>
      </c>
    </row>
    <row r="12" spans="1:7" ht="33.75" customHeight="1" thickBot="1">
      <c r="A12" s="570" t="s">
        <v>422</v>
      </c>
      <c r="B12" s="571"/>
      <c r="C12" s="571"/>
      <c r="D12" s="571">
        <f>SUM(B12:C12)</f>
        <v>0</v>
      </c>
      <c r="E12" s="572"/>
      <c r="F12" s="572"/>
      <c r="G12" s="573">
        <f>SUM(E12:F12)</f>
        <v>0</v>
      </c>
    </row>
    <row r="13" spans="1:7" ht="33.75" customHeight="1" thickBot="1">
      <c r="A13" s="574" t="s">
        <v>1</v>
      </c>
      <c r="B13" s="575">
        <f aca="true" t="shared" si="0" ref="B13:G13">SUM(B8:B12)</f>
        <v>33</v>
      </c>
      <c r="C13" s="575">
        <f t="shared" si="0"/>
        <v>4360</v>
      </c>
      <c r="D13" s="575">
        <f t="shared" si="0"/>
        <v>4393</v>
      </c>
      <c r="E13" s="575">
        <f t="shared" si="0"/>
        <v>7</v>
      </c>
      <c r="F13" s="575">
        <f t="shared" si="0"/>
        <v>1373</v>
      </c>
      <c r="G13" s="576">
        <f t="shared" si="0"/>
        <v>1380</v>
      </c>
    </row>
    <row r="15" spans="1:7" ht="28.5" customHeight="1" hidden="1">
      <c r="A15" s="1062" t="s">
        <v>423</v>
      </c>
      <c r="B15" s="1062"/>
      <c r="C15" s="1062"/>
      <c r="D15" s="1062"/>
      <c r="E15" s="1062"/>
      <c r="F15" s="1062"/>
      <c r="G15" s="1062"/>
    </row>
    <row r="16" ht="15.75" hidden="1" thickBot="1">
      <c r="E16" s="555"/>
    </row>
    <row r="17" spans="2:4" ht="19.5" customHeight="1" hidden="1">
      <c r="B17" s="1063" t="s">
        <v>424</v>
      </c>
      <c r="C17" s="1065" t="s">
        <v>425</v>
      </c>
      <c r="D17" s="1066"/>
    </row>
    <row r="18" spans="2:4" ht="30" customHeight="1" hidden="1" thickBot="1">
      <c r="B18" s="1064"/>
      <c r="C18" s="1067"/>
      <c r="D18" s="1068"/>
    </row>
    <row r="19" spans="2:4" ht="29.25" customHeight="1" hidden="1">
      <c r="B19" s="652" t="s">
        <v>426</v>
      </c>
      <c r="C19" s="1069"/>
      <c r="D19" s="1070"/>
    </row>
    <row r="20" spans="2:4" ht="28.5" customHeight="1" hidden="1" thickBot="1">
      <c r="B20" s="653" t="s">
        <v>427</v>
      </c>
      <c r="C20" s="1058"/>
      <c r="D20" s="1059"/>
    </row>
    <row r="21" spans="2:4" s="577" customFormat="1" ht="27.75" customHeight="1" hidden="1" thickBot="1">
      <c r="B21" s="654" t="s">
        <v>1</v>
      </c>
      <c r="C21" s="1060">
        <f>SUM(C19:D20)</f>
        <v>0</v>
      </c>
      <c r="D21" s="1061"/>
    </row>
  </sheetData>
  <sheetProtection/>
  <mergeCells count="13">
    <mergeCell ref="C20:D20"/>
    <mergeCell ref="C21:D21"/>
    <mergeCell ref="A15:G15"/>
    <mergeCell ref="B17:B18"/>
    <mergeCell ref="C17:D18"/>
    <mergeCell ref="C19:D19"/>
    <mergeCell ref="A6:A7"/>
    <mergeCell ref="B6:D6"/>
    <mergeCell ref="E6:G6"/>
    <mergeCell ref="F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25.00390625" style="11" customWidth="1"/>
    <col min="2" max="2" width="13.57421875" style="11" customWidth="1"/>
    <col min="3" max="3" width="15.00390625" style="11" customWidth="1"/>
    <col min="4" max="4" width="14.00390625" style="11" customWidth="1"/>
    <col min="5" max="5" width="13.7109375" style="11" customWidth="1"/>
    <col min="6" max="16384" width="9.140625" style="11" customWidth="1"/>
  </cols>
  <sheetData>
    <row r="2" spans="4:5" ht="15">
      <c r="D2" s="1071" t="s">
        <v>541</v>
      </c>
      <c r="E2" s="1071"/>
    </row>
    <row r="3" spans="4:5" ht="24.75" customHeight="1">
      <c r="D3" s="687"/>
      <c r="E3" s="687"/>
    </row>
    <row r="4" spans="1:5" ht="19.5">
      <c r="A4" s="1072" t="s">
        <v>512</v>
      </c>
      <c r="B4" s="1072"/>
      <c r="C4" s="1072"/>
      <c r="D4" s="1072"/>
      <c r="E4" s="1072"/>
    </row>
    <row r="5" spans="1:5" ht="19.5">
      <c r="A5" s="1073" t="s">
        <v>513</v>
      </c>
      <c r="B5" s="1073"/>
      <c r="C5" s="1073"/>
      <c r="D5" s="1073"/>
      <c r="E5" s="1073"/>
    </row>
    <row r="6" spans="1:5" ht="20.25" thickBot="1">
      <c r="A6" s="688"/>
      <c r="B6" s="688"/>
      <c r="C6" s="688"/>
      <c r="D6" s="688"/>
      <c r="E6" s="689" t="s">
        <v>2</v>
      </c>
    </row>
    <row r="7" spans="1:5" ht="38.25" customHeight="1">
      <c r="A7" s="1074" t="s">
        <v>514</v>
      </c>
      <c r="B7" s="1076" t="s">
        <v>515</v>
      </c>
      <c r="C7" s="1078" t="s">
        <v>516</v>
      </c>
      <c r="D7" s="1079"/>
      <c r="E7" s="1080"/>
    </row>
    <row r="8" spans="1:5" s="25" customFormat="1" ht="37.5" customHeight="1" thickBot="1">
      <c r="A8" s="1075"/>
      <c r="B8" s="1077"/>
      <c r="C8" s="690">
        <v>2014</v>
      </c>
      <c r="D8" s="691">
        <v>2015</v>
      </c>
      <c r="E8" s="692">
        <v>2016</v>
      </c>
    </row>
    <row r="9" spans="1:5" s="18" customFormat="1" ht="31.5" customHeight="1">
      <c r="A9" s="693" t="s">
        <v>536</v>
      </c>
      <c r="B9" s="694">
        <v>2012</v>
      </c>
      <c r="C9" s="210">
        <v>500</v>
      </c>
      <c r="D9" s="210">
        <v>500</v>
      </c>
      <c r="E9" s="532">
        <v>500</v>
      </c>
    </row>
    <row r="10" spans="1:5" s="18" customFormat="1" ht="31.5" customHeight="1" thickBot="1">
      <c r="A10" s="693" t="s">
        <v>540</v>
      </c>
      <c r="B10" s="694">
        <v>2012</v>
      </c>
      <c r="C10" s="695">
        <v>116</v>
      </c>
      <c r="D10" s="696">
        <v>72</v>
      </c>
      <c r="E10" s="697">
        <v>28</v>
      </c>
    </row>
    <row r="11" spans="1:5" s="18" customFormat="1" ht="31.5" customHeight="1" hidden="1">
      <c r="A11" s="693"/>
      <c r="B11" s="694"/>
      <c r="C11" s="215"/>
      <c r="D11" s="215"/>
      <c r="E11" s="697"/>
    </row>
    <row r="12" spans="1:5" s="18" customFormat="1" ht="31.5" customHeight="1" hidden="1" thickBot="1">
      <c r="A12" s="693"/>
      <c r="B12" s="694"/>
      <c r="C12" s="695"/>
      <c r="D12" s="696"/>
      <c r="E12" s="697"/>
    </row>
    <row r="13" spans="1:5" ht="33.75" customHeight="1" thickBot="1">
      <c r="A13" s="698" t="s">
        <v>1</v>
      </c>
      <c r="B13" s="699"/>
      <c r="C13" s="700">
        <f>SUM(C9:C10)</f>
        <v>616</v>
      </c>
      <c r="D13" s="700">
        <f>SUM(D9:D10)</f>
        <v>572</v>
      </c>
      <c r="E13" s="701">
        <f>SUM(E9:E10)</f>
        <v>528</v>
      </c>
    </row>
    <row r="16" ht="12.75">
      <c r="B16" s="702"/>
    </row>
  </sheetData>
  <sheetProtection/>
  <mergeCells count="6">
    <mergeCell ref="D2:E2"/>
    <mergeCell ref="A4:E4"/>
    <mergeCell ref="A5:E5"/>
    <mergeCell ref="A7:A8"/>
    <mergeCell ref="B7:B8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7.00390625" style="703" customWidth="1"/>
    <col min="2" max="2" width="41.7109375" style="703" customWidth="1"/>
    <col min="3" max="3" width="12.57421875" style="704" customWidth="1"/>
    <col min="4" max="5" width="11.8515625" style="703" customWidth="1"/>
    <col min="6" max="6" width="27.00390625" style="703" customWidth="1"/>
    <col min="7" max="7" width="10.8515625" style="703" customWidth="1"/>
    <col min="8" max="9" width="10.8515625" style="703" bestFit="1" customWidth="1"/>
    <col min="10" max="16384" width="9.140625" style="703" customWidth="1"/>
  </cols>
  <sheetData>
    <row r="1" spans="6:9" ht="15">
      <c r="F1" s="705" t="s">
        <v>542</v>
      </c>
      <c r="H1" s="1081"/>
      <c r="I1" s="1081"/>
    </row>
    <row r="2" spans="8:9" ht="15">
      <c r="H2" s="706"/>
      <c r="I2" s="706"/>
    </row>
    <row r="3" spans="1:9" ht="24.75" customHeight="1">
      <c r="A3" s="1090" t="s">
        <v>517</v>
      </c>
      <c r="B3" s="1090"/>
      <c r="C3" s="1090"/>
      <c r="D3" s="1090"/>
      <c r="E3" s="1090"/>
      <c r="F3" s="1090"/>
      <c r="G3" s="707"/>
      <c r="H3" s="707"/>
      <c r="I3" s="707"/>
    </row>
    <row r="4" spans="1:9" ht="30" customHeight="1">
      <c r="A4" s="1090" t="s">
        <v>518</v>
      </c>
      <c r="B4" s="1090"/>
      <c r="C4" s="1090"/>
      <c r="D4" s="1090"/>
      <c r="E4" s="1090"/>
      <c r="F4" s="1090"/>
      <c r="G4" s="707"/>
      <c r="H4" s="707"/>
      <c r="I4" s="707"/>
    </row>
    <row r="5" spans="1:8" ht="24" customHeight="1" thickBot="1">
      <c r="A5" s="707"/>
      <c r="B5" s="708"/>
      <c r="C5" s="708"/>
      <c r="D5" s="708"/>
      <c r="E5" s="708"/>
      <c r="F5" s="709" t="s">
        <v>519</v>
      </c>
      <c r="G5" s="708"/>
      <c r="H5" s="708"/>
    </row>
    <row r="6" spans="1:6" ht="24.75" customHeight="1">
      <c r="A6" s="1082" t="s">
        <v>520</v>
      </c>
      <c r="B6" s="1084" t="s">
        <v>521</v>
      </c>
      <c r="C6" s="1086" t="s">
        <v>522</v>
      </c>
      <c r="D6" s="710" t="s">
        <v>523</v>
      </c>
      <c r="E6" s="711" t="s">
        <v>524</v>
      </c>
      <c r="F6" s="1088" t="s">
        <v>525</v>
      </c>
    </row>
    <row r="7" spans="1:6" ht="24" customHeight="1" thickBot="1">
      <c r="A7" s="1083"/>
      <c r="B7" s="1085"/>
      <c r="C7" s="1087"/>
      <c r="D7" s="712" t="s">
        <v>526</v>
      </c>
      <c r="E7" s="713" t="s">
        <v>527</v>
      </c>
      <c r="F7" s="1089"/>
    </row>
    <row r="8" spans="1:6" ht="34.5" customHeight="1" hidden="1" thickBot="1">
      <c r="A8" s="714"/>
      <c r="B8" s="715" t="s">
        <v>528</v>
      </c>
      <c r="C8" s="715"/>
      <c r="D8" s="716"/>
      <c r="E8" s="716"/>
      <c r="F8" s="717">
        <v>0</v>
      </c>
    </row>
    <row r="9" spans="1:6" ht="34.5" customHeight="1" hidden="1" thickBot="1">
      <c r="A9" s="718">
        <v>1</v>
      </c>
      <c r="B9" s="719" t="s">
        <v>529</v>
      </c>
      <c r="C9" s="720"/>
      <c r="D9" s="721"/>
      <c r="E9" s="721"/>
      <c r="F9" s="722">
        <v>0</v>
      </c>
    </row>
    <row r="10" spans="1:6" ht="34.5" customHeight="1" thickBot="1">
      <c r="A10" s="714"/>
      <c r="B10" s="715" t="s">
        <v>530</v>
      </c>
      <c r="C10" s="715"/>
      <c r="D10" s="716"/>
      <c r="E10" s="716"/>
      <c r="F10" s="723"/>
    </row>
    <row r="11" spans="1:6" ht="47.25" customHeight="1">
      <c r="A11" s="724">
        <v>1</v>
      </c>
      <c r="B11" s="725" t="s">
        <v>537</v>
      </c>
      <c r="C11" s="725" t="s">
        <v>534</v>
      </c>
      <c r="D11" s="740" t="s">
        <v>535</v>
      </c>
      <c r="E11" s="740" t="s">
        <v>535</v>
      </c>
      <c r="F11" s="726">
        <v>5932</v>
      </c>
    </row>
    <row r="12" spans="1:6" ht="45.75" thickBot="1">
      <c r="A12" s="727">
        <v>2</v>
      </c>
      <c r="B12" s="725" t="s">
        <v>538</v>
      </c>
      <c r="C12" s="725" t="s">
        <v>534</v>
      </c>
      <c r="D12" s="740" t="s">
        <v>535</v>
      </c>
      <c r="E12" s="740" t="s">
        <v>539</v>
      </c>
      <c r="F12" s="726">
        <v>2000</v>
      </c>
    </row>
    <row r="13" spans="1:6" ht="34.5" customHeight="1" hidden="1">
      <c r="A13" s="718">
        <v>3</v>
      </c>
      <c r="B13" s="725"/>
      <c r="C13" s="725"/>
      <c r="D13" s="728"/>
      <c r="E13" s="728"/>
      <c r="F13" s="729"/>
    </row>
    <row r="14" spans="1:6" ht="34.5" customHeight="1" hidden="1" thickBot="1">
      <c r="A14" s="730">
        <v>4</v>
      </c>
      <c r="B14" s="731"/>
      <c r="C14" s="725"/>
      <c r="D14" s="732"/>
      <c r="E14" s="732"/>
      <c r="F14" s="733"/>
    </row>
    <row r="15" spans="1:6" ht="34.5" customHeight="1" thickBot="1">
      <c r="A15" s="714"/>
      <c r="B15" s="734" t="s">
        <v>531</v>
      </c>
      <c r="C15" s="734"/>
      <c r="D15" s="716"/>
      <c r="E15" s="716"/>
      <c r="F15" s="723"/>
    </row>
    <row r="16" spans="1:6" ht="15">
      <c r="A16" s="735"/>
      <c r="B16" s="708"/>
      <c r="C16" s="708"/>
      <c r="D16" s="708"/>
      <c r="E16" s="708"/>
      <c r="F16" s="708"/>
    </row>
    <row r="17" spans="1:6" ht="55.5" customHeight="1" hidden="1" thickBot="1">
      <c r="A17" s="736">
        <v>1</v>
      </c>
      <c r="B17" s="737" t="s">
        <v>532</v>
      </c>
      <c r="C17" s="720"/>
      <c r="D17" s="738"/>
      <c r="E17" s="738"/>
      <c r="F17" s="739"/>
    </row>
  </sheetData>
  <sheetProtection/>
  <mergeCells count="7">
    <mergeCell ref="H1:I1"/>
    <mergeCell ref="A6:A7"/>
    <mergeCell ref="B6:B7"/>
    <mergeCell ref="C6:C7"/>
    <mergeCell ref="F6:F7"/>
    <mergeCell ref="A4:F4"/>
    <mergeCell ref="A3:F3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7"/>
  <sheetViews>
    <sheetView zoomScale="110" zoomScaleNormal="110" zoomScalePageLayoutView="0" workbookViewId="0" topLeftCell="A22">
      <selection activeCell="D44" sqref="D44"/>
    </sheetView>
  </sheetViews>
  <sheetFormatPr defaultColWidth="9.140625" defaultRowHeight="12.75"/>
  <cols>
    <col min="1" max="1" width="8.28125" style="426" customWidth="1"/>
    <col min="2" max="2" width="8.28125" style="353" customWidth="1"/>
    <col min="3" max="3" width="52.00390625" style="353" customWidth="1"/>
    <col min="4" max="6" width="14.140625" style="353" customWidth="1"/>
    <col min="7" max="8" width="9.140625" style="353" customWidth="1"/>
    <col min="9" max="9" width="10.00390625" style="353" bestFit="1" customWidth="1"/>
    <col min="10" max="16384" width="9.140625" style="353" customWidth="1"/>
  </cols>
  <sheetData>
    <row r="1" spans="1:6" s="345" customFormat="1" ht="21" customHeight="1">
      <c r="A1" s="341"/>
      <c r="B1" s="342"/>
      <c r="C1" s="343"/>
      <c r="D1" s="344"/>
      <c r="E1" s="1094" t="s">
        <v>356</v>
      </c>
      <c r="F1" s="1094"/>
    </row>
    <row r="2" spans="1:4" s="345" customFormat="1" ht="21" customHeight="1">
      <c r="A2" s="494"/>
      <c r="B2" s="342"/>
      <c r="C2" s="347"/>
      <c r="D2" s="346"/>
    </row>
    <row r="3" spans="1:6" s="348" customFormat="1" ht="25.5" customHeight="1">
      <c r="A3" s="1093" t="s">
        <v>408</v>
      </c>
      <c r="B3" s="1093"/>
      <c r="C3" s="1093"/>
      <c r="D3" s="1093"/>
      <c r="E3" s="1093"/>
      <c r="F3" s="1093"/>
    </row>
    <row r="4" spans="1:6" s="351" customFormat="1" ht="15.75" customHeight="1" thickBot="1">
      <c r="A4" s="349"/>
      <c r="B4" s="349"/>
      <c r="C4" s="349"/>
      <c r="F4" s="350" t="s">
        <v>120</v>
      </c>
    </row>
    <row r="5" spans="1:6" ht="36.75" thickBot="1">
      <c r="A5" s="1091" t="s">
        <v>247</v>
      </c>
      <c r="B5" s="1092"/>
      <c r="C5" s="352" t="s">
        <v>248</v>
      </c>
      <c r="D5" s="427" t="s">
        <v>5</v>
      </c>
      <c r="E5" s="352" t="s">
        <v>239</v>
      </c>
      <c r="F5" s="431" t="s">
        <v>293</v>
      </c>
    </row>
    <row r="6" spans="1:6" s="357" customFormat="1" ht="12.75" customHeight="1" thickBot="1">
      <c r="A6" s="354">
        <v>1</v>
      </c>
      <c r="B6" s="355">
        <v>2</v>
      </c>
      <c r="C6" s="355">
        <v>3</v>
      </c>
      <c r="D6" s="355">
        <v>4</v>
      </c>
      <c r="E6" s="355">
        <v>4</v>
      </c>
      <c r="F6" s="356">
        <v>4</v>
      </c>
    </row>
    <row r="7" spans="1:6" s="357" customFormat="1" ht="15.75" customHeight="1" thickBot="1">
      <c r="A7" s="358"/>
      <c r="B7" s="359"/>
      <c r="C7" s="359" t="s">
        <v>249</v>
      </c>
      <c r="D7" s="546"/>
      <c r="E7" s="433"/>
      <c r="F7" s="547"/>
    </row>
    <row r="8" spans="1:6" s="364" customFormat="1" ht="12" customHeight="1" thickBot="1">
      <c r="A8" s="354" t="s">
        <v>45</v>
      </c>
      <c r="B8" s="361"/>
      <c r="C8" s="362" t="s">
        <v>250</v>
      </c>
      <c r="D8" s="434"/>
      <c r="E8" s="434"/>
      <c r="F8" s="363"/>
    </row>
    <row r="9" spans="1:6" s="370" customFormat="1" ht="12" customHeight="1" thickBot="1">
      <c r="A9" s="371" t="s">
        <v>47</v>
      </c>
      <c r="B9" s="372"/>
      <c r="C9" s="373" t="s">
        <v>255</v>
      </c>
      <c r="D9" s="445"/>
      <c r="E9" s="445"/>
      <c r="F9" s="548"/>
    </row>
    <row r="10" spans="1:6" s="364" customFormat="1" ht="12" customHeight="1" thickBot="1">
      <c r="A10" s="354" t="s">
        <v>11</v>
      </c>
      <c r="B10" s="361"/>
      <c r="C10" s="362" t="s">
        <v>256</v>
      </c>
      <c r="D10" s="434">
        <f>SUM(D11:D14)</f>
        <v>0</v>
      </c>
      <c r="E10" s="434">
        <f>SUM(E11:E14)</f>
        <v>0</v>
      </c>
      <c r="F10" s="363"/>
    </row>
    <row r="11" spans="1:6" s="370" customFormat="1" ht="12" customHeight="1">
      <c r="A11" s="367"/>
      <c r="B11" s="366" t="s">
        <v>257</v>
      </c>
      <c r="C11" s="374" t="s">
        <v>182</v>
      </c>
      <c r="D11" s="435"/>
      <c r="E11" s="435"/>
      <c r="F11" s="369"/>
    </row>
    <row r="12" spans="1:6" s="370" customFormat="1" ht="12" customHeight="1">
      <c r="A12" s="367"/>
      <c r="B12" s="366" t="s">
        <v>258</v>
      </c>
      <c r="C12" s="368" t="s">
        <v>259</v>
      </c>
      <c r="D12" s="435"/>
      <c r="E12" s="435"/>
      <c r="F12" s="369"/>
    </row>
    <row r="13" spans="1:6" s="370" customFormat="1" ht="12" customHeight="1">
      <c r="A13" s="367"/>
      <c r="B13" s="366" t="s">
        <v>260</v>
      </c>
      <c r="C13" s="368" t="s">
        <v>187</v>
      </c>
      <c r="D13" s="435"/>
      <c r="E13" s="435"/>
      <c r="F13" s="369"/>
    </row>
    <row r="14" spans="1:6" s="370" customFormat="1" ht="12" customHeight="1" thickBot="1">
      <c r="A14" s="367"/>
      <c r="B14" s="366" t="s">
        <v>261</v>
      </c>
      <c r="C14" s="368" t="s">
        <v>259</v>
      </c>
      <c r="D14" s="435"/>
      <c r="E14" s="435"/>
      <c r="F14" s="369"/>
    </row>
    <row r="15" spans="1:6" s="370" customFormat="1" ht="12" customHeight="1" thickBot="1">
      <c r="A15" s="375" t="s">
        <v>12</v>
      </c>
      <c r="B15" s="376"/>
      <c r="C15" s="376" t="s">
        <v>262</v>
      </c>
      <c r="D15" s="434">
        <f>SUM(D16:D17)</f>
        <v>0</v>
      </c>
      <c r="E15" s="434">
        <f>SUM(E16:E17)</f>
        <v>0</v>
      </c>
      <c r="F15" s="363"/>
    </row>
    <row r="16" spans="1:6" s="364" customFormat="1" ht="12" customHeight="1">
      <c r="A16" s="377"/>
      <c r="B16" s="378" t="s">
        <v>263</v>
      </c>
      <c r="C16" s="379" t="s">
        <v>264</v>
      </c>
      <c r="D16" s="436"/>
      <c r="E16" s="436"/>
      <c r="F16" s="380"/>
    </row>
    <row r="17" spans="1:6" s="364" customFormat="1" ht="12" customHeight="1" thickBot="1">
      <c r="A17" s="381"/>
      <c r="B17" s="382" t="s">
        <v>265</v>
      </c>
      <c r="C17" s="383" t="s">
        <v>266</v>
      </c>
      <c r="D17" s="437"/>
      <c r="E17" s="437"/>
      <c r="F17" s="384"/>
    </row>
    <row r="18" spans="1:6" s="364" customFormat="1" ht="12" customHeight="1" thickBot="1">
      <c r="A18" s="375" t="s">
        <v>13</v>
      </c>
      <c r="B18" s="361"/>
      <c r="C18" s="376" t="s">
        <v>267</v>
      </c>
      <c r="D18" s="438"/>
      <c r="E18" s="438"/>
      <c r="F18" s="385"/>
    </row>
    <row r="19" spans="1:6" s="364" customFormat="1" ht="12" customHeight="1" thickBot="1">
      <c r="A19" s="354" t="s">
        <v>14</v>
      </c>
      <c r="B19" s="386"/>
      <c r="C19" s="376" t="s">
        <v>268</v>
      </c>
      <c r="D19" s="542">
        <f>D8+D9+D10+D15+D18</f>
        <v>0</v>
      </c>
      <c r="E19" s="434">
        <f>E8+E9+E10+E15+E18</f>
        <v>0</v>
      </c>
      <c r="F19" s="363"/>
    </row>
    <row r="20" spans="1:6" s="370" customFormat="1" ht="12" customHeight="1" thickBot="1">
      <c r="A20" s="387" t="s">
        <v>15</v>
      </c>
      <c r="B20" s="388"/>
      <c r="C20" s="389" t="s">
        <v>269</v>
      </c>
      <c r="D20" s="543">
        <f>SUM(D21:D22)</f>
        <v>0</v>
      </c>
      <c r="E20" s="439">
        <f>SUM(E21:E22)</f>
        <v>0</v>
      </c>
      <c r="F20" s="363"/>
    </row>
    <row r="21" spans="1:6" s="370" customFormat="1" ht="15" customHeight="1">
      <c r="A21" s="365"/>
      <c r="B21" s="390" t="s">
        <v>270</v>
      </c>
      <c r="C21" s="379" t="s">
        <v>271</v>
      </c>
      <c r="D21" s="436"/>
      <c r="E21" s="436"/>
      <c r="F21" s="544"/>
    </row>
    <row r="22" spans="1:6" s="370" customFormat="1" ht="15" customHeight="1" thickBot="1">
      <c r="A22" s="391"/>
      <c r="B22" s="392" t="s">
        <v>272</v>
      </c>
      <c r="C22" s="393" t="s">
        <v>273</v>
      </c>
      <c r="D22" s="440"/>
      <c r="E22" s="440"/>
      <c r="F22" s="394"/>
    </row>
    <row r="23" spans="1:6" ht="13.5" thickBot="1">
      <c r="A23" s="395" t="s">
        <v>125</v>
      </c>
      <c r="B23" s="396"/>
      <c r="C23" s="397" t="s">
        <v>274</v>
      </c>
      <c r="D23" s="539"/>
      <c r="E23" s="438"/>
      <c r="F23" s="385"/>
    </row>
    <row r="24" spans="1:6" s="357" customFormat="1" ht="16.5" customHeight="1" thickBot="1">
      <c r="A24" s="395" t="s">
        <v>126</v>
      </c>
      <c r="B24" s="398"/>
      <c r="C24" s="399" t="s">
        <v>275</v>
      </c>
      <c r="D24" s="545">
        <f>D19+D23+D20</f>
        <v>0</v>
      </c>
      <c r="E24" s="441">
        <f>E19+E23+E20</f>
        <v>0</v>
      </c>
      <c r="F24" s="419"/>
    </row>
    <row r="25" spans="1:6" s="404" customFormat="1" ht="12" customHeight="1">
      <c r="A25" s="401"/>
      <c r="B25" s="401"/>
      <c r="C25" s="402"/>
      <c r="D25" s="403"/>
      <c r="E25" s="403"/>
      <c r="F25" s="403"/>
    </row>
    <row r="26" spans="1:6" ht="12" customHeight="1" thickBot="1">
      <c r="A26" s="405"/>
      <c r="B26" s="406"/>
      <c r="C26" s="406"/>
      <c r="D26" s="407"/>
      <c r="E26" s="407"/>
      <c r="F26" s="407"/>
    </row>
    <row r="27" spans="1:6" ht="12" customHeight="1" thickBot="1">
      <c r="A27" s="408"/>
      <c r="B27" s="409"/>
      <c r="C27" s="410" t="s">
        <v>276</v>
      </c>
      <c r="D27" s="430"/>
      <c r="E27" s="441"/>
      <c r="F27" s="400"/>
    </row>
    <row r="28" spans="1:6" ht="12" customHeight="1" thickBot="1">
      <c r="A28" s="375" t="s">
        <v>45</v>
      </c>
      <c r="B28" s="411"/>
      <c r="C28" s="376" t="s">
        <v>277</v>
      </c>
      <c r="D28" s="434">
        <f>SUM(D29:D33)</f>
        <v>0</v>
      </c>
      <c r="E28" s="434">
        <f>SUM(E29:E33)</f>
        <v>0</v>
      </c>
      <c r="F28" s="363">
        <f>SUM(F29:F33)</f>
        <v>0</v>
      </c>
    </row>
    <row r="29" spans="1:6" ht="12" customHeight="1">
      <c r="A29" s="412"/>
      <c r="B29" s="413" t="s">
        <v>251</v>
      </c>
      <c r="C29" s="374" t="s">
        <v>278</v>
      </c>
      <c r="D29" s="443"/>
      <c r="E29" s="443"/>
      <c r="F29" s="369"/>
    </row>
    <row r="30" spans="1:6" ht="12" customHeight="1">
      <c r="A30" s="414"/>
      <c r="B30" s="415" t="s">
        <v>252</v>
      </c>
      <c r="C30" s="368" t="s">
        <v>101</v>
      </c>
      <c r="D30" s="444"/>
      <c r="E30" s="444"/>
      <c r="F30" s="369"/>
    </row>
    <row r="31" spans="1:6" ht="12" customHeight="1">
      <c r="A31" s="414"/>
      <c r="B31" s="415" t="s">
        <v>253</v>
      </c>
      <c r="C31" s="368" t="s">
        <v>279</v>
      </c>
      <c r="D31" s="444"/>
      <c r="E31" s="444"/>
      <c r="F31" s="369"/>
    </row>
    <row r="32" spans="1:6" s="404" customFormat="1" ht="12" customHeight="1">
      <c r="A32" s="414"/>
      <c r="B32" s="415" t="s">
        <v>254</v>
      </c>
      <c r="C32" s="368" t="s">
        <v>210</v>
      </c>
      <c r="D32" s="444"/>
      <c r="E32" s="444"/>
      <c r="F32" s="369"/>
    </row>
    <row r="33" spans="1:6" ht="12" customHeight="1" thickBot="1">
      <c r="A33" s="414"/>
      <c r="B33" s="415" t="s">
        <v>100</v>
      </c>
      <c r="C33" s="368" t="s">
        <v>212</v>
      </c>
      <c r="D33" s="444"/>
      <c r="E33" s="444"/>
      <c r="F33" s="416"/>
    </row>
    <row r="34" spans="1:6" ht="12" customHeight="1" thickBot="1">
      <c r="A34" s="375" t="s">
        <v>47</v>
      </c>
      <c r="B34" s="411"/>
      <c r="C34" s="376" t="s">
        <v>280</v>
      </c>
      <c r="D34" s="434">
        <f>SUM(D35:D38)</f>
        <v>0</v>
      </c>
      <c r="E34" s="434">
        <f>SUM(E35:E38)</f>
        <v>0</v>
      </c>
      <c r="F34" s="363">
        <f>SUM(F35:F38)</f>
        <v>0</v>
      </c>
    </row>
    <row r="35" spans="1:6" ht="12" customHeight="1">
      <c r="A35" s="412"/>
      <c r="B35" s="413" t="s">
        <v>281</v>
      </c>
      <c r="C35" s="374" t="s">
        <v>223</v>
      </c>
      <c r="D35" s="443"/>
      <c r="E35" s="443"/>
      <c r="F35" s="369"/>
    </row>
    <row r="36" spans="1:6" ht="12" customHeight="1">
      <c r="A36" s="414"/>
      <c r="B36" s="415" t="s">
        <v>282</v>
      </c>
      <c r="C36" s="368" t="s">
        <v>224</v>
      </c>
      <c r="D36" s="444">
        <v>0</v>
      </c>
      <c r="E36" s="444">
        <v>0</v>
      </c>
      <c r="F36" s="416"/>
    </row>
    <row r="37" spans="1:6" ht="15" customHeight="1">
      <c r="A37" s="414"/>
      <c r="B37" s="415" t="s">
        <v>283</v>
      </c>
      <c r="C37" s="368" t="s">
        <v>284</v>
      </c>
      <c r="D37" s="444"/>
      <c r="E37" s="444"/>
      <c r="F37" s="416"/>
    </row>
    <row r="38" spans="1:6" ht="13.5" thickBot="1">
      <c r="A38" s="414"/>
      <c r="B38" s="415" t="s">
        <v>285</v>
      </c>
      <c r="C38" s="368" t="s">
        <v>286</v>
      </c>
      <c r="D38" s="444"/>
      <c r="E38" s="444"/>
      <c r="F38" s="416"/>
    </row>
    <row r="39" spans="1:6" ht="15" customHeight="1" thickBot="1">
      <c r="A39" s="375" t="s">
        <v>11</v>
      </c>
      <c r="B39" s="411"/>
      <c r="C39" s="411" t="s">
        <v>287</v>
      </c>
      <c r="D39" s="438"/>
      <c r="E39" s="438"/>
      <c r="F39" s="385"/>
    </row>
    <row r="40" spans="1:6" ht="14.25" customHeight="1" thickBot="1">
      <c r="A40" s="395" t="s">
        <v>12</v>
      </c>
      <c r="B40" s="396"/>
      <c r="C40" s="397" t="s">
        <v>288</v>
      </c>
      <c r="D40" s="438"/>
      <c r="E40" s="438"/>
      <c r="F40" s="385"/>
    </row>
    <row r="41" spans="1:6" ht="13.5" thickBot="1">
      <c r="A41" s="375" t="s">
        <v>13</v>
      </c>
      <c r="B41" s="417"/>
      <c r="C41" s="418" t="s">
        <v>289</v>
      </c>
      <c r="D41" s="442">
        <f>D28+D34+D39+D40</f>
        <v>0</v>
      </c>
      <c r="E41" s="442">
        <f>E28+E34+E39+E40</f>
        <v>0</v>
      </c>
      <c r="F41" s="419">
        <f>F28+F34+F39+F40</f>
        <v>0</v>
      </c>
    </row>
    <row r="42" spans="1:6" ht="13.5" thickBot="1">
      <c r="A42" s="420"/>
      <c r="B42" s="421"/>
      <c r="C42" s="421"/>
      <c r="D42" s="422"/>
      <c r="E42" s="422"/>
      <c r="F42" s="422"/>
    </row>
    <row r="43" spans="1:6" ht="13.5" thickBot="1">
      <c r="A43" s="423" t="s">
        <v>290</v>
      </c>
      <c r="B43" s="424"/>
      <c r="C43" s="425"/>
      <c r="D43" s="446"/>
      <c r="E43" s="448"/>
      <c r="F43" s="447"/>
    </row>
    <row r="44" spans="1:6" ht="13.5" thickBot="1">
      <c r="A44" s="423" t="s">
        <v>291</v>
      </c>
      <c r="B44" s="424"/>
      <c r="C44" s="425"/>
      <c r="D44" s="446"/>
      <c r="E44" s="448"/>
      <c r="F44" s="447"/>
    </row>
    <row r="46" spans="1:3" ht="12.75">
      <c r="A46" s="1095" t="s">
        <v>388</v>
      </c>
      <c r="B46" s="1095"/>
      <c r="C46" s="1095"/>
    </row>
    <row r="47" ht="12.75">
      <c r="D47" s="449">
        <v>0</v>
      </c>
    </row>
  </sheetData>
  <sheetProtection/>
  <mergeCells count="4">
    <mergeCell ref="A5:B5"/>
    <mergeCell ref="A3:F3"/>
    <mergeCell ref="E1:F1"/>
    <mergeCell ref="A46:C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7"/>
  <sheetViews>
    <sheetView zoomScale="110" zoomScaleNormal="110" zoomScalePageLayoutView="0" workbookViewId="0" topLeftCell="A22">
      <selection activeCell="D43" sqref="D42:D43"/>
    </sheetView>
  </sheetViews>
  <sheetFormatPr defaultColWidth="9.140625" defaultRowHeight="12.75"/>
  <cols>
    <col min="1" max="1" width="8.28125" style="426" customWidth="1"/>
    <col min="2" max="2" width="8.28125" style="353" customWidth="1"/>
    <col min="3" max="3" width="52.00390625" style="353" customWidth="1"/>
    <col min="4" max="6" width="14.140625" style="353" customWidth="1"/>
    <col min="7" max="8" width="9.140625" style="353" customWidth="1"/>
    <col min="9" max="9" width="10.00390625" style="353" bestFit="1" customWidth="1"/>
    <col min="10" max="16384" width="9.140625" style="353" customWidth="1"/>
  </cols>
  <sheetData>
    <row r="1" spans="1:6" s="345" customFormat="1" ht="21" customHeight="1">
      <c r="A1" s="341"/>
      <c r="B1" s="342"/>
      <c r="C1" s="343"/>
      <c r="D1" s="344"/>
      <c r="E1" s="1094" t="s">
        <v>358</v>
      </c>
      <c r="F1" s="1094"/>
    </row>
    <row r="2" spans="1:4" s="345" customFormat="1" ht="21" customHeight="1">
      <c r="A2" s="494"/>
      <c r="B2" s="342"/>
      <c r="C2" s="347"/>
      <c r="D2" s="346"/>
    </row>
    <row r="3" spans="1:6" s="348" customFormat="1" ht="25.5" customHeight="1">
      <c r="A3" s="1093" t="s">
        <v>390</v>
      </c>
      <c r="B3" s="1093"/>
      <c r="C3" s="1093"/>
      <c r="D3" s="1093"/>
      <c r="E3" s="1093"/>
      <c r="F3" s="1093"/>
    </row>
    <row r="4" spans="1:6" s="351" customFormat="1" ht="15.75" customHeight="1" thickBot="1">
      <c r="A4" s="349"/>
      <c r="B4" s="349"/>
      <c r="C4" s="349"/>
      <c r="F4" s="350" t="s">
        <v>120</v>
      </c>
    </row>
    <row r="5" spans="1:6" ht="36.75" thickBot="1">
      <c r="A5" s="1091" t="s">
        <v>247</v>
      </c>
      <c r="B5" s="1092"/>
      <c r="C5" s="352" t="s">
        <v>248</v>
      </c>
      <c r="D5" s="352" t="s">
        <v>5</v>
      </c>
      <c r="E5" s="352" t="s">
        <v>239</v>
      </c>
      <c r="F5" s="431" t="s">
        <v>293</v>
      </c>
    </row>
    <row r="6" spans="1:6" s="357" customFormat="1" ht="12.75" customHeight="1" thickBot="1">
      <c r="A6" s="354">
        <v>1</v>
      </c>
      <c r="B6" s="355">
        <v>2</v>
      </c>
      <c r="C6" s="355">
        <v>3</v>
      </c>
      <c r="D6" s="355">
        <v>4</v>
      </c>
      <c r="E6" s="355">
        <v>4</v>
      </c>
      <c r="F6" s="432">
        <v>4</v>
      </c>
    </row>
    <row r="7" spans="1:6" s="357" customFormat="1" ht="15.75" customHeight="1" thickBot="1">
      <c r="A7" s="358"/>
      <c r="B7" s="359"/>
      <c r="C7" s="359" t="s">
        <v>249</v>
      </c>
      <c r="D7" s="546"/>
      <c r="E7" s="540"/>
      <c r="F7" s="541"/>
    </row>
    <row r="8" spans="1:6" s="364" customFormat="1" ht="12" customHeight="1" thickBot="1">
      <c r="A8" s="354" t="s">
        <v>45</v>
      </c>
      <c r="B8" s="361"/>
      <c r="C8" s="362" t="s">
        <v>250</v>
      </c>
      <c r="D8" s="434"/>
      <c r="E8" s="434"/>
      <c r="F8" s="363"/>
    </row>
    <row r="9" spans="1:6" s="364" customFormat="1" ht="12" customHeight="1" thickBot="1">
      <c r="A9" s="354" t="s">
        <v>11</v>
      </c>
      <c r="B9" s="361"/>
      <c r="C9" s="362" t="s">
        <v>256</v>
      </c>
      <c r="D9" s="434">
        <f>D10+D12</f>
        <v>0</v>
      </c>
      <c r="E9" s="434">
        <f>E10+E12</f>
        <v>0</v>
      </c>
      <c r="F9" s="363"/>
    </row>
    <row r="10" spans="1:6" s="370" customFormat="1" ht="12" customHeight="1">
      <c r="A10" s="367"/>
      <c r="B10" s="366" t="s">
        <v>257</v>
      </c>
      <c r="C10" s="374" t="s">
        <v>182</v>
      </c>
      <c r="D10" s="435"/>
      <c r="E10" s="435"/>
      <c r="F10" s="369"/>
    </row>
    <row r="11" spans="1:6" s="370" customFormat="1" ht="12" customHeight="1">
      <c r="A11" s="367"/>
      <c r="B11" s="366" t="s">
        <v>258</v>
      </c>
      <c r="C11" s="368" t="s">
        <v>259</v>
      </c>
      <c r="D11" s="435"/>
      <c r="E11" s="435"/>
      <c r="F11" s="369"/>
    </row>
    <row r="12" spans="1:6" s="370" customFormat="1" ht="12" customHeight="1">
      <c r="A12" s="367"/>
      <c r="B12" s="366" t="s">
        <v>260</v>
      </c>
      <c r="C12" s="368" t="s">
        <v>187</v>
      </c>
      <c r="D12" s="435"/>
      <c r="E12" s="435"/>
      <c r="F12" s="369"/>
    </row>
    <row r="13" spans="1:6" s="370" customFormat="1" ht="12" customHeight="1" thickBot="1">
      <c r="A13" s="367"/>
      <c r="B13" s="366" t="s">
        <v>261</v>
      </c>
      <c r="C13" s="368" t="s">
        <v>259</v>
      </c>
      <c r="D13" s="435"/>
      <c r="E13" s="435"/>
      <c r="F13" s="369"/>
    </row>
    <row r="14" spans="1:6" s="370" customFormat="1" ht="12" customHeight="1" thickBot="1">
      <c r="A14" s="375" t="s">
        <v>12</v>
      </c>
      <c r="B14" s="376"/>
      <c r="C14" s="376" t="s">
        <v>262</v>
      </c>
      <c r="D14" s="434">
        <f>SUM(D15:D16)</f>
        <v>0</v>
      </c>
      <c r="E14" s="434">
        <f>SUM(E15:E16)</f>
        <v>0</v>
      </c>
      <c r="F14" s="363"/>
    </row>
    <row r="15" spans="1:6" s="364" customFormat="1" ht="12" customHeight="1">
      <c r="A15" s="377"/>
      <c r="B15" s="378" t="s">
        <v>263</v>
      </c>
      <c r="C15" s="379" t="s">
        <v>264</v>
      </c>
      <c r="D15" s="436"/>
      <c r="E15" s="436"/>
      <c r="F15" s="380"/>
    </row>
    <row r="16" spans="1:6" s="364" customFormat="1" ht="12" customHeight="1" thickBot="1">
      <c r="A16" s="381"/>
      <c r="B16" s="382" t="s">
        <v>265</v>
      </c>
      <c r="C16" s="383" t="s">
        <v>266</v>
      </c>
      <c r="D16" s="437"/>
      <c r="E16" s="437"/>
      <c r="F16" s="384"/>
    </row>
    <row r="17" spans="1:6" s="364" customFormat="1" ht="12" customHeight="1" thickBot="1">
      <c r="A17" s="375" t="s">
        <v>13</v>
      </c>
      <c r="B17" s="361"/>
      <c r="C17" s="376" t="s">
        <v>267</v>
      </c>
      <c r="D17" s="438"/>
      <c r="E17" s="438"/>
      <c r="F17" s="385"/>
    </row>
    <row r="18" spans="1:6" s="364" customFormat="1" ht="12" customHeight="1" thickBot="1">
      <c r="A18" s="354" t="s">
        <v>14</v>
      </c>
      <c r="B18" s="386"/>
      <c r="C18" s="376" t="s">
        <v>268</v>
      </c>
      <c r="D18" s="542">
        <f>D8+D9+D14+D17</f>
        <v>0</v>
      </c>
      <c r="E18" s="434">
        <f>E8+E9+E14+E17</f>
        <v>0</v>
      </c>
      <c r="F18" s="363"/>
    </row>
    <row r="19" spans="1:6" s="370" customFormat="1" ht="12" customHeight="1" thickBot="1">
      <c r="A19" s="387" t="s">
        <v>15</v>
      </c>
      <c r="B19" s="388"/>
      <c r="C19" s="389" t="s">
        <v>269</v>
      </c>
      <c r="D19" s="543">
        <f>SUM(D20:D21)</f>
        <v>0</v>
      </c>
      <c r="E19" s="439">
        <f>SUM(E20:E21)</f>
        <v>0</v>
      </c>
      <c r="F19" s="363"/>
    </row>
    <row r="20" spans="1:6" s="370" customFormat="1" ht="15" customHeight="1">
      <c r="A20" s="365"/>
      <c r="B20" s="390" t="s">
        <v>270</v>
      </c>
      <c r="C20" s="379" t="s">
        <v>271</v>
      </c>
      <c r="D20" s="436"/>
      <c r="E20" s="436"/>
      <c r="F20" s="544"/>
    </row>
    <row r="21" spans="1:6" s="370" customFormat="1" ht="15" customHeight="1" thickBot="1">
      <c r="A21" s="391"/>
      <c r="B21" s="392" t="s">
        <v>272</v>
      </c>
      <c r="C21" s="393" t="s">
        <v>273</v>
      </c>
      <c r="D21" s="440"/>
      <c r="E21" s="440"/>
      <c r="F21" s="394"/>
    </row>
    <row r="22" spans="1:6" ht="13.5" thickBot="1">
      <c r="A22" s="395" t="s">
        <v>125</v>
      </c>
      <c r="B22" s="396"/>
      <c r="C22" s="397" t="s">
        <v>274</v>
      </c>
      <c r="D22" s="539"/>
      <c r="E22" s="438"/>
      <c r="F22" s="385"/>
    </row>
    <row r="23" spans="1:6" s="357" customFormat="1" ht="16.5" customHeight="1" thickBot="1">
      <c r="A23" s="395" t="s">
        <v>126</v>
      </c>
      <c r="B23" s="398"/>
      <c r="C23" s="399" t="s">
        <v>275</v>
      </c>
      <c r="D23" s="545">
        <f>D18+D22+D19</f>
        <v>0</v>
      </c>
      <c r="E23" s="441">
        <f>E18+E22+E19</f>
        <v>0</v>
      </c>
      <c r="F23" s="419"/>
    </row>
    <row r="24" spans="1:6" s="404" customFormat="1" ht="12" customHeight="1">
      <c r="A24" s="401"/>
      <c r="B24" s="401"/>
      <c r="C24" s="402"/>
      <c r="D24" s="403"/>
      <c r="E24" s="403"/>
      <c r="F24" s="403"/>
    </row>
    <row r="25" spans="1:6" ht="12" customHeight="1" thickBot="1">
      <c r="A25" s="405"/>
      <c r="B25" s="406"/>
      <c r="C25" s="406"/>
      <c r="D25" s="407"/>
      <c r="E25" s="407"/>
      <c r="F25" s="407"/>
    </row>
    <row r="26" spans="1:6" ht="12" customHeight="1" thickBot="1">
      <c r="A26" s="408"/>
      <c r="B26" s="409"/>
      <c r="C26" s="410" t="s">
        <v>276</v>
      </c>
      <c r="D26" s="430"/>
      <c r="E26" s="441"/>
      <c r="F26" s="400"/>
    </row>
    <row r="27" spans="1:6" ht="12" customHeight="1" thickBot="1">
      <c r="A27" s="375" t="s">
        <v>45</v>
      </c>
      <c r="B27" s="411"/>
      <c r="C27" s="376" t="s">
        <v>277</v>
      </c>
      <c r="D27" s="434">
        <f>SUM(D28:D32)</f>
        <v>0</v>
      </c>
      <c r="E27" s="434">
        <f>SUM(E28:E32)</f>
        <v>0</v>
      </c>
      <c r="F27" s="363"/>
    </row>
    <row r="28" spans="1:6" ht="12" customHeight="1">
      <c r="A28" s="412"/>
      <c r="B28" s="413" t="s">
        <v>251</v>
      </c>
      <c r="C28" s="374" t="s">
        <v>278</v>
      </c>
      <c r="D28" s="443"/>
      <c r="E28" s="443"/>
      <c r="F28" s="369"/>
    </row>
    <row r="29" spans="1:6" ht="12" customHeight="1">
      <c r="A29" s="414"/>
      <c r="B29" s="415" t="s">
        <v>252</v>
      </c>
      <c r="C29" s="368" t="s">
        <v>101</v>
      </c>
      <c r="D29" s="444"/>
      <c r="E29" s="444"/>
      <c r="F29" s="369"/>
    </row>
    <row r="30" spans="1:6" ht="12" customHeight="1">
      <c r="A30" s="414"/>
      <c r="B30" s="415" t="s">
        <v>253</v>
      </c>
      <c r="C30" s="368" t="s">
        <v>279</v>
      </c>
      <c r="D30" s="444"/>
      <c r="E30" s="444"/>
      <c r="F30" s="369"/>
    </row>
    <row r="31" spans="1:6" s="404" customFormat="1" ht="12" customHeight="1">
      <c r="A31" s="414"/>
      <c r="B31" s="415" t="s">
        <v>254</v>
      </c>
      <c r="C31" s="368" t="s">
        <v>210</v>
      </c>
      <c r="D31" s="444"/>
      <c r="E31" s="444"/>
      <c r="F31" s="369"/>
    </row>
    <row r="32" spans="1:6" ht="12" customHeight="1" thickBot="1">
      <c r="A32" s="414"/>
      <c r="B32" s="415" t="s">
        <v>100</v>
      </c>
      <c r="C32" s="368" t="s">
        <v>212</v>
      </c>
      <c r="D32" s="444"/>
      <c r="E32" s="444"/>
      <c r="F32" s="416"/>
    </row>
    <row r="33" spans="1:6" ht="12" customHeight="1" thickBot="1">
      <c r="A33" s="375" t="s">
        <v>47</v>
      </c>
      <c r="B33" s="411"/>
      <c r="C33" s="376" t="s">
        <v>280</v>
      </c>
      <c r="D33" s="434">
        <f>SUM(D34:D37)</f>
        <v>0</v>
      </c>
      <c r="E33" s="434"/>
      <c r="F33" s="363"/>
    </row>
    <row r="34" spans="1:6" ht="12" customHeight="1">
      <c r="A34" s="412"/>
      <c r="B34" s="413" t="s">
        <v>281</v>
      </c>
      <c r="C34" s="374" t="s">
        <v>223</v>
      </c>
      <c r="D34" s="443"/>
      <c r="E34" s="443"/>
      <c r="F34" s="369"/>
    </row>
    <row r="35" spans="1:6" ht="12" customHeight="1">
      <c r="A35" s="414"/>
      <c r="B35" s="415" t="s">
        <v>282</v>
      </c>
      <c r="C35" s="368" t="s">
        <v>224</v>
      </c>
      <c r="D35" s="444">
        <v>0</v>
      </c>
      <c r="E35" s="444"/>
      <c r="F35" s="416"/>
    </row>
    <row r="36" spans="1:6" ht="15" customHeight="1">
      <c r="A36" s="414"/>
      <c r="B36" s="415" t="s">
        <v>283</v>
      </c>
      <c r="C36" s="368" t="s">
        <v>284</v>
      </c>
      <c r="D36" s="444"/>
      <c r="E36" s="444"/>
      <c r="F36" s="416"/>
    </row>
    <row r="37" spans="1:6" ht="13.5" thickBot="1">
      <c r="A37" s="414"/>
      <c r="B37" s="415" t="s">
        <v>285</v>
      </c>
      <c r="C37" s="368" t="s">
        <v>286</v>
      </c>
      <c r="D37" s="444"/>
      <c r="E37" s="444"/>
      <c r="F37" s="416"/>
    </row>
    <row r="38" spans="1:6" ht="15" customHeight="1" thickBot="1">
      <c r="A38" s="375" t="s">
        <v>11</v>
      </c>
      <c r="B38" s="411"/>
      <c r="C38" s="411" t="s">
        <v>287</v>
      </c>
      <c r="D38" s="438"/>
      <c r="E38" s="438"/>
      <c r="F38" s="385"/>
    </row>
    <row r="39" spans="1:6" ht="14.25" customHeight="1" thickBot="1">
      <c r="A39" s="395" t="s">
        <v>12</v>
      </c>
      <c r="B39" s="396"/>
      <c r="C39" s="397" t="s">
        <v>288</v>
      </c>
      <c r="D39" s="539"/>
      <c r="E39" s="438"/>
      <c r="F39" s="385"/>
    </row>
    <row r="40" spans="1:6" ht="13.5" thickBot="1">
      <c r="A40" s="375" t="s">
        <v>13</v>
      </c>
      <c r="B40" s="417"/>
      <c r="C40" s="418" t="s">
        <v>289</v>
      </c>
      <c r="D40" s="441">
        <f>D27+D33+D38+D39</f>
        <v>0</v>
      </c>
      <c r="E40" s="441">
        <f>E27+E33+E38+E39</f>
        <v>0</v>
      </c>
      <c r="F40" s="419"/>
    </row>
    <row r="41" spans="1:6" ht="13.5" thickBot="1">
      <c r="A41" s="420"/>
      <c r="B41" s="421"/>
      <c r="C41" s="421"/>
      <c r="D41" s="422"/>
      <c r="E41" s="422"/>
      <c r="F41" s="422"/>
    </row>
    <row r="42" spans="1:6" ht="13.5" thickBot="1">
      <c r="A42" s="423" t="s">
        <v>290</v>
      </c>
      <c r="B42" s="424"/>
      <c r="C42" s="425"/>
      <c r="D42" s="446"/>
      <c r="E42" s="448"/>
      <c r="F42" s="447"/>
    </row>
    <row r="43" spans="1:6" ht="13.5" thickBot="1">
      <c r="A43" s="423" t="s">
        <v>291</v>
      </c>
      <c r="B43" s="424"/>
      <c r="C43" s="425"/>
      <c r="D43" s="446"/>
      <c r="E43" s="448"/>
      <c r="F43" s="447"/>
    </row>
    <row r="45" spans="1:4" ht="12.75">
      <c r="A45" s="1095" t="s">
        <v>292</v>
      </c>
      <c r="B45" s="1095"/>
      <c r="C45" s="1095"/>
      <c r="D45" s="1095"/>
    </row>
    <row r="46" spans="1:3" ht="12.75">
      <c r="A46" s="1095"/>
      <c r="B46" s="1095"/>
      <c r="C46" s="1095"/>
    </row>
    <row r="47" ht="12.75">
      <c r="D47" s="449">
        <v>0</v>
      </c>
    </row>
  </sheetData>
  <sheetProtection/>
  <mergeCells count="5">
    <mergeCell ref="A5:B5"/>
    <mergeCell ref="A3:F3"/>
    <mergeCell ref="E1:F1"/>
    <mergeCell ref="A46:C46"/>
    <mergeCell ref="A45:D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8.421875" style="312" customWidth="1"/>
    <col min="2" max="2" width="8.140625" style="319" customWidth="1"/>
    <col min="3" max="3" width="6.8515625" style="319" customWidth="1"/>
    <col min="4" max="4" width="56.7109375" style="320" customWidth="1"/>
    <col min="5" max="6" width="17.28125" style="1" customWidth="1"/>
    <col min="7" max="11" width="17.28125" style="223" customWidth="1"/>
    <col min="12" max="12" width="15.140625" style="1" customWidth="1"/>
    <col min="13" max="13" width="15.421875" style="1" customWidth="1"/>
    <col min="14" max="16384" width="9.140625" style="1" customWidth="1"/>
  </cols>
  <sheetData>
    <row r="1" spans="1:11" ht="24.75" customHeight="1">
      <c r="A1" s="938" t="s">
        <v>9</v>
      </c>
      <c r="B1" s="938"/>
      <c r="C1" s="938"/>
      <c r="D1" s="938"/>
      <c r="E1" s="938"/>
      <c r="F1" s="938"/>
      <c r="G1" s="938"/>
      <c r="H1" s="938"/>
      <c r="I1" s="938"/>
      <c r="J1" s="938"/>
      <c r="K1" s="938"/>
    </row>
    <row r="2" spans="1:11" ht="14.25" customHeight="1" thickBot="1">
      <c r="A2" s="939" t="s">
        <v>354</v>
      </c>
      <c r="B2" s="939"/>
      <c r="C2" s="311"/>
      <c r="D2" s="321"/>
      <c r="K2" s="327" t="s">
        <v>2</v>
      </c>
    </row>
    <row r="3" spans="1:12" s="2" customFormat="1" ht="48.75" customHeight="1" thickBot="1">
      <c r="A3" s="940" t="s">
        <v>4</v>
      </c>
      <c r="B3" s="897"/>
      <c r="C3" s="897"/>
      <c r="D3" s="897"/>
      <c r="E3" s="776" t="s">
        <v>5</v>
      </c>
      <c r="F3" s="777"/>
      <c r="G3" s="776" t="s">
        <v>134</v>
      </c>
      <c r="H3" s="777"/>
      <c r="I3" s="776" t="s">
        <v>135</v>
      </c>
      <c r="J3" s="777"/>
      <c r="K3" s="776" t="s">
        <v>153</v>
      </c>
      <c r="L3" s="777"/>
    </row>
    <row r="4" spans="1:12" s="2" customFormat="1" ht="16.5" thickBot="1">
      <c r="A4" s="742"/>
      <c r="B4" s="743"/>
      <c r="C4" s="743"/>
      <c r="D4" s="743"/>
      <c r="E4" s="751" t="s">
        <v>144</v>
      </c>
      <c r="F4" s="307" t="s">
        <v>545</v>
      </c>
      <c r="G4" s="751" t="s">
        <v>144</v>
      </c>
      <c r="H4" s="307" t="s">
        <v>545</v>
      </c>
      <c r="I4" s="751" t="s">
        <v>144</v>
      </c>
      <c r="J4" s="307" t="s">
        <v>545</v>
      </c>
      <c r="K4" s="751" t="s">
        <v>144</v>
      </c>
      <c r="L4" s="307" t="s">
        <v>545</v>
      </c>
    </row>
    <row r="5" spans="1:13" s="222" customFormat="1" ht="33" customHeight="1" thickBot="1">
      <c r="A5" s="298" t="s">
        <v>45</v>
      </c>
      <c r="B5" s="934" t="s">
        <v>207</v>
      </c>
      <c r="C5" s="934"/>
      <c r="D5" s="934"/>
      <c r="E5" s="771">
        <f aca="true" t="shared" si="0" ref="E5:L5">SUM(E6:E10)</f>
        <v>14189</v>
      </c>
      <c r="F5" s="260">
        <f t="shared" si="0"/>
        <v>14293</v>
      </c>
      <c r="G5" s="771">
        <f t="shared" si="0"/>
        <v>13989</v>
      </c>
      <c r="H5" s="260">
        <f t="shared" si="0"/>
        <v>14093</v>
      </c>
      <c r="I5" s="771">
        <f t="shared" si="0"/>
        <v>200</v>
      </c>
      <c r="J5" s="260">
        <f t="shared" si="0"/>
        <v>200</v>
      </c>
      <c r="K5" s="771">
        <f t="shared" si="0"/>
        <v>0</v>
      </c>
      <c r="L5" s="260">
        <f t="shared" si="0"/>
        <v>0</v>
      </c>
      <c r="M5" s="493"/>
    </row>
    <row r="6" spans="1:13" s="5" customFormat="1" ht="33" customHeight="1">
      <c r="A6" s="297"/>
      <c r="B6" s="308" t="s">
        <v>82</v>
      </c>
      <c r="C6" s="308"/>
      <c r="D6" s="778" t="s">
        <v>0</v>
      </c>
      <c r="E6" s="773">
        <f>'[1]4.sz.m.ÖNK kiadás'!E7+'[1]5.1 sz. m'!D29+'[1]5.2 sz. m'!D28</f>
        <v>3984</v>
      </c>
      <c r="F6" s="255">
        <f>'[1]4.sz.m.ÖNK kiadás'!F7+'[1]5.1 sz. m'!E29+'[1]5.2 sz. m'!E28</f>
        <v>3990</v>
      </c>
      <c r="G6" s="773">
        <f aca="true" t="shared" si="1" ref="G6:H13">E6-I6</f>
        <v>3984</v>
      </c>
      <c r="H6" s="255">
        <f t="shared" si="1"/>
        <v>3990</v>
      </c>
      <c r="I6" s="773">
        <f>'[1]4.sz.m.ÖNK kiadás'!I7</f>
        <v>0</v>
      </c>
      <c r="J6" s="255">
        <f>'[1]4.sz.m.ÖNK kiadás'!J7</f>
        <v>0</v>
      </c>
      <c r="K6" s="773">
        <f>'[1]5.1 sz. m'!F29</f>
        <v>0</v>
      </c>
      <c r="L6" s="255">
        <f>'[1]5.1 sz. m'!G29</f>
        <v>0</v>
      </c>
      <c r="M6" s="493"/>
    </row>
    <row r="7" spans="1:13" s="5" customFormat="1" ht="33" customHeight="1">
      <c r="A7" s="275"/>
      <c r="B7" s="284" t="s">
        <v>83</v>
      </c>
      <c r="C7" s="284"/>
      <c r="D7" s="779" t="s">
        <v>208</v>
      </c>
      <c r="E7" s="773">
        <f>'[1]4.sz.m.ÖNK kiadás'!E8+'[1]5.1 sz. m'!D30+'[1]5.2 sz. m'!D29</f>
        <v>798</v>
      </c>
      <c r="F7" s="255">
        <f>'[1]4.sz.m.ÖNK kiadás'!F8+'[1]5.1 sz. m'!E30+'[1]5.2 sz. m'!E29</f>
        <v>799</v>
      </c>
      <c r="G7" s="773">
        <f t="shared" si="1"/>
        <v>798</v>
      </c>
      <c r="H7" s="255">
        <f t="shared" si="1"/>
        <v>799</v>
      </c>
      <c r="I7" s="773">
        <f>'[1]4.sz.m.ÖNK kiadás'!I8</f>
        <v>0</v>
      </c>
      <c r="J7" s="255">
        <f>'[1]4.sz.m.ÖNK kiadás'!J8</f>
        <v>0</v>
      </c>
      <c r="K7" s="773">
        <f>'[1]5.1 sz. m'!F30</f>
        <v>0</v>
      </c>
      <c r="L7" s="255">
        <f>'[1]5.1 sz. m'!G30</f>
        <v>0</v>
      </c>
      <c r="M7" s="493"/>
    </row>
    <row r="8" spans="1:13" s="5" customFormat="1" ht="33" customHeight="1">
      <c r="A8" s="275"/>
      <c r="B8" s="284" t="s">
        <v>84</v>
      </c>
      <c r="C8" s="284"/>
      <c r="D8" s="779" t="s">
        <v>209</v>
      </c>
      <c r="E8" s="773">
        <f>'[1]4.sz.m.ÖNK kiadás'!E9+'[1]5.1 sz. m'!D31+'[1]5.2 sz. m'!D30</f>
        <v>5931</v>
      </c>
      <c r="F8" s="255">
        <f>'[1]4.sz.m.ÖNK kiadás'!F9+'[1]5.1 sz. m'!E31+'[1]5.2 sz. m'!E30</f>
        <v>6028</v>
      </c>
      <c r="G8" s="773">
        <f t="shared" si="1"/>
        <v>5931</v>
      </c>
      <c r="H8" s="255">
        <f t="shared" si="1"/>
        <v>6028</v>
      </c>
      <c r="I8" s="773">
        <f>'[1]4.sz.m.ÖNK kiadás'!I9</f>
        <v>0</v>
      </c>
      <c r="J8" s="255">
        <f>'[1]4.sz.m.ÖNK kiadás'!J9</f>
        <v>0</v>
      </c>
      <c r="K8" s="773">
        <f>'[1]5.1 sz. m'!F31</f>
        <v>0</v>
      </c>
      <c r="L8" s="255">
        <f>'[1]5.1 sz. m'!G31</f>
        <v>0</v>
      </c>
      <c r="M8" s="493"/>
    </row>
    <row r="9" spans="1:13" s="5" customFormat="1" ht="33" customHeight="1">
      <c r="A9" s="275"/>
      <c r="B9" s="284" t="s">
        <v>99</v>
      </c>
      <c r="C9" s="284"/>
      <c r="D9" s="779" t="s">
        <v>210</v>
      </c>
      <c r="E9" s="773">
        <f>'[1]4.sz.m.ÖNK kiadás'!E10+'[1]5.1 sz. m'!D32+'[1]5.2 sz. m'!D31</f>
        <v>689</v>
      </c>
      <c r="F9" s="255">
        <f>'[1]4.sz.m.ÖNK kiadás'!F10+'[1]5.1 sz. m'!E32+'[1]5.2 sz. m'!E31</f>
        <v>689</v>
      </c>
      <c r="G9" s="773">
        <f t="shared" si="1"/>
        <v>509</v>
      </c>
      <c r="H9" s="255">
        <f t="shared" si="1"/>
        <v>509</v>
      </c>
      <c r="I9" s="773">
        <f>'[1]4.sz.m.ÖNK kiadás'!I10</f>
        <v>180</v>
      </c>
      <c r="J9" s="255">
        <f>'[1]4.sz.m.ÖNK kiadás'!J10</f>
        <v>180</v>
      </c>
      <c r="K9" s="773"/>
      <c r="L9" s="255"/>
      <c r="M9" s="493"/>
    </row>
    <row r="10" spans="1:13" s="5" customFormat="1" ht="33" customHeight="1">
      <c r="A10" s="275"/>
      <c r="B10" s="284" t="s">
        <v>100</v>
      </c>
      <c r="C10" s="284"/>
      <c r="D10" s="780" t="s">
        <v>212</v>
      </c>
      <c r="E10" s="773">
        <f>SUM(E11:E15)</f>
        <v>2787</v>
      </c>
      <c r="F10" s="255">
        <f>SUM(F11:F15)</f>
        <v>2787</v>
      </c>
      <c r="G10" s="773">
        <f t="shared" si="1"/>
        <v>2767</v>
      </c>
      <c r="H10" s="255">
        <f t="shared" si="1"/>
        <v>2767</v>
      </c>
      <c r="I10" s="773">
        <f>'[1]4.sz.m.ÖNK kiadás'!I11</f>
        <v>20</v>
      </c>
      <c r="J10" s="255">
        <f>'[1]4.sz.m.ÖNK kiadás'!J11</f>
        <v>20</v>
      </c>
      <c r="K10" s="773"/>
      <c r="L10" s="255"/>
      <c r="M10" s="493"/>
    </row>
    <row r="11" spans="1:13" s="5" customFormat="1" ht="33" customHeight="1">
      <c r="A11" s="275"/>
      <c r="B11" s="318"/>
      <c r="C11" s="284" t="s">
        <v>211</v>
      </c>
      <c r="D11" s="781" t="s">
        <v>213</v>
      </c>
      <c r="E11" s="773"/>
      <c r="F11" s="255"/>
      <c r="G11" s="773">
        <f t="shared" si="1"/>
        <v>0</v>
      </c>
      <c r="H11" s="255">
        <f t="shared" si="1"/>
        <v>0</v>
      </c>
      <c r="I11" s="773">
        <f>'[1]4.sz.m.ÖNK kiadás'!I12</f>
        <v>0</v>
      </c>
      <c r="J11" s="255">
        <f>'[1]4.sz.m.ÖNK kiadás'!J12</f>
        <v>0</v>
      </c>
      <c r="K11" s="773"/>
      <c r="L11" s="255"/>
      <c r="M11" s="493"/>
    </row>
    <row r="12" spans="1:13" s="5" customFormat="1" ht="33" customHeight="1">
      <c r="A12" s="275"/>
      <c r="B12" s="284"/>
      <c r="C12" s="284" t="s">
        <v>214</v>
      </c>
      <c r="D12" s="779" t="s">
        <v>216</v>
      </c>
      <c r="E12" s="773">
        <f>'[1]4.sz.m.ÖNK kiadás'!E13</f>
        <v>20</v>
      </c>
      <c r="F12" s="255">
        <f>'[1]4.sz.m.ÖNK kiadás'!F13</f>
        <v>20</v>
      </c>
      <c r="G12" s="773">
        <f t="shared" si="1"/>
        <v>0</v>
      </c>
      <c r="H12" s="255">
        <f t="shared" si="1"/>
        <v>0</v>
      </c>
      <c r="I12" s="773">
        <f>'[1]4.sz.m.ÖNK kiadás'!I13</f>
        <v>20</v>
      </c>
      <c r="J12" s="255">
        <f>'[1]4.sz.m.ÖNK kiadás'!J13</f>
        <v>20</v>
      </c>
      <c r="K12" s="773"/>
      <c r="L12" s="255"/>
      <c r="M12" s="493"/>
    </row>
    <row r="13" spans="1:13" s="5" customFormat="1" ht="33" customHeight="1">
      <c r="A13" s="314"/>
      <c r="B13" s="315"/>
      <c r="C13" s="284" t="s">
        <v>215</v>
      </c>
      <c r="D13" s="315" t="s">
        <v>217</v>
      </c>
      <c r="E13" s="773">
        <f>'[1]4.sz.m.ÖNK kiadás'!E14</f>
        <v>2767</v>
      </c>
      <c r="F13" s="255">
        <f>'[1]4.sz.m.ÖNK kiadás'!F14</f>
        <v>2767</v>
      </c>
      <c r="G13" s="773">
        <f t="shared" si="1"/>
        <v>2767</v>
      </c>
      <c r="H13" s="255">
        <f t="shared" si="1"/>
        <v>2767</v>
      </c>
      <c r="I13" s="773">
        <f>'[1]4.sz.m.ÖNK kiadás'!I14</f>
        <v>0</v>
      </c>
      <c r="J13" s="255">
        <f>'[1]4.sz.m.ÖNK kiadás'!J14</f>
        <v>0</v>
      </c>
      <c r="K13" s="773"/>
      <c r="L13" s="255"/>
      <c r="M13" s="493"/>
    </row>
    <row r="14" spans="1:13" s="5" customFormat="1" ht="33" customHeight="1">
      <c r="A14" s="275"/>
      <c r="B14" s="284"/>
      <c r="C14" s="284" t="s">
        <v>218</v>
      </c>
      <c r="D14" s="779" t="s">
        <v>220</v>
      </c>
      <c r="E14" s="773"/>
      <c r="F14" s="255"/>
      <c r="G14" s="773"/>
      <c r="H14" s="255"/>
      <c r="I14" s="773">
        <f>'[1]4.sz.m.ÖNK kiadás'!I15</f>
        <v>0</v>
      </c>
      <c r="J14" s="255">
        <f>'[1]4.sz.m.ÖNK kiadás'!J15</f>
        <v>0</v>
      </c>
      <c r="K14" s="773"/>
      <c r="L14" s="255"/>
      <c r="M14" s="493"/>
    </row>
    <row r="15" spans="1:13" s="5" customFormat="1" ht="33" customHeight="1" thickBot="1">
      <c r="A15" s="322"/>
      <c r="B15" s="309"/>
      <c r="C15" s="309" t="s">
        <v>219</v>
      </c>
      <c r="D15" s="782" t="s">
        <v>221</v>
      </c>
      <c r="E15" s="773"/>
      <c r="F15" s="255"/>
      <c r="G15" s="773"/>
      <c r="H15" s="255"/>
      <c r="I15" s="773">
        <f>'[1]4.sz.m.ÖNK kiadás'!I16</f>
        <v>0</v>
      </c>
      <c r="J15" s="255">
        <f>'[1]4.sz.m.ÖNK kiadás'!J16</f>
        <v>0</v>
      </c>
      <c r="K15" s="773"/>
      <c r="L15" s="255"/>
      <c r="M15" s="493"/>
    </row>
    <row r="16" spans="1:13" s="5" customFormat="1" ht="33" customHeight="1" thickBot="1">
      <c r="A16" s="298" t="s">
        <v>47</v>
      </c>
      <c r="B16" s="934" t="s">
        <v>222</v>
      </c>
      <c r="C16" s="934"/>
      <c r="D16" s="934"/>
      <c r="E16" s="783">
        <f aca="true" t="shared" si="2" ref="E16:L16">SUM(E17:E19)</f>
        <v>663</v>
      </c>
      <c r="F16" s="10">
        <f t="shared" si="2"/>
        <v>3052</v>
      </c>
      <c r="G16" s="783">
        <f t="shared" si="2"/>
        <v>363</v>
      </c>
      <c r="H16" s="10">
        <f t="shared" si="2"/>
        <v>2515</v>
      </c>
      <c r="I16" s="783">
        <f t="shared" si="2"/>
        <v>300</v>
      </c>
      <c r="J16" s="10">
        <f t="shared" si="2"/>
        <v>537</v>
      </c>
      <c r="K16" s="783">
        <f t="shared" si="2"/>
        <v>0</v>
      </c>
      <c r="L16" s="10">
        <f t="shared" si="2"/>
        <v>0</v>
      </c>
      <c r="M16" s="493"/>
    </row>
    <row r="17" spans="1:13" s="5" customFormat="1" ht="33" customHeight="1">
      <c r="A17" s="297"/>
      <c r="B17" s="308" t="s">
        <v>85</v>
      </c>
      <c r="C17" s="935" t="s">
        <v>223</v>
      </c>
      <c r="D17" s="935"/>
      <c r="E17" s="773">
        <f>'[1]4.sz.m.ÖNK kiadás'!E18+'[1]5.1 sz. m'!D35+'[1]5.2 sz. m'!D34</f>
        <v>300</v>
      </c>
      <c r="F17" s="255">
        <f>'[1]4.sz.m.ÖNK kiadás'!F18+'[1]5.1 sz. m'!E35+'[1]5.2 sz. m'!E34</f>
        <v>300</v>
      </c>
      <c r="G17" s="773">
        <f>'[1]4.sz.m.ÖNK kiadás'!G18+'[1]5.1 sz. m'!E35+'[1]5.2 sz. m'!E34</f>
        <v>300</v>
      </c>
      <c r="H17" s="255">
        <f>'[1]4.sz.m.ÖNK kiadás'!H18+'[1]5.1 sz. m'!F35+'[1]5.2 sz. m'!F34</f>
        <v>300</v>
      </c>
      <c r="I17" s="773"/>
      <c r="J17" s="255"/>
      <c r="K17" s="773"/>
      <c r="L17" s="255"/>
      <c r="M17" s="493"/>
    </row>
    <row r="18" spans="1:13" s="5" customFormat="1" ht="33" customHeight="1">
      <c r="A18" s="275"/>
      <c r="B18" s="284" t="s">
        <v>86</v>
      </c>
      <c r="C18" s="936" t="s">
        <v>224</v>
      </c>
      <c r="D18" s="936"/>
      <c r="E18" s="773">
        <f>'[1]4.sz.m.ÖNK kiadás'!E19</f>
        <v>0</v>
      </c>
      <c r="F18" s="255">
        <f>'[1]4.sz.m.ÖNK kiadás'!F19</f>
        <v>1961</v>
      </c>
      <c r="G18" s="773">
        <f>'[1]4.sz.m.ÖNK kiadás'!G19</f>
        <v>0</v>
      </c>
      <c r="H18" s="255">
        <f>'[1]4.sz.m.ÖNK kiadás'!H19</f>
        <v>1961</v>
      </c>
      <c r="I18" s="773"/>
      <c r="J18" s="255"/>
      <c r="K18" s="773"/>
      <c r="L18" s="255"/>
      <c r="M18" s="493"/>
    </row>
    <row r="19" spans="1:13" s="5" customFormat="1" ht="33" customHeight="1">
      <c r="A19" s="316"/>
      <c r="B19" s="284" t="s">
        <v>87</v>
      </c>
      <c r="C19" s="937" t="s">
        <v>225</v>
      </c>
      <c r="D19" s="937"/>
      <c r="E19" s="773">
        <f>'[1]4.sz.m.ÖNK kiadás'!E20</f>
        <v>363</v>
      </c>
      <c r="F19" s="255">
        <f>'[1]4.sz.m.ÖNK kiadás'!F20</f>
        <v>791</v>
      </c>
      <c r="G19" s="773">
        <f>'[1]4.sz.m.ÖNK kiadás'!G20</f>
        <v>63</v>
      </c>
      <c r="H19" s="255">
        <f>'[1]4.sz.m.ÖNK kiadás'!H20</f>
        <v>254</v>
      </c>
      <c r="I19" s="773">
        <f>'[1]4.sz.m.ÖNK kiadás'!I20</f>
        <v>300</v>
      </c>
      <c r="J19" s="255">
        <f>'[1]4.sz.m.ÖNK kiadás'!J20</f>
        <v>537</v>
      </c>
      <c r="K19" s="773"/>
      <c r="L19" s="255"/>
      <c r="M19" s="493"/>
    </row>
    <row r="20" spans="1:13" s="5" customFormat="1" ht="33" customHeight="1">
      <c r="A20" s="281"/>
      <c r="B20" s="285"/>
      <c r="C20" s="285" t="s">
        <v>226</v>
      </c>
      <c r="D20" s="487" t="s">
        <v>216</v>
      </c>
      <c r="E20" s="773">
        <f>'[1]4.sz.m.ÖNK kiadás'!E21</f>
        <v>363</v>
      </c>
      <c r="F20" s="255">
        <f>'[1]4.sz.m.ÖNK kiadás'!F21</f>
        <v>791</v>
      </c>
      <c r="G20" s="773">
        <f>'[1]4.sz.m.ÖNK kiadás'!G21</f>
        <v>63</v>
      </c>
      <c r="H20" s="255">
        <f>'[1]4.sz.m.ÖNK kiadás'!H21</f>
        <v>254</v>
      </c>
      <c r="I20" s="773">
        <f>'[1]4.sz.m.ÖNK kiadás'!I21</f>
        <v>300</v>
      </c>
      <c r="J20" s="255">
        <f>'[1]4.sz.m.ÖNK kiadás'!J21</f>
        <v>537</v>
      </c>
      <c r="K20" s="773"/>
      <c r="L20" s="255"/>
      <c r="M20" s="493"/>
    </row>
    <row r="21" spans="1:13" s="5" customFormat="1" ht="33" customHeight="1">
      <c r="A21" s="281"/>
      <c r="B21" s="285"/>
      <c r="C21" s="285" t="s">
        <v>227</v>
      </c>
      <c r="D21" s="487" t="s">
        <v>217</v>
      </c>
      <c r="E21" s="773">
        <f>'[1]4.sz.m.ÖNK kiadás'!E22</f>
        <v>0</v>
      </c>
      <c r="F21" s="255">
        <f>'[1]4.sz.m.ÖNK kiadás'!F22</f>
        <v>0</v>
      </c>
      <c r="G21" s="773">
        <f>'[1]4.sz.m.ÖNK kiadás'!G22</f>
        <v>0</v>
      </c>
      <c r="H21" s="255">
        <f>'[1]4.sz.m.ÖNK kiadás'!H22</f>
        <v>0</v>
      </c>
      <c r="I21" s="773"/>
      <c r="J21" s="255"/>
      <c r="K21" s="773"/>
      <c r="L21" s="255"/>
      <c r="M21" s="493"/>
    </row>
    <row r="22" spans="1:13" s="5" customFormat="1" ht="33" customHeight="1">
      <c r="A22" s="316"/>
      <c r="B22" s="487"/>
      <c r="C22" s="285" t="s">
        <v>228</v>
      </c>
      <c r="D22" s="487" t="s">
        <v>220</v>
      </c>
      <c r="E22" s="773">
        <f>'[1]4.sz.m.ÖNK kiadás'!E23</f>
        <v>0</v>
      </c>
      <c r="F22" s="255">
        <f>'[1]4.sz.m.ÖNK kiadás'!F23</f>
        <v>0</v>
      </c>
      <c r="G22" s="773">
        <f>'[1]4.sz.m.ÖNK kiadás'!G23</f>
        <v>0</v>
      </c>
      <c r="H22" s="255">
        <f>'[1]4.sz.m.ÖNK kiadás'!H23</f>
        <v>0</v>
      </c>
      <c r="I22" s="773"/>
      <c r="J22" s="255"/>
      <c r="K22" s="773"/>
      <c r="L22" s="255"/>
      <c r="M22" s="493"/>
    </row>
    <row r="23" spans="1:13" s="5" customFormat="1" ht="33" customHeight="1" thickBot="1">
      <c r="A23" s="535"/>
      <c r="B23" s="536"/>
      <c r="C23" s="537" t="s">
        <v>383</v>
      </c>
      <c r="D23" s="536" t="s">
        <v>384</v>
      </c>
      <c r="E23" s="773">
        <f>'[1]4.sz.m.ÖNK kiadás'!E24</f>
        <v>0</v>
      </c>
      <c r="F23" s="255">
        <f>'[1]4.sz.m.ÖNK kiadás'!F24</f>
        <v>0</v>
      </c>
      <c r="G23" s="773">
        <f>'[1]4.sz.m.ÖNK kiadás'!G24</f>
        <v>0</v>
      </c>
      <c r="H23" s="255">
        <f>'[1]4.sz.m.ÖNK kiadás'!H24</f>
        <v>0</v>
      </c>
      <c r="I23" s="773"/>
      <c r="J23" s="255"/>
      <c r="K23" s="773"/>
      <c r="L23" s="255"/>
      <c r="M23" s="493"/>
    </row>
    <row r="24" spans="1:13" s="5" customFormat="1" ht="33" customHeight="1" thickBot="1">
      <c r="A24" s="298" t="s">
        <v>11</v>
      </c>
      <c r="B24" s="934" t="s">
        <v>229</v>
      </c>
      <c r="C24" s="934"/>
      <c r="D24" s="934"/>
      <c r="E24" s="783">
        <f aca="true" t="shared" si="3" ref="E24:L24">SUM(E25:E27)</f>
        <v>1212</v>
      </c>
      <c r="F24" s="10">
        <f t="shared" si="3"/>
        <v>1269</v>
      </c>
      <c r="G24" s="783">
        <f t="shared" si="3"/>
        <v>1212</v>
      </c>
      <c r="H24" s="10">
        <f t="shared" si="3"/>
        <v>1269</v>
      </c>
      <c r="I24" s="783">
        <f t="shared" si="3"/>
        <v>0</v>
      </c>
      <c r="J24" s="10">
        <f t="shared" si="3"/>
        <v>0</v>
      </c>
      <c r="K24" s="783">
        <f t="shared" si="3"/>
        <v>0</v>
      </c>
      <c r="L24" s="10">
        <f t="shared" si="3"/>
        <v>0</v>
      </c>
      <c r="M24" s="493"/>
    </row>
    <row r="25" spans="1:13" s="5" customFormat="1" ht="33" customHeight="1">
      <c r="A25" s="297"/>
      <c r="B25" s="308" t="s">
        <v>88</v>
      </c>
      <c r="C25" s="935" t="s">
        <v>3</v>
      </c>
      <c r="D25" s="935"/>
      <c r="E25" s="773">
        <f>'[1]4.sz.m.ÖNK kiadás'!E26</f>
        <v>1212</v>
      </c>
      <c r="F25" s="255">
        <f>'[1]4.sz.m.ÖNK kiadás'!F26</f>
        <v>1269</v>
      </c>
      <c r="G25" s="773">
        <f>'[1]4.sz.m.ÖNK kiadás'!G26</f>
        <v>1212</v>
      </c>
      <c r="H25" s="255">
        <f>'[1]4.sz.m.ÖNK kiadás'!H26</f>
        <v>1269</v>
      </c>
      <c r="I25" s="773"/>
      <c r="J25" s="255"/>
      <c r="K25" s="773"/>
      <c r="L25" s="255"/>
      <c r="M25" s="493"/>
    </row>
    <row r="26" spans="1:13" s="222" customFormat="1" ht="33" customHeight="1">
      <c r="A26" s="317"/>
      <c r="B26" s="284" t="s">
        <v>89</v>
      </c>
      <c r="C26" s="945" t="s">
        <v>230</v>
      </c>
      <c r="D26" s="945"/>
      <c r="E26" s="773"/>
      <c r="F26" s="255"/>
      <c r="G26" s="773"/>
      <c r="H26" s="255"/>
      <c r="I26" s="773"/>
      <c r="J26" s="255"/>
      <c r="K26" s="773"/>
      <c r="L26" s="255"/>
      <c r="M26" s="493"/>
    </row>
    <row r="27" spans="1:13" s="222" customFormat="1" ht="33" customHeight="1" thickBot="1">
      <c r="A27" s="323"/>
      <c r="B27" s="309" t="s">
        <v>163</v>
      </c>
      <c r="C27" s="324" t="s">
        <v>231</v>
      </c>
      <c r="D27" s="324"/>
      <c r="E27" s="773"/>
      <c r="F27" s="255"/>
      <c r="G27" s="773"/>
      <c r="H27" s="255"/>
      <c r="I27" s="773"/>
      <c r="J27" s="255"/>
      <c r="K27" s="773"/>
      <c r="L27" s="255"/>
      <c r="M27" s="493"/>
    </row>
    <row r="28" spans="1:13" s="222" customFormat="1" ht="33" customHeight="1" thickBot="1">
      <c r="A28" s="272" t="s">
        <v>12</v>
      </c>
      <c r="B28" s="310" t="s">
        <v>232</v>
      </c>
      <c r="C28" s="310"/>
      <c r="D28" s="310"/>
      <c r="E28" s="784">
        <v>0</v>
      </c>
      <c r="F28" s="785">
        <v>0</v>
      </c>
      <c r="G28" s="784">
        <v>0</v>
      </c>
      <c r="H28" s="785">
        <v>0</v>
      </c>
      <c r="I28" s="784"/>
      <c r="J28" s="785"/>
      <c r="K28" s="784"/>
      <c r="L28" s="785"/>
      <c r="M28" s="493"/>
    </row>
    <row r="29" spans="1:13" s="222" customFormat="1" ht="33" customHeight="1" thickBot="1">
      <c r="A29" s="298" t="s">
        <v>13</v>
      </c>
      <c r="B29" s="923" t="s">
        <v>234</v>
      </c>
      <c r="C29" s="923"/>
      <c r="D29" s="923"/>
      <c r="E29" s="771">
        <f aca="true" t="shared" si="4" ref="E29:L29">E5+E16+E24+E28</f>
        <v>16064</v>
      </c>
      <c r="F29" s="260">
        <f t="shared" si="4"/>
        <v>18614</v>
      </c>
      <c r="G29" s="771">
        <f t="shared" si="4"/>
        <v>15564</v>
      </c>
      <c r="H29" s="260">
        <f t="shared" si="4"/>
        <v>17877</v>
      </c>
      <c r="I29" s="771">
        <f t="shared" si="4"/>
        <v>500</v>
      </c>
      <c r="J29" s="260">
        <f t="shared" si="4"/>
        <v>737</v>
      </c>
      <c r="K29" s="771">
        <f t="shared" si="4"/>
        <v>0</v>
      </c>
      <c r="L29" s="260">
        <f t="shared" si="4"/>
        <v>0</v>
      </c>
      <c r="M29" s="493"/>
    </row>
    <row r="30" spans="1:13" s="222" customFormat="1" ht="33" customHeight="1" thickBot="1">
      <c r="A30" s="270" t="s">
        <v>14</v>
      </c>
      <c r="B30" s="933" t="s">
        <v>387</v>
      </c>
      <c r="C30" s="933"/>
      <c r="D30" s="933"/>
      <c r="E30" s="759">
        <f>'[1]4.sz.m.ÖNK kiadás'!E32</f>
        <v>6432</v>
      </c>
      <c r="F30" s="299">
        <f>'[1]4.sz.m.ÖNK kiadás'!F32</f>
        <v>6432</v>
      </c>
      <c r="G30" s="759">
        <f>'[1]4.sz.m.ÖNK kiadás'!G32</f>
        <v>6432</v>
      </c>
      <c r="H30" s="299">
        <f>'[1]4.sz.m.ÖNK kiadás'!H32</f>
        <v>6432</v>
      </c>
      <c r="I30" s="759"/>
      <c r="J30" s="299"/>
      <c r="K30" s="759"/>
      <c r="L30" s="299"/>
      <c r="M30" s="493"/>
    </row>
    <row r="31" spans="1:13" s="5" customFormat="1" ht="33" customHeight="1">
      <c r="A31" s="325"/>
      <c r="B31" s="308" t="s">
        <v>93</v>
      </c>
      <c r="C31" s="941" t="s">
        <v>236</v>
      </c>
      <c r="D31" s="941"/>
      <c r="E31" s="773"/>
      <c r="F31" s="255"/>
      <c r="G31" s="773"/>
      <c r="H31" s="255"/>
      <c r="I31" s="773"/>
      <c r="J31" s="255"/>
      <c r="K31" s="773"/>
      <c r="L31" s="255"/>
      <c r="M31" s="493"/>
    </row>
    <row r="32" spans="1:13" s="5" customFormat="1" ht="33" customHeight="1" thickBot="1">
      <c r="A32" s="322"/>
      <c r="B32" s="309" t="s">
        <v>124</v>
      </c>
      <c r="C32" s="922" t="s">
        <v>238</v>
      </c>
      <c r="D32" s="922"/>
      <c r="E32" s="786">
        <f>'[1]4.sz.m.ÖNK kiadás'!E34</f>
        <v>6432</v>
      </c>
      <c r="F32" s="326">
        <f>'[1]4.sz.m.ÖNK kiadás'!F34</f>
        <v>6432</v>
      </c>
      <c r="G32" s="786"/>
      <c r="H32" s="326"/>
      <c r="I32" s="786"/>
      <c r="J32" s="326"/>
      <c r="K32" s="786"/>
      <c r="L32" s="326"/>
      <c r="M32" s="493"/>
    </row>
    <row r="33" spans="1:13" s="5" customFormat="1" ht="33" customHeight="1" thickBot="1">
      <c r="A33" s="298" t="s">
        <v>15</v>
      </c>
      <c r="B33" s="923" t="s">
        <v>237</v>
      </c>
      <c r="C33" s="923"/>
      <c r="D33" s="923"/>
      <c r="E33" s="783">
        <f aca="true" t="shared" si="5" ref="E33:L33">E29+E30</f>
        <v>22496</v>
      </c>
      <c r="F33" s="10">
        <f t="shared" si="5"/>
        <v>25046</v>
      </c>
      <c r="G33" s="783">
        <f t="shared" si="5"/>
        <v>21996</v>
      </c>
      <c r="H33" s="10">
        <f t="shared" si="5"/>
        <v>24309</v>
      </c>
      <c r="I33" s="783">
        <f t="shared" si="5"/>
        <v>500</v>
      </c>
      <c r="J33" s="10">
        <f t="shared" si="5"/>
        <v>737</v>
      </c>
      <c r="K33" s="783">
        <f t="shared" si="5"/>
        <v>0</v>
      </c>
      <c r="L33" s="10">
        <f t="shared" si="5"/>
        <v>0</v>
      </c>
      <c r="M33" s="493"/>
    </row>
    <row r="34" spans="1:11" s="5" customFormat="1" ht="19.5" customHeight="1">
      <c r="A34" s="157"/>
      <c r="B34" s="311"/>
      <c r="C34" s="157"/>
      <c r="D34" s="157"/>
      <c r="E34" s="6"/>
      <c r="F34" s="6"/>
      <c r="G34" s="328"/>
      <c r="H34" s="328"/>
      <c r="I34" s="328"/>
      <c r="J34" s="328"/>
      <c r="K34" s="328"/>
    </row>
    <row r="35" spans="1:11" s="5" customFormat="1" ht="19.5" customHeight="1">
      <c r="A35" s="157"/>
      <c r="B35" s="311"/>
      <c r="C35" s="157"/>
      <c r="D35" s="157"/>
      <c r="E35" s="6"/>
      <c r="F35" s="6"/>
      <c r="G35" s="328"/>
      <c r="H35" s="328"/>
      <c r="I35" s="328"/>
      <c r="J35" s="328"/>
      <c r="K35" s="328"/>
    </row>
    <row r="36" spans="1:11" s="5" customFormat="1" ht="19.5" customHeight="1">
      <c r="A36" s="157"/>
      <c r="B36" s="311"/>
      <c r="C36" s="944" t="s">
        <v>107</v>
      </c>
      <c r="D36" s="944"/>
      <c r="E36" s="944"/>
      <c r="F36" s="944"/>
      <c r="G36" s="944"/>
      <c r="H36" s="944"/>
      <c r="I36" s="944"/>
      <c r="J36" s="746"/>
      <c r="K36" s="496"/>
    </row>
    <row r="37" spans="1:11" s="5" customFormat="1" ht="19.5" customHeight="1" thickBot="1">
      <c r="A37" s="500" t="s">
        <v>108</v>
      </c>
      <c r="B37" s="500"/>
      <c r="E37" s="450"/>
      <c r="F37" s="450"/>
      <c r="G37" s="451"/>
      <c r="H37" s="451"/>
      <c r="I37" s="452">
        <v>0</v>
      </c>
      <c r="J37" s="452"/>
      <c r="K37" s="328"/>
    </row>
    <row r="38" spans="1:12" ht="31.5" customHeight="1" thickBot="1">
      <c r="A38" s="453">
        <v>1</v>
      </c>
      <c r="B38" s="924" t="s">
        <v>295</v>
      </c>
      <c r="C38" s="925"/>
      <c r="D38" s="926"/>
      <c r="E38" s="499">
        <f>'[1]1.sz.m. önk. össz.bev.'!E44-'1 .sz.m.önk.össz.kiad. (2)'!E29</f>
        <v>3040</v>
      </c>
      <c r="F38" s="499">
        <f>'[1]1.sz.m. önk. össz.bev.'!F44-'1 .sz.m.önk.össz.kiad. (2)'!F29</f>
        <v>3040</v>
      </c>
      <c r="G38" s="499">
        <f>'[1]1.sz.m. önk. össz.bev.'!G44-'1 .sz.m.önk.össz.kiad. (2)'!G29</f>
        <v>3540</v>
      </c>
      <c r="H38" s="499">
        <f>'[1]1.sz.m. önk. össz.bev.'!H44-'1 .sz.m.önk.össz.kiad. (2)'!H29</f>
        <v>3777</v>
      </c>
      <c r="I38" s="499">
        <f>'[1]1.sz.m. önk. össz.bev.'!I44-'1 .sz.m.önk.össz.kiad. (2)'!I29</f>
        <v>-500</v>
      </c>
      <c r="J38" s="499">
        <f>'[1]1.sz.m. önk. össz.bev.'!J44-'1 .sz.m.önk.össz.kiad. (2)'!J29</f>
        <v>-737</v>
      </c>
      <c r="K38" s="499">
        <f>'[1]1.sz.m. önk. össz.bev.'!K44-'1 .sz.m.önk.össz.kiad. (2)'!K29</f>
        <v>0</v>
      </c>
      <c r="L38" s="787">
        <f>'[1]1.sz.m. önk. össz.bev.'!L44-'1 .sz.m.önk.össz.kiad. (2)'!L29</f>
        <v>0</v>
      </c>
    </row>
    <row r="39" spans="1:10" ht="15.75">
      <c r="A39" s="313"/>
      <c r="B39" s="156"/>
      <c r="C39" s="450"/>
      <c r="D39" s="450"/>
      <c r="E39" s="454"/>
      <c r="F39" s="454"/>
      <c r="G39" s="451"/>
      <c r="H39" s="451"/>
      <c r="I39" s="452">
        <v>0</v>
      </c>
      <c r="J39" s="452"/>
    </row>
    <row r="40" spans="1:10" ht="15.75" customHeight="1">
      <c r="A40" s="313"/>
      <c r="B40" s="156"/>
      <c r="C40" s="920" t="s">
        <v>296</v>
      </c>
      <c r="D40" s="920"/>
      <c r="E40" s="920"/>
      <c r="F40" s="920"/>
      <c r="G40" s="920"/>
      <c r="H40" s="920"/>
      <c r="I40" s="920"/>
      <c r="J40" s="741"/>
    </row>
    <row r="41" spans="1:10" ht="16.5" thickBot="1">
      <c r="A41" s="500" t="s">
        <v>297</v>
      </c>
      <c r="B41" s="156"/>
      <c r="C41" s="942"/>
      <c r="D41" s="942"/>
      <c r="E41" s="450"/>
      <c r="F41" s="450"/>
      <c r="G41" s="451"/>
      <c r="H41" s="451"/>
      <c r="I41" s="452">
        <v>0</v>
      </c>
      <c r="J41" s="452"/>
    </row>
    <row r="42" spans="1:12" ht="27.75" customHeight="1">
      <c r="A42" s="489" t="s">
        <v>45</v>
      </c>
      <c r="B42" s="927" t="s">
        <v>367</v>
      </c>
      <c r="C42" s="928"/>
      <c r="D42" s="929"/>
      <c r="E42" s="514">
        <f>'[1]1.sz.m. önk. össz.bev.'!E46</f>
        <v>2229</v>
      </c>
      <c r="F42" s="514">
        <f>'[1]1.sz.m. önk. össz.bev.'!F46</f>
        <v>2229</v>
      </c>
      <c r="G42" s="514">
        <f>'[1]1.sz.m. önk. össz.bev.'!G46</f>
        <v>2229</v>
      </c>
      <c r="H42" s="514">
        <f>'[1]1.sz.m. önk. össz.bev.'!H46</f>
        <v>2229</v>
      </c>
      <c r="I42" s="514">
        <f>'[1]1.sz.m. önk. össz.bev.'!I46</f>
        <v>0</v>
      </c>
      <c r="J42" s="514">
        <f>'[1]1.sz.m. önk. össz.bev.'!J46</f>
        <v>0</v>
      </c>
      <c r="K42" s="514">
        <f>'[1]1.sz.m. önk. össz.bev.'!K46</f>
        <v>0</v>
      </c>
      <c r="L42" s="678">
        <f>'[1]1.sz.m. önk. össz.bev.'!L46</f>
        <v>0</v>
      </c>
    </row>
    <row r="43" spans="1:12" ht="27.75" customHeight="1">
      <c r="A43" s="490" t="s">
        <v>47</v>
      </c>
      <c r="B43" s="910" t="s">
        <v>368</v>
      </c>
      <c r="C43" s="911"/>
      <c r="D43" s="912"/>
      <c r="E43" s="515"/>
      <c r="F43" s="515"/>
      <c r="G43" s="515"/>
      <c r="H43" s="515"/>
      <c r="I43" s="515"/>
      <c r="J43" s="515"/>
      <c r="K43" s="515"/>
      <c r="L43" s="516"/>
    </row>
    <row r="44" spans="1:12" ht="27.75" customHeight="1" thickBot="1">
      <c r="A44" s="491" t="s">
        <v>11</v>
      </c>
      <c r="B44" s="930" t="s">
        <v>298</v>
      </c>
      <c r="C44" s="931"/>
      <c r="D44" s="932"/>
      <c r="E44" s="513">
        <f aca="true" t="shared" si="6" ref="E44:L44">E42+E43</f>
        <v>2229</v>
      </c>
      <c r="F44" s="513">
        <f t="shared" si="6"/>
        <v>2229</v>
      </c>
      <c r="G44" s="513">
        <f t="shared" si="6"/>
        <v>2229</v>
      </c>
      <c r="H44" s="513">
        <f t="shared" si="6"/>
        <v>2229</v>
      </c>
      <c r="I44" s="513">
        <f t="shared" si="6"/>
        <v>0</v>
      </c>
      <c r="J44" s="513">
        <f t="shared" si="6"/>
        <v>0</v>
      </c>
      <c r="K44" s="513">
        <f t="shared" si="6"/>
        <v>0</v>
      </c>
      <c r="L44" s="679">
        <f t="shared" si="6"/>
        <v>0</v>
      </c>
    </row>
    <row r="45" spans="1:11" ht="15.75">
      <c r="A45" s="313"/>
      <c r="B45" s="156"/>
      <c r="C45" s="455"/>
      <c r="D45" s="456"/>
      <c r="E45" s="457"/>
      <c r="F45" s="457"/>
      <c r="G45" s="451"/>
      <c r="H45" s="451"/>
      <c r="I45" s="452"/>
      <c r="J45" s="452"/>
      <c r="K45" s="1"/>
    </row>
    <row r="46" spans="1:10" ht="15.75" customHeight="1">
      <c r="A46" s="313"/>
      <c r="B46" s="156"/>
      <c r="C46" s="920" t="s">
        <v>299</v>
      </c>
      <c r="D46" s="920"/>
      <c r="E46" s="920"/>
      <c r="F46" s="920"/>
      <c r="G46" s="920"/>
      <c r="H46" s="920"/>
      <c r="I46" s="920"/>
      <c r="J46" s="741"/>
    </row>
    <row r="47" spans="1:10" ht="16.5" thickBot="1">
      <c r="A47" s="500" t="s">
        <v>301</v>
      </c>
      <c r="B47" s="500"/>
      <c r="C47" s="943"/>
      <c r="D47" s="943"/>
      <c r="E47" s="450"/>
      <c r="F47" s="450"/>
      <c r="G47" s="451"/>
      <c r="H47" s="451"/>
      <c r="I47" s="452">
        <v>0</v>
      </c>
      <c r="J47" s="452"/>
    </row>
    <row r="48" spans="1:12" ht="27.75" customHeight="1">
      <c r="A48" s="489" t="s">
        <v>45</v>
      </c>
      <c r="B48" s="927" t="s">
        <v>369</v>
      </c>
      <c r="C48" s="928"/>
      <c r="D48" s="929"/>
      <c r="E48" s="501">
        <v>0</v>
      </c>
      <c r="F48" s="501"/>
      <c r="G48" s="501"/>
      <c r="H48" s="501"/>
      <c r="I48" s="501"/>
      <c r="J48" s="501"/>
      <c r="K48" s="501"/>
      <c r="L48" s="788"/>
    </row>
    <row r="49" spans="1:12" ht="27.75" customHeight="1">
      <c r="A49" s="490" t="s">
        <v>47</v>
      </c>
      <c r="B49" s="910" t="s">
        <v>370</v>
      </c>
      <c r="C49" s="911"/>
      <c r="D49" s="912"/>
      <c r="E49" s="502">
        <f>'[1]1.sz.m. önk. össz.bev.'!E49</f>
        <v>1163</v>
      </c>
      <c r="F49" s="502">
        <f>'[1]1.sz.m. önk. össz.bev.'!F49</f>
        <v>1163</v>
      </c>
      <c r="G49" s="502">
        <f>'[1]1.sz.m. önk. össz.bev.'!G49</f>
        <v>1163</v>
      </c>
      <c r="H49" s="502">
        <f>'[1]1.sz.m. önk. össz.bev.'!H49</f>
        <v>1163</v>
      </c>
      <c r="I49" s="502">
        <f>'[1]1.sz.m. önk. össz.bev.'!I49</f>
        <v>0</v>
      </c>
      <c r="J49" s="502">
        <f>'[1]1.sz.m. önk. össz.bev.'!J49</f>
        <v>0</v>
      </c>
      <c r="K49" s="502">
        <f>'[1]1.sz.m. önk. össz.bev.'!K49</f>
        <v>0</v>
      </c>
      <c r="L49" s="680">
        <f>'[1]1.sz.m. önk. össz.bev.'!L49</f>
        <v>0</v>
      </c>
    </row>
    <row r="50" spans="1:12" ht="27.75" customHeight="1" thickBot="1">
      <c r="A50" s="491" t="s">
        <v>11</v>
      </c>
      <c r="B50" s="913" t="s">
        <v>300</v>
      </c>
      <c r="C50" s="914"/>
      <c r="D50" s="915"/>
      <c r="E50" s="503">
        <f aca="true" t="shared" si="7" ref="E50:L50">E48+E49</f>
        <v>1163</v>
      </c>
      <c r="F50" s="503">
        <f t="shared" si="7"/>
        <v>1163</v>
      </c>
      <c r="G50" s="503">
        <f t="shared" si="7"/>
        <v>1163</v>
      </c>
      <c r="H50" s="503">
        <f t="shared" si="7"/>
        <v>1163</v>
      </c>
      <c r="I50" s="503">
        <f t="shared" si="7"/>
        <v>0</v>
      </c>
      <c r="J50" s="503">
        <f t="shared" si="7"/>
        <v>0</v>
      </c>
      <c r="K50" s="503">
        <f t="shared" si="7"/>
        <v>0</v>
      </c>
      <c r="L50" s="681">
        <f t="shared" si="7"/>
        <v>0</v>
      </c>
    </row>
    <row r="51" spans="1:10" ht="15.75">
      <c r="A51" s="313"/>
      <c r="B51" s="156"/>
      <c r="C51" s="455"/>
      <c r="D51" s="456"/>
      <c r="E51" s="457"/>
      <c r="F51" s="457"/>
      <c r="G51" s="451"/>
      <c r="H51" s="451"/>
      <c r="I51" s="452"/>
      <c r="J51" s="452"/>
    </row>
    <row r="52" spans="1:11" ht="15.75" customHeight="1">
      <c r="A52" s="313"/>
      <c r="B52" s="156"/>
      <c r="C52" s="919" t="s">
        <v>109</v>
      </c>
      <c r="D52" s="919"/>
      <c r="E52" s="919"/>
      <c r="F52" s="919"/>
      <c r="G52" s="919"/>
      <c r="H52" s="919"/>
      <c r="I52" s="920"/>
      <c r="J52" s="741"/>
      <c r="K52" s="329"/>
    </row>
    <row r="53" spans="1:10" ht="15.75">
      <c r="A53" s="313"/>
      <c r="B53" s="156"/>
      <c r="C53" s="458"/>
      <c r="D53" s="458"/>
      <c r="E53" s="458"/>
      <c r="F53" s="458"/>
      <c r="G53" s="459"/>
      <c r="H53" s="459"/>
      <c r="I53" s="460"/>
      <c r="J53" s="460"/>
    </row>
    <row r="54" spans="1:10" ht="16.5" thickBot="1">
      <c r="A54" s="500" t="s">
        <v>353</v>
      </c>
      <c r="C54" s="921"/>
      <c r="D54" s="921"/>
      <c r="E54" s="458"/>
      <c r="F54" s="458"/>
      <c r="G54" s="459"/>
      <c r="H54" s="459"/>
      <c r="I54" s="460"/>
      <c r="J54" s="460"/>
    </row>
    <row r="55" spans="1:12" ht="27" customHeight="1">
      <c r="A55" s="507" t="s">
        <v>45</v>
      </c>
      <c r="B55" s="916" t="s">
        <v>302</v>
      </c>
      <c r="C55" s="916"/>
      <c r="D55" s="916"/>
      <c r="E55" s="508">
        <f aca="true" t="shared" si="8" ref="E55:L55">E56-E59</f>
        <v>-3040</v>
      </c>
      <c r="F55" s="508">
        <f t="shared" si="8"/>
        <v>-3040</v>
      </c>
      <c r="G55" s="508">
        <f t="shared" si="8"/>
        <v>-3040</v>
      </c>
      <c r="H55" s="508">
        <f t="shared" si="8"/>
        <v>-3040</v>
      </c>
      <c r="I55" s="508">
        <f t="shared" si="8"/>
        <v>0</v>
      </c>
      <c r="J55" s="508">
        <f t="shared" si="8"/>
        <v>0</v>
      </c>
      <c r="K55" s="508">
        <f t="shared" si="8"/>
        <v>0</v>
      </c>
      <c r="L55" s="682">
        <f t="shared" si="8"/>
        <v>0</v>
      </c>
    </row>
    <row r="56" spans="1:12" ht="27" customHeight="1">
      <c r="A56" s="504" t="s">
        <v>303</v>
      </c>
      <c r="B56" s="917" t="s">
        <v>304</v>
      </c>
      <c r="C56" s="917"/>
      <c r="D56" s="917"/>
      <c r="E56" s="509">
        <f>'[1]1.sz.m. önk. össz.bev.'!E45</f>
        <v>3392</v>
      </c>
      <c r="F56" s="509">
        <f>'[1]1.sz.m. önk. össz.bev.'!F45</f>
        <v>3392</v>
      </c>
      <c r="G56" s="509">
        <f>'[1]1.sz.m. önk. össz.bev.'!G45</f>
        <v>3392</v>
      </c>
      <c r="H56" s="509">
        <f>'[1]1.sz.m. önk. össz.bev.'!H45</f>
        <v>3392</v>
      </c>
      <c r="I56" s="509">
        <f>'[1]1.sz.m. önk. össz.bev.'!I45</f>
        <v>0</v>
      </c>
      <c r="J56" s="509">
        <f>'[1]1.sz.m. önk. össz.bev.'!J45</f>
        <v>0</v>
      </c>
      <c r="K56" s="509">
        <f>'[1]1.sz.m. önk. össz.bev.'!K45</f>
        <v>0</v>
      </c>
      <c r="L56" s="683">
        <f>'[1]1.sz.m. önk. össz.bev.'!L45</f>
        <v>0</v>
      </c>
    </row>
    <row r="57" spans="1:12" ht="27" customHeight="1">
      <c r="A57" s="504" t="s">
        <v>305</v>
      </c>
      <c r="B57" s="918" t="s">
        <v>371</v>
      </c>
      <c r="C57" s="918"/>
      <c r="D57" s="918"/>
      <c r="E57" s="509">
        <f>'[1]1.sz.m. önk. össz.bev.'!E46</f>
        <v>2229</v>
      </c>
      <c r="F57" s="509">
        <f>'[1]1.sz.m. önk. össz.bev.'!F46</f>
        <v>2229</v>
      </c>
      <c r="G57" s="509">
        <f>'[1]1.sz.m. önk. össz.bev.'!G46</f>
        <v>2229</v>
      </c>
      <c r="H57" s="509">
        <f>'[1]1.sz.m. önk. össz.bev.'!H46</f>
        <v>2229</v>
      </c>
      <c r="I57" s="509">
        <f>'[1]1.sz.m. önk. össz.bev.'!I46</f>
        <v>0</v>
      </c>
      <c r="J57" s="509">
        <f>'[1]1.sz.m. önk. össz.bev.'!J46</f>
        <v>0</v>
      </c>
      <c r="K57" s="509">
        <f>'[1]1.sz.m. önk. össz.bev.'!K46</f>
        <v>0</v>
      </c>
      <c r="L57" s="683">
        <f>'[1]1.sz.m. önk. össz.bev.'!L46</f>
        <v>0</v>
      </c>
    </row>
    <row r="58" spans="1:12" ht="27" customHeight="1">
      <c r="A58" s="505" t="s">
        <v>306</v>
      </c>
      <c r="B58" s="918" t="s">
        <v>372</v>
      </c>
      <c r="C58" s="918"/>
      <c r="D58" s="918"/>
      <c r="E58" s="509">
        <f>'[1]1.sz.m. önk. össz.bev.'!E49</f>
        <v>1163</v>
      </c>
      <c r="F58" s="509">
        <f>'[1]1.sz.m. önk. össz.bev.'!F49</f>
        <v>1163</v>
      </c>
      <c r="G58" s="509">
        <f>'[1]1.sz.m. önk. össz.bev.'!G49</f>
        <v>1163</v>
      </c>
      <c r="H58" s="509">
        <f>'[1]1.sz.m. önk. össz.bev.'!H49</f>
        <v>1163</v>
      </c>
      <c r="I58" s="509">
        <f>'[1]1.sz.m. önk. össz.bev.'!I49</f>
        <v>0</v>
      </c>
      <c r="J58" s="509">
        <f>'[1]1.sz.m. önk. össz.bev.'!J49</f>
        <v>0</v>
      </c>
      <c r="K58" s="509">
        <f>'[1]1.sz.m. önk. össz.bev.'!K49</f>
        <v>0</v>
      </c>
      <c r="L58" s="683">
        <f>'[1]1.sz.m. önk. össz.bev.'!L49</f>
        <v>0</v>
      </c>
    </row>
    <row r="59" spans="1:12" ht="27" customHeight="1">
      <c r="A59" s="506" t="s">
        <v>307</v>
      </c>
      <c r="B59" s="917" t="s">
        <v>308</v>
      </c>
      <c r="C59" s="917"/>
      <c r="D59" s="917"/>
      <c r="E59" s="510">
        <f aca="true" t="shared" si="9" ref="E59:L59">E30</f>
        <v>6432</v>
      </c>
      <c r="F59" s="510">
        <f t="shared" si="9"/>
        <v>6432</v>
      </c>
      <c r="G59" s="510">
        <f t="shared" si="9"/>
        <v>6432</v>
      </c>
      <c r="H59" s="510">
        <f t="shared" si="9"/>
        <v>6432</v>
      </c>
      <c r="I59" s="510">
        <f t="shared" si="9"/>
        <v>0</v>
      </c>
      <c r="J59" s="510">
        <f t="shared" si="9"/>
        <v>0</v>
      </c>
      <c r="K59" s="510">
        <f t="shared" si="9"/>
        <v>0</v>
      </c>
      <c r="L59" s="684">
        <f t="shared" si="9"/>
        <v>0</v>
      </c>
    </row>
    <row r="60" spans="1:12" ht="27" customHeight="1">
      <c r="A60" s="504" t="s">
        <v>309</v>
      </c>
      <c r="B60" s="918" t="s">
        <v>373</v>
      </c>
      <c r="C60" s="918"/>
      <c r="D60" s="918"/>
      <c r="E60" s="509">
        <v>0</v>
      </c>
      <c r="F60" s="509">
        <v>0</v>
      </c>
      <c r="G60" s="509">
        <v>0</v>
      </c>
      <c r="H60" s="509">
        <v>0</v>
      </c>
      <c r="I60" s="509">
        <v>0</v>
      </c>
      <c r="J60" s="509">
        <v>0</v>
      </c>
      <c r="K60" s="509">
        <v>0</v>
      </c>
      <c r="L60" s="683">
        <v>0</v>
      </c>
    </row>
    <row r="61" spans="1:12" ht="27" customHeight="1" thickBot="1">
      <c r="A61" s="511" t="s">
        <v>310</v>
      </c>
      <c r="B61" s="909" t="s">
        <v>374</v>
      </c>
      <c r="C61" s="909"/>
      <c r="D61" s="909"/>
      <c r="E61" s="512">
        <v>0</v>
      </c>
      <c r="F61" s="512">
        <v>0</v>
      </c>
      <c r="G61" s="512">
        <v>0</v>
      </c>
      <c r="H61" s="512">
        <v>0</v>
      </c>
      <c r="I61" s="512">
        <v>0</v>
      </c>
      <c r="J61" s="512">
        <v>0</v>
      </c>
      <c r="K61" s="512">
        <v>0</v>
      </c>
      <c r="L61" s="685">
        <v>0</v>
      </c>
    </row>
  </sheetData>
  <sheetProtection/>
  <mergeCells count="37">
    <mergeCell ref="A1:K1"/>
    <mergeCell ref="A2:B2"/>
    <mergeCell ref="A3:D3"/>
    <mergeCell ref="B48:D48"/>
    <mergeCell ref="C31:D31"/>
    <mergeCell ref="C41:D41"/>
    <mergeCell ref="C46:I46"/>
    <mergeCell ref="C47:D47"/>
    <mergeCell ref="C36:I36"/>
    <mergeCell ref="C26:D26"/>
    <mergeCell ref="B29:D29"/>
    <mergeCell ref="B30:D30"/>
    <mergeCell ref="B5:D5"/>
    <mergeCell ref="B16:D16"/>
    <mergeCell ref="C17:D17"/>
    <mergeCell ref="C18:D18"/>
    <mergeCell ref="C19:D19"/>
    <mergeCell ref="B24:D24"/>
    <mergeCell ref="C25:D25"/>
    <mergeCell ref="B60:D60"/>
    <mergeCell ref="C32:D32"/>
    <mergeCell ref="B33:D33"/>
    <mergeCell ref="B38:D38"/>
    <mergeCell ref="B42:D42"/>
    <mergeCell ref="B43:D43"/>
    <mergeCell ref="B44:D44"/>
    <mergeCell ref="C40:I40"/>
    <mergeCell ref="B61:D61"/>
    <mergeCell ref="B49:D49"/>
    <mergeCell ref="B50:D50"/>
    <mergeCell ref="B55:D55"/>
    <mergeCell ref="B56:D56"/>
    <mergeCell ref="B57:D57"/>
    <mergeCell ref="C52:I52"/>
    <mergeCell ref="C54:D54"/>
    <mergeCell ref="B58:D58"/>
    <mergeCell ref="B59:D59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42" r:id="rId1"/>
  <headerFooter alignWithMargins="0">
    <oddHeader>&amp;C&amp;"Algerian,Normál"&amp;16EDVE KÖZSÉG ÖNKORMÁNYZAT
2013. ÉVI KÖLTSÉGVETÉSÉNEK ÖSSZEVONT MÉRLEGE&amp;R&amp;"MS Sans Serif,Félkövér dőlt"1. számú melléklet
</oddHeader>
    <oddFooter>&amp;C2. oldal</oddFooter>
  </headerFooter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47"/>
  <sheetViews>
    <sheetView zoomScale="110" zoomScaleNormal="110" zoomScalePageLayoutView="0" workbookViewId="0" topLeftCell="A3">
      <selection activeCell="D18" sqref="D18"/>
    </sheetView>
  </sheetViews>
  <sheetFormatPr defaultColWidth="9.140625" defaultRowHeight="12.75"/>
  <cols>
    <col min="1" max="1" width="8.28125" style="426" customWidth="1"/>
    <col min="2" max="2" width="8.28125" style="353" customWidth="1"/>
    <col min="3" max="3" width="52.00390625" style="353" customWidth="1"/>
    <col min="4" max="6" width="14.140625" style="353" customWidth="1"/>
    <col min="7" max="8" width="9.140625" style="353" customWidth="1"/>
    <col min="9" max="9" width="10.00390625" style="353" bestFit="1" customWidth="1"/>
    <col min="10" max="16384" width="9.140625" style="353" customWidth="1"/>
  </cols>
  <sheetData>
    <row r="1" spans="1:6" s="345" customFormat="1" ht="21" customHeight="1">
      <c r="A1" s="341"/>
      <c r="B1" s="342"/>
      <c r="C1" s="343"/>
      <c r="D1" s="344"/>
      <c r="E1" s="1094" t="s">
        <v>357</v>
      </c>
      <c r="F1" s="1094"/>
    </row>
    <row r="2" spans="1:4" s="345" customFormat="1" ht="21" customHeight="1">
      <c r="A2" s="494"/>
      <c r="B2" s="342"/>
      <c r="C2" s="347"/>
      <c r="D2" s="346"/>
    </row>
    <row r="3" spans="1:6" s="348" customFormat="1" ht="25.5" customHeight="1">
      <c r="A3" s="1093" t="s">
        <v>391</v>
      </c>
      <c r="B3" s="1093"/>
      <c r="C3" s="1093"/>
      <c r="D3" s="1093"/>
      <c r="E3" s="1093"/>
      <c r="F3" s="1093"/>
    </row>
    <row r="4" spans="1:6" s="351" customFormat="1" ht="15.75" customHeight="1" thickBot="1">
      <c r="A4" s="349"/>
      <c r="B4" s="349"/>
      <c r="C4" s="349"/>
      <c r="F4" s="350" t="s">
        <v>120</v>
      </c>
    </row>
    <row r="5" spans="1:6" ht="36.75" thickBot="1">
      <c r="A5" s="1091" t="s">
        <v>247</v>
      </c>
      <c r="B5" s="1092"/>
      <c r="C5" s="352" t="s">
        <v>248</v>
      </c>
      <c r="D5" s="427" t="s">
        <v>5</v>
      </c>
      <c r="E5" s="352" t="s">
        <v>239</v>
      </c>
      <c r="F5" s="431" t="s">
        <v>293</v>
      </c>
    </row>
    <row r="6" spans="1:6" s="357" customFormat="1" ht="12.75" customHeight="1" thickBot="1">
      <c r="A6" s="354">
        <v>1</v>
      </c>
      <c r="B6" s="355">
        <v>2</v>
      </c>
      <c r="C6" s="355">
        <v>3</v>
      </c>
      <c r="D6" s="428">
        <v>4</v>
      </c>
      <c r="E6" s="355">
        <v>4</v>
      </c>
      <c r="F6" s="432">
        <v>4</v>
      </c>
    </row>
    <row r="7" spans="1:6" s="357" customFormat="1" ht="15.75" customHeight="1" thickBot="1">
      <c r="A7" s="358"/>
      <c r="B7" s="359"/>
      <c r="C7" s="359" t="s">
        <v>249</v>
      </c>
      <c r="D7" s="429"/>
      <c r="E7" s="433"/>
      <c r="F7" s="360"/>
    </row>
    <row r="8" spans="1:6" s="364" customFormat="1" ht="12" customHeight="1" thickBot="1">
      <c r="A8" s="354" t="s">
        <v>45</v>
      </c>
      <c r="B8" s="361"/>
      <c r="C8" s="362" t="s">
        <v>250</v>
      </c>
      <c r="D8" s="434"/>
      <c r="E8" s="434"/>
      <c r="F8" s="363"/>
    </row>
    <row r="9" spans="1:6" s="364" customFormat="1" ht="12" customHeight="1" thickBot="1">
      <c r="A9" s="354" t="s">
        <v>11</v>
      </c>
      <c r="B9" s="361"/>
      <c r="C9" s="362" t="s">
        <v>256</v>
      </c>
      <c r="D9" s="434">
        <f>SUM(D10:D13)</f>
        <v>0</v>
      </c>
      <c r="E9" s="434">
        <f>SUM(E10:E13)</f>
        <v>0</v>
      </c>
      <c r="F9" s="363"/>
    </row>
    <row r="10" spans="1:6" s="370" customFormat="1" ht="12" customHeight="1">
      <c r="A10" s="367"/>
      <c r="B10" s="366" t="s">
        <v>257</v>
      </c>
      <c r="C10" s="374" t="s">
        <v>182</v>
      </c>
      <c r="D10" s="435"/>
      <c r="E10" s="435"/>
      <c r="F10" s="369"/>
    </row>
    <row r="11" spans="1:6" s="370" customFormat="1" ht="12" customHeight="1">
      <c r="A11" s="367"/>
      <c r="B11" s="366" t="s">
        <v>258</v>
      </c>
      <c r="C11" s="368" t="s">
        <v>259</v>
      </c>
      <c r="D11" s="435"/>
      <c r="E11" s="435"/>
      <c r="F11" s="369"/>
    </row>
    <row r="12" spans="1:6" s="370" customFormat="1" ht="12" customHeight="1">
      <c r="A12" s="367"/>
      <c r="B12" s="366" t="s">
        <v>260</v>
      </c>
      <c r="C12" s="368" t="s">
        <v>187</v>
      </c>
      <c r="D12" s="435"/>
      <c r="E12" s="435"/>
      <c r="F12" s="369"/>
    </row>
    <row r="13" spans="1:6" s="370" customFormat="1" ht="12" customHeight="1" thickBot="1">
      <c r="A13" s="367"/>
      <c r="B13" s="366" t="s">
        <v>261</v>
      </c>
      <c r="C13" s="368" t="s">
        <v>259</v>
      </c>
      <c r="D13" s="435"/>
      <c r="E13" s="435"/>
      <c r="F13" s="369"/>
    </row>
    <row r="14" spans="1:6" s="370" customFormat="1" ht="12" customHeight="1" thickBot="1">
      <c r="A14" s="375" t="s">
        <v>12</v>
      </c>
      <c r="B14" s="376"/>
      <c r="C14" s="376" t="s">
        <v>262</v>
      </c>
      <c r="D14" s="434">
        <f>SUM(D15:D16)</f>
        <v>0</v>
      </c>
      <c r="E14" s="434">
        <f>SUM(E15:E16)</f>
        <v>0</v>
      </c>
      <c r="F14" s="363"/>
    </row>
    <row r="15" spans="1:6" s="364" customFormat="1" ht="12" customHeight="1">
      <c r="A15" s="377"/>
      <c r="B15" s="378" t="s">
        <v>263</v>
      </c>
      <c r="C15" s="379" t="s">
        <v>264</v>
      </c>
      <c r="D15" s="436"/>
      <c r="E15" s="436"/>
      <c r="F15" s="380"/>
    </row>
    <row r="16" spans="1:6" s="364" customFormat="1" ht="12" customHeight="1" thickBot="1">
      <c r="A16" s="381"/>
      <c r="B16" s="382" t="s">
        <v>265</v>
      </c>
      <c r="C16" s="383" t="s">
        <v>266</v>
      </c>
      <c r="D16" s="437"/>
      <c r="E16" s="437"/>
      <c r="F16" s="384"/>
    </row>
    <row r="17" spans="1:6" s="364" customFormat="1" ht="12" customHeight="1" thickBot="1">
      <c r="A17" s="375" t="s">
        <v>13</v>
      </c>
      <c r="B17" s="361"/>
      <c r="C17" s="376" t="s">
        <v>267</v>
      </c>
      <c r="D17" s="438"/>
      <c r="E17" s="438"/>
      <c r="F17" s="385"/>
    </row>
    <row r="18" spans="1:6" s="364" customFormat="1" ht="12" customHeight="1" thickBot="1">
      <c r="A18" s="354" t="s">
        <v>14</v>
      </c>
      <c r="B18" s="386"/>
      <c r="C18" s="376" t="s">
        <v>268</v>
      </c>
      <c r="D18" s="434">
        <f>D8+D9+D14+D17</f>
        <v>0</v>
      </c>
      <c r="E18" s="434">
        <f>E8+E9+E14+E17</f>
        <v>0</v>
      </c>
      <c r="F18" s="363"/>
    </row>
    <row r="19" spans="1:6" s="370" customFormat="1" ht="12" customHeight="1" thickBot="1">
      <c r="A19" s="387" t="s">
        <v>15</v>
      </c>
      <c r="B19" s="388"/>
      <c r="C19" s="389" t="s">
        <v>269</v>
      </c>
      <c r="D19" s="439">
        <f>SUM(D20:D21)</f>
        <v>0</v>
      </c>
      <c r="E19" s="439">
        <f>SUM(E20:E21)</f>
        <v>0</v>
      </c>
      <c r="F19" s="363"/>
    </row>
    <row r="20" spans="1:6" s="370" customFormat="1" ht="15" customHeight="1">
      <c r="A20" s="365"/>
      <c r="B20" s="390" t="s">
        <v>270</v>
      </c>
      <c r="C20" s="379" t="s">
        <v>271</v>
      </c>
      <c r="D20" s="436"/>
      <c r="E20" s="436"/>
      <c r="F20" s="544"/>
    </row>
    <row r="21" spans="1:6" s="370" customFormat="1" ht="15" customHeight="1" thickBot="1">
      <c r="A21" s="391"/>
      <c r="B21" s="392" t="s">
        <v>272</v>
      </c>
      <c r="C21" s="393" t="s">
        <v>273</v>
      </c>
      <c r="D21" s="440"/>
      <c r="E21" s="440"/>
      <c r="F21" s="394"/>
    </row>
    <row r="22" spans="1:6" ht="13.5" thickBot="1">
      <c r="A22" s="395" t="s">
        <v>125</v>
      </c>
      <c r="B22" s="396"/>
      <c r="C22" s="397" t="s">
        <v>274</v>
      </c>
      <c r="D22" s="438"/>
      <c r="E22" s="438"/>
      <c r="F22" s="385"/>
    </row>
    <row r="23" spans="1:6" s="357" customFormat="1" ht="16.5" customHeight="1" thickBot="1">
      <c r="A23" s="395" t="s">
        <v>126</v>
      </c>
      <c r="B23" s="398"/>
      <c r="C23" s="399" t="s">
        <v>275</v>
      </c>
      <c r="D23" s="441">
        <f>D18+D22+D19</f>
        <v>0</v>
      </c>
      <c r="E23" s="441">
        <f>E18+E22+E19</f>
        <v>0</v>
      </c>
      <c r="F23" s="419"/>
    </row>
    <row r="24" spans="1:6" s="404" customFormat="1" ht="12" customHeight="1">
      <c r="A24" s="401"/>
      <c r="B24" s="401"/>
      <c r="C24" s="402"/>
      <c r="D24" s="403"/>
      <c r="E24" s="403"/>
      <c r="F24" s="403"/>
    </row>
    <row r="25" spans="1:6" ht="12" customHeight="1" thickBot="1">
      <c r="A25" s="405"/>
      <c r="B25" s="406"/>
      <c r="C25" s="406"/>
      <c r="D25" s="407"/>
      <c r="E25" s="407"/>
      <c r="F25" s="407"/>
    </row>
    <row r="26" spans="1:6" ht="12" customHeight="1" thickBot="1">
      <c r="A26" s="408"/>
      <c r="B26" s="409"/>
      <c r="C26" s="410" t="s">
        <v>276</v>
      </c>
      <c r="D26" s="430"/>
      <c r="E26" s="441"/>
      <c r="F26" s="400"/>
    </row>
    <row r="27" spans="1:6" ht="12" customHeight="1" thickBot="1">
      <c r="A27" s="375" t="s">
        <v>45</v>
      </c>
      <c r="B27" s="411"/>
      <c r="C27" s="376" t="s">
        <v>277</v>
      </c>
      <c r="D27" s="434">
        <f>SUM(D28:D32)</f>
        <v>0</v>
      </c>
      <c r="E27" s="434">
        <f>SUM(E28:E32)</f>
        <v>0</v>
      </c>
      <c r="F27" s="363"/>
    </row>
    <row r="28" spans="1:6" ht="12" customHeight="1">
      <c r="A28" s="412"/>
      <c r="B28" s="413" t="s">
        <v>251</v>
      </c>
      <c r="C28" s="374" t="s">
        <v>278</v>
      </c>
      <c r="D28" s="443"/>
      <c r="E28" s="443"/>
      <c r="F28" s="369"/>
    </row>
    <row r="29" spans="1:6" ht="12" customHeight="1">
      <c r="A29" s="414"/>
      <c r="B29" s="415" t="s">
        <v>252</v>
      </c>
      <c r="C29" s="368" t="s">
        <v>101</v>
      </c>
      <c r="D29" s="444"/>
      <c r="E29" s="444"/>
      <c r="F29" s="369"/>
    </row>
    <row r="30" spans="1:6" ht="12" customHeight="1">
      <c r="A30" s="414"/>
      <c r="B30" s="415" t="s">
        <v>253</v>
      </c>
      <c r="C30" s="368" t="s">
        <v>279</v>
      </c>
      <c r="D30" s="444"/>
      <c r="E30" s="444"/>
      <c r="F30" s="369"/>
    </row>
    <row r="31" spans="1:6" s="404" customFormat="1" ht="12" customHeight="1">
      <c r="A31" s="414"/>
      <c r="B31" s="415" t="s">
        <v>254</v>
      </c>
      <c r="C31" s="368" t="s">
        <v>210</v>
      </c>
      <c r="D31" s="444"/>
      <c r="E31" s="444"/>
      <c r="F31" s="369"/>
    </row>
    <row r="32" spans="1:6" ht="12" customHeight="1" thickBot="1">
      <c r="A32" s="414"/>
      <c r="B32" s="415" t="s">
        <v>100</v>
      </c>
      <c r="C32" s="368" t="s">
        <v>212</v>
      </c>
      <c r="D32" s="444"/>
      <c r="E32" s="444"/>
      <c r="F32" s="416"/>
    </row>
    <row r="33" spans="1:6" ht="12" customHeight="1" thickBot="1">
      <c r="A33" s="375" t="s">
        <v>47</v>
      </c>
      <c r="B33" s="411"/>
      <c r="C33" s="376" t="s">
        <v>280</v>
      </c>
      <c r="D33" s="434">
        <f>SUM(D34:D37)</f>
        <v>0</v>
      </c>
      <c r="E33" s="434"/>
      <c r="F33" s="363"/>
    </row>
    <row r="34" spans="1:6" ht="12" customHeight="1">
      <c r="A34" s="412"/>
      <c r="B34" s="413" t="s">
        <v>281</v>
      </c>
      <c r="C34" s="374" t="s">
        <v>223</v>
      </c>
      <c r="D34" s="443"/>
      <c r="E34" s="443"/>
      <c r="F34" s="369"/>
    </row>
    <row r="35" spans="1:6" ht="12" customHeight="1">
      <c r="A35" s="414"/>
      <c r="B35" s="415" t="s">
        <v>282</v>
      </c>
      <c r="C35" s="368" t="s">
        <v>224</v>
      </c>
      <c r="D35" s="444">
        <v>0</v>
      </c>
      <c r="E35" s="444"/>
      <c r="F35" s="416"/>
    </row>
    <row r="36" spans="1:6" ht="15" customHeight="1">
      <c r="A36" s="414"/>
      <c r="B36" s="415" t="s">
        <v>283</v>
      </c>
      <c r="C36" s="368" t="s">
        <v>284</v>
      </c>
      <c r="D36" s="444"/>
      <c r="E36" s="444"/>
      <c r="F36" s="416"/>
    </row>
    <row r="37" spans="1:6" ht="13.5" thickBot="1">
      <c r="A37" s="414"/>
      <c r="B37" s="415" t="s">
        <v>285</v>
      </c>
      <c r="C37" s="368" t="s">
        <v>286</v>
      </c>
      <c r="D37" s="444"/>
      <c r="E37" s="444"/>
      <c r="F37" s="416"/>
    </row>
    <row r="38" spans="1:6" ht="15" customHeight="1" thickBot="1">
      <c r="A38" s="375" t="s">
        <v>11</v>
      </c>
      <c r="B38" s="411"/>
      <c r="C38" s="411" t="s">
        <v>287</v>
      </c>
      <c r="D38" s="438"/>
      <c r="E38" s="438"/>
      <c r="F38" s="385"/>
    </row>
    <row r="39" spans="1:6" ht="14.25" customHeight="1" thickBot="1">
      <c r="A39" s="395" t="s">
        <v>12</v>
      </c>
      <c r="B39" s="396"/>
      <c r="C39" s="397" t="s">
        <v>288</v>
      </c>
      <c r="D39" s="438"/>
      <c r="E39" s="438"/>
      <c r="F39" s="385"/>
    </row>
    <row r="40" spans="1:6" ht="13.5" thickBot="1">
      <c r="A40" s="375" t="s">
        <v>13</v>
      </c>
      <c r="B40" s="417"/>
      <c r="C40" s="418" t="s">
        <v>289</v>
      </c>
      <c r="D40" s="441">
        <f>D27+D33+D38+D39</f>
        <v>0</v>
      </c>
      <c r="E40" s="441">
        <f>E27+E33+E38+E39</f>
        <v>0</v>
      </c>
      <c r="F40" s="419"/>
    </row>
    <row r="41" spans="1:6" ht="13.5" thickBot="1">
      <c r="A41" s="420"/>
      <c r="B41" s="421"/>
      <c r="C41" s="421"/>
      <c r="D41" s="422"/>
      <c r="E41" s="422"/>
      <c r="F41" s="422"/>
    </row>
    <row r="42" spans="1:6" ht="13.5" thickBot="1">
      <c r="A42" s="423" t="s">
        <v>290</v>
      </c>
      <c r="B42" s="424"/>
      <c r="C42" s="425"/>
      <c r="D42" s="446"/>
      <c r="E42" s="448"/>
      <c r="F42" s="447"/>
    </row>
    <row r="43" spans="1:6" ht="13.5" thickBot="1">
      <c r="A43" s="423" t="s">
        <v>291</v>
      </c>
      <c r="B43" s="424"/>
      <c r="C43" s="425"/>
      <c r="D43" s="446"/>
      <c r="E43" s="448"/>
      <c r="F43" s="447"/>
    </row>
    <row r="45" spans="1:4" ht="12.75">
      <c r="A45" s="1095" t="s">
        <v>292</v>
      </c>
      <c r="B45" s="1095"/>
      <c r="C45" s="1095"/>
      <c r="D45" s="1095"/>
    </row>
    <row r="46" spans="1:3" ht="12.75">
      <c r="A46" s="1095"/>
      <c r="B46" s="1095"/>
      <c r="C46" s="1095"/>
    </row>
    <row r="47" ht="12.75">
      <c r="D47" s="449">
        <v>0</v>
      </c>
    </row>
  </sheetData>
  <sheetProtection/>
  <mergeCells count="5">
    <mergeCell ref="A5:B5"/>
    <mergeCell ref="A3:F3"/>
    <mergeCell ref="E1:F1"/>
    <mergeCell ref="A46:C46"/>
    <mergeCell ref="A45:D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2">
      <selection activeCell="D17" sqref="D17"/>
    </sheetView>
  </sheetViews>
  <sheetFormatPr defaultColWidth="9.140625" defaultRowHeight="12.75"/>
  <cols>
    <col min="1" max="1" width="6.57421875" style="11" customWidth="1"/>
    <col min="2" max="2" width="26.7109375" style="25" customWidth="1"/>
    <col min="3" max="3" width="28.28125" style="25" customWidth="1"/>
    <col min="4" max="4" width="5.00390625" style="11" customWidth="1"/>
    <col min="5" max="5" width="14.57421875" style="11" customWidth="1"/>
    <col min="6" max="16384" width="9.140625" style="11" customWidth="1"/>
  </cols>
  <sheetData>
    <row r="1" spans="2:5" ht="12.75">
      <c r="B1" s="127"/>
      <c r="D1" s="1098" t="s">
        <v>385</v>
      </c>
      <c r="E1" s="1098"/>
    </row>
    <row r="2" ht="12.75">
      <c r="B2" s="127"/>
    </row>
    <row r="3" spans="1:5" ht="18">
      <c r="A3" s="1099" t="s">
        <v>116</v>
      </c>
      <c r="B3" s="1099"/>
      <c r="C3" s="1099"/>
      <c r="D3" s="1099"/>
      <c r="E3" s="1099"/>
    </row>
    <row r="4" spans="1:5" ht="18">
      <c r="A4" s="1099" t="s">
        <v>19</v>
      </c>
      <c r="B4" s="1099"/>
      <c r="C4" s="1099"/>
      <c r="D4" s="1099"/>
      <c r="E4" s="1099"/>
    </row>
    <row r="5" spans="1:5" ht="18">
      <c r="A5" s="23"/>
      <c r="B5" s="101"/>
      <c r="C5" s="101"/>
      <c r="D5" s="23"/>
      <c r="E5" s="23"/>
    </row>
    <row r="6" spans="1:5" ht="15.75">
      <c r="A6" s="1100" t="s">
        <v>359</v>
      </c>
      <c r="B6" s="1100"/>
      <c r="C6" s="1100"/>
      <c r="D6" s="1100"/>
      <c r="E6" s="1100"/>
    </row>
    <row r="7" spans="1:5" ht="16.5" thickBot="1">
      <c r="A7" s="13"/>
      <c r="B7" s="128"/>
      <c r="C7" s="102"/>
      <c r="D7" s="12"/>
      <c r="E7" s="75" t="s">
        <v>2</v>
      </c>
    </row>
    <row r="8" spans="1:5" ht="30" customHeight="1" thickBot="1">
      <c r="A8" s="70" t="s">
        <v>22</v>
      </c>
      <c r="B8" s="103" t="s">
        <v>20</v>
      </c>
      <c r="C8" s="103" t="s">
        <v>21</v>
      </c>
      <c r="D8" s="109" t="s">
        <v>63</v>
      </c>
      <c r="E8" s="517" t="s">
        <v>377</v>
      </c>
    </row>
    <row r="9" spans="1:5" s="22" customFormat="1" ht="30" customHeight="1" thickBot="1">
      <c r="A9" s="91">
        <v>1</v>
      </c>
      <c r="B9" s="104"/>
      <c r="C9" s="104"/>
      <c r="D9" s="92"/>
      <c r="E9" s="224"/>
    </row>
    <row r="10" spans="1:5" ht="30" customHeight="1" hidden="1">
      <c r="A10" s="114"/>
      <c r="B10" s="129"/>
      <c r="C10" s="115"/>
      <c r="D10" s="116" t="s">
        <v>17</v>
      </c>
      <c r="E10" s="117"/>
    </row>
    <row r="11" spans="1:5" ht="30" customHeight="1" hidden="1">
      <c r="A11" s="114"/>
      <c r="B11" s="129"/>
      <c r="C11" s="115"/>
      <c r="D11" s="116" t="s">
        <v>17</v>
      </c>
      <c r="E11" s="117"/>
    </row>
    <row r="12" spans="1:5" ht="30" customHeight="1" hidden="1">
      <c r="A12" s="118"/>
      <c r="B12" s="86"/>
      <c r="C12" s="119"/>
      <c r="D12" s="120" t="s">
        <v>17</v>
      </c>
      <c r="E12" s="121"/>
    </row>
    <row r="13" spans="1:5" ht="30" customHeight="1" hidden="1">
      <c r="A13" s="160"/>
      <c r="B13" s="159"/>
      <c r="C13" s="159"/>
      <c r="D13" s="158" t="s">
        <v>17</v>
      </c>
      <c r="E13" s="161"/>
    </row>
    <row r="14" spans="1:5" ht="36.75" customHeight="1" hidden="1">
      <c r="A14" s="160"/>
      <c r="B14" s="159"/>
      <c r="C14" s="159"/>
      <c r="D14" s="158" t="s">
        <v>17</v>
      </c>
      <c r="E14" s="161"/>
    </row>
    <row r="15" spans="1:5" ht="36.75" customHeight="1" hidden="1">
      <c r="A15" s="160"/>
      <c r="B15" s="159"/>
      <c r="C15" s="159"/>
      <c r="D15" s="158" t="s">
        <v>17</v>
      </c>
      <c r="E15" s="161"/>
    </row>
    <row r="16" spans="1:5" ht="36.75" customHeight="1" hidden="1" thickBot="1">
      <c r="A16" s="160"/>
      <c r="B16" s="159"/>
      <c r="C16" s="159"/>
      <c r="D16" s="158" t="s">
        <v>18</v>
      </c>
      <c r="E16" s="161"/>
    </row>
    <row r="17" spans="1:5" s="113" customFormat="1" ht="30" customHeight="1" thickBot="1">
      <c r="A17" s="1096" t="s">
        <v>1</v>
      </c>
      <c r="B17" s="1097"/>
      <c r="C17" s="110"/>
      <c r="D17" s="111"/>
      <c r="E17" s="112">
        <f>SUM(E9:E16)</f>
        <v>0</v>
      </c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3" r:id="rId1"/>
  <headerFooter alignWithMargins="0">
    <oddFooter>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7" sqref="B7:B10"/>
    </sheetView>
  </sheetViews>
  <sheetFormatPr defaultColWidth="9.140625" defaultRowHeight="12.75"/>
  <cols>
    <col min="1" max="1" width="9.00390625" style="199" customWidth="1"/>
    <col min="2" max="2" width="58.57421875" style="203" customWidth="1"/>
    <col min="3" max="6" width="14.7109375" style="199" customWidth="1"/>
    <col min="7" max="16384" width="9.140625" style="199" customWidth="1"/>
  </cols>
  <sheetData>
    <row r="1" spans="4:5" ht="15">
      <c r="D1" s="1102" t="s">
        <v>117</v>
      </c>
      <c r="E1" s="1102"/>
    </row>
    <row r="2" spans="1:6" ht="48.75" customHeight="1">
      <c r="A2" s="1101" t="s">
        <v>113</v>
      </c>
      <c r="B2" s="1101"/>
      <c r="C2" s="1101"/>
      <c r="D2" s="1101"/>
      <c r="E2" s="1101"/>
      <c r="F2" s="334"/>
    </row>
    <row r="3" spans="1:7" ht="15.75" customHeight="1" thickBot="1">
      <c r="A3" s="200"/>
      <c r="B3" s="202"/>
      <c r="C3" s="200"/>
      <c r="D3" s="1103" t="s">
        <v>120</v>
      </c>
      <c r="E3" s="1103"/>
      <c r="G3" s="201"/>
    </row>
    <row r="4" spans="1:6" ht="63" customHeight="1">
      <c r="A4" s="1104" t="s">
        <v>40</v>
      </c>
      <c r="B4" s="1106" t="s">
        <v>110</v>
      </c>
      <c r="C4" s="1108" t="s">
        <v>111</v>
      </c>
      <c r="D4" s="1109"/>
      <c r="E4" s="1110"/>
      <c r="F4" s="528"/>
    </row>
    <row r="5" spans="1:5" ht="16.5" thickBot="1">
      <c r="A5" s="1105"/>
      <c r="B5" s="1107"/>
      <c r="C5" s="204" t="s">
        <v>70</v>
      </c>
      <c r="D5" s="204">
        <v>2014</v>
      </c>
      <c r="E5" s="529">
        <v>2015</v>
      </c>
    </row>
    <row r="6" spans="1:5" ht="16.5" thickBot="1">
      <c r="A6" s="205">
        <v>1</v>
      </c>
      <c r="B6" s="206">
        <v>2</v>
      </c>
      <c r="C6" s="207">
        <v>3</v>
      </c>
      <c r="D6" s="207">
        <v>4</v>
      </c>
      <c r="E6" s="530">
        <v>5</v>
      </c>
    </row>
    <row r="7" spans="1:5" ht="15.75">
      <c r="A7" s="208" t="s">
        <v>45</v>
      </c>
      <c r="B7" s="209"/>
      <c r="C7" s="210"/>
      <c r="D7" s="211"/>
      <c r="E7" s="531"/>
    </row>
    <row r="8" spans="1:5" ht="27.75" customHeight="1">
      <c r="A8" s="212" t="s">
        <v>47</v>
      </c>
      <c r="B8" s="209"/>
      <c r="C8" s="210"/>
      <c r="D8" s="210"/>
      <c r="E8" s="532"/>
    </row>
    <row r="9" spans="1:5" ht="15.75">
      <c r="A9" s="212" t="s">
        <v>11</v>
      </c>
      <c r="B9" s="213"/>
      <c r="C9" s="210"/>
      <c r="D9" s="210"/>
      <c r="E9" s="532"/>
    </row>
    <row r="10" spans="1:5" ht="27" customHeight="1" thickBot="1">
      <c r="A10" s="212" t="s">
        <v>12</v>
      </c>
      <c r="B10" s="213"/>
      <c r="C10" s="210"/>
      <c r="D10" s="210"/>
      <c r="E10" s="532"/>
    </row>
    <row r="11" spans="1:5" ht="32.25" customHeight="1" hidden="1" thickBot="1">
      <c r="A11" s="214" t="s">
        <v>13</v>
      </c>
      <c r="B11" s="527"/>
      <c r="C11" s="215"/>
      <c r="D11" s="215"/>
      <c r="E11" s="533"/>
    </row>
    <row r="12" spans="1:5" ht="27" customHeight="1" thickBot="1">
      <c r="A12" s="205" t="s">
        <v>14</v>
      </c>
      <c r="B12" s="216" t="s">
        <v>112</v>
      </c>
      <c r="C12" s="217">
        <f>SUM(C7:C11)</f>
        <v>0</v>
      </c>
      <c r="D12" s="217">
        <f>SUM(D7:D11)</f>
        <v>0</v>
      </c>
      <c r="E12" s="534">
        <f>SUM(E7:E11)</f>
        <v>0</v>
      </c>
    </row>
    <row r="15" ht="15">
      <c r="B15" s="550"/>
    </row>
    <row r="16" ht="15.75">
      <c r="B16" s="551"/>
    </row>
    <row r="17" ht="15">
      <c r="B17" s="550"/>
    </row>
  </sheetData>
  <sheetProtection/>
  <mergeCells count="6">
    <mergeCell ref="A2:E2"/>
    <mergeCell ref="D1:E1"/>
    <mergeCell ref="D3:E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37" sqref="F37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111" t="s">
        <v>122</v>
      </c>
      <c r="F1" s="1111"/>
    </row>
    <row r="2" spans="1:6" ht="17.25">
      <c r="A2" s="1112" t="s">
        <v>36</v>
      </c>
      <c r="B2" s="1112"/>
      <c r="C2" s="1112"/>
      <c r="D2" s="1112"/>
      <c r="E2" s="1112"/>
      <c r="F2" s="1112"/>
    </row>
    <row r="3" spans="1:6" ht="14.25">
      <c r="A3" s="1113" t="s">
        <v>37</v>
      </c>
      <c r="B3" s="1113"/>
      <c r="C3" s="1113"/>
      <c r="D3" s="1113"/>
      <c r="E3" s="1113"/>
      <c r="F3" s="1113"/>
    </row>
    <row r="4" spans="1:6" ht="33.75" customHeight="1">
      <c r="A4" s="26"/>
      <c r="B4" s="26"/>
      <c r="C4" s="26"/>
      <c r="D4" s="26"/>
      <c r="E4" s="26"/>
      <c r="F4" s="26"/>
    </row>
    <row r="5" spans="1:6" ht="15.75">
      <c r="A5" s="27" t="s">
        <v>38</v>
      </c>
      <c r="B5" s="28"/>
      <c r="C5" s="28"/>
      <c r="D5" s="28"/>
      <c r="E5" s="28"/>
      <c r="F5" s="28"/>
    </row>
    <row r="6" spans="1:6" ht="15.75">
      <c r="A6" s="28"/>
      <c r="B6" s="28"/>
      <c r="C6" s="28"/>
      <c r="D6" s="28"/>
      <c r="E6" s="28"/>
      <c r="F6" s="28"/>
    </row>
    <row r="7" spans="1:6" ht="15.75">
      <c r="A7" s="27" t="s">
        <v>39</v>
      </c>
      <c r="B7" s="28"/>
      <c r="C7" s="28"/>
      <c r="D7" s="28"/>
      <c r="E7" s="28"/>
      <c r="F7" s="28"/>
    </row>
    <row r="8" spans="1:6" ht="15.75">
      <c r="A8" s="27"/>
      <c r="B8" s="28"/>
      <c r="C8" s="28"/>
      <c r="D8" s="28"/>
      <c r="E8" s="28"/>
      <c r="F8" s="28"/>
    </row>
    <row r="9" spans="1:6" ht="15">
      <c r="A9" s="148" t="s">
        <v>71</v>
      </c>
      <c r="B9" s="149"/>
      <c r="C9" s="149"/>
      <c r="D9" s="149"/>
      <c r="E9" s="149"/>
      <c r="F9" s="29"/>
    </row>
    <row r="10" spans="1:6" ht="15">
      <c r="A10" s="148"/>
      <c r="B10" s="149"/>
      <c r="C10" s="149"/>
      <c r="D10" s="149"/>
      <c r="E10" s="149"/>
      <c r="F10" s="29"/>
    </row>
    <row r="11" spans="1:5" ht="15">
      <c r="A11" s="148" t="s">
        <v>72</v>
      </c>
      <c r="B11" s="149"/>
      <c r="C11" s="149"/>
      <c r="D11" s="149"/>
      <c r="E11" s="149"/>
    </row>
    <row r="12" ht="13.5" thickBot="1"/>
    <row r="13" spans="1:6" ht="39" thickBot="1">
      <c r="A13" s="30" t="s">
        <v>40</v>
      </c>
      <c r="B13" s="31" t="s">
        <v>41</v>
      </c>
      <c r="C13" s="32" t="s">
        <v>42</v>
      </c>
      <c r="D13" s="32" t="s">
        <v>43</v>
      </c>
      <c r="E13" s="32" t="s">
        <v>44</v>
      </c>
      <c r="F13" s="33" t="s">
        <v>26</v>
      </c>
    </row>
    <row r="14" spans="1:6" ht="24.75" customHeight="1">
      <c r="A14" s="34" t="s">
        <v>45</v>
      </c>
      <c r="B14" s="35" t="s">
        <v>46</v>
      </c>
      <c r="C14" s="36"/>
      <c r="D14" s="36"/>
      <c r="E14" s="36"/>
      <c r="F14" s="37">
        <v>0</v>
      </c>
    </row>
    <row r="15" spans="1:6" ht="25.5">
      <c r="A15" s="38" t="s">
        <v>47</v>
      </c>
      <c r="B15" s="39" t="s">
        <v>48</v>
      </c>
      <c r="C15" s="40"/>
      <c r="D15" s="40"/>
      <c r="E15" s="40"/>
      <c r="F15" s="41">
        <v>0</v>
      </c>
    </row>
    <row r="16" spans="1:6" ht="25.5">
      <c r="A16" s="38" t="s">
        <v>11</v>
      </c>
      <c r="B16" s="39" t="s">
        <v>49</v>
      </c>
      <c r="C16" s="40"/>
      <c r="D16" s="40"/>
      <c r="E16" s="40"/>
      <c r="F16" s="41">
        <v>0</v>
      </c>
    </row>
    <row r="17" spans="1:6" ht="21" customHeight="1">
      <c r="A17" s="38" t="s">
        <v>12</v>
      </c>
      <c r="B17" s="39" t="s">
        <v>50</v>
      </c>
      <c r="C17" s="40"/>
      <c r="D17" s="40"/>
      <c r="E17" s="40"/>
      <c r="F17" s="41">
        <v>0</v>
      </c>
    </row>
    <row r="18" spans="1:6" ht="40.5" customHeight="1">
      <c r="A18" s="38" t="s">
        <v>13</v>
      </c>
      <c r="B18" s="39" t="s">
        <v>51</v>
      </c>
      <c r="C18" s="40"/>
      <c r="D18" s="40"/>
      <c r="E18" s="40"/>
      <c r="F18" s="41">
        <v>0</v>
      </c>
    </row>
    <row r="19" spans="1:6" ht="21.75" customHeight="1" thickBot="1">
      <c r="A19" s="42" t="s">
        <v>14</v>
      </c>
      <c r="B19" s="43" t="s">
        <v>52</v>
      </c>
      <c r="C19" s="44"/>
      <c r="D19" s="44"/>
      <c r="E19" s="44"/>
      <c r="F19" s="45">
        <v>0</v>
      </c>
    </row>
    <row r="20" spans="1:6" ht="21.75" customHeight="1" thickBot="1">
      <c r="A20" s="46" t="s">
        <v>15</v>
      </c>
      <c r="B20" s="47" t="s">
        <v>26</v>
      </c>
      <c r="C20" s="48">
        <v>0</v>
      </c>
      <c r="D20" s="48">
        <v>0</v>
      </c>
      <c r="E20" s="48">
        <v>0</v>
      </c>
      <c r="F20" s="49">
        <v>0</v>
      </c>
    </row>
    <row r="21" spans="1:6" ht="12.75">
      <c r="A21" s="29"/>
      <c r="B21" s="29"/>
      <c r="C21" s="29"/>
      <c r="D21" s="29"/>
      <c r="E21" s="29"/>
      <c r="F21" s="29"/>
    </row>
    <row r="22" spans="1:6" ht="12.75">
      <c r="A22" s="29"/>
      <c r="B22" s="29"/>
      <c r="C22" s="29"/>
      <c r="D22" s="29"/>
      <c r="E22" s="29"/>
      <c r="F22" s="29"/>
    </row>
    <row r="23" spans="1:6" ht="12.75">
      <c r="A23" s="29"/>
      <c r="B23" s="29"/>
      <c r="C23" s="29"/>
      <c r="D23" s="29"/>
      <c r="E23" s="29"/>
      <c r="F23" s="29"/>
    </row>
    <row r="24" spans="1:6" ht="15.75">
      <c r="A24" s="28" t="s">
        <v>241</v>
      </c>
      <c r="B24" s="29"/>
      <c r="C24" s="29"/>
      <c r="D24" s="29"/>
      <c r="E24" s="29"/>
      <c r="F24" s="29"/>
    </row>
    <row r="25" spans="1:6" ht="12.75">
      <c r="A25" s="29"/>
      <c r="B25" s="29"/>
      <c r="C25" s="29"/>
      <c r="D25" s="29"/>
      <c r="E25" s="29"/>
      <c r="F25" s="29"/>
    </row>
    <row r="26" spans="1:6" ht="12.75">
      <c r="A26" s="29"/>
      <c r="B26" s="29"/>
      <c r="C26" s="29"/>
      <c r="D26" s="29"/>
      <c r="E26" s="29"/>
      <c r="F26" s="29"/>
    </row>
    <row r="29" spans="3:5" ht="13.5">
      <c r="C29" s="50"/>
      <c r="D29" s="51" t="s">
        <v>53</v>
      </c>
      <c r="E29" s="50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5.57421875" style="18" customWidth="1"/>
    <col min="2" max="3" width="16.7109375" style="18" customWidth="1"/>
    <col min="4" max="4" width="53.00390625" style="18" customWidth="1"/>
    <col min="5" max="5" width="16.00390625" style="18" customWidth="1"/>
    <col min="6" max="6" width="11.140625" style="18" customWidth="1"/>
    <col min="7" max="16384" width="9.140625" style="18" customWidth="1"/>
  </cols>
  <sheetData>
    <row r="1" spans="4:5" ht="12.75">
      <c r="D1" s="946" t="s">
        <v>32</v>
      </c>
      <c r="E1" s="946"/>
    </row>
    <row r="2" spans="1:5" ht="19.5">
      <c r="A2" s="947" t="s">
        <v>25</v>
      </c>
      <c r="B2" s="947"/>
      <c r="C2" s="947"/>
      <c r="D2" s="947"/>
      <c r="E2" s="947"/>
    </row>
    <row r="3" spans="1:5" ht="11.25" customHeight="1">
      <c r="A3" s="166"/>
      <c r="B3" s="166"/>
      <c r="C3" s="166"/>
      <c r="D3" s="166"/>
      <c r="E3" s="164" t="s">
        <v>2</v>
      </c>
    </row>
    <row r="4" spans="1:5" ht="17.25" customHeight="1" thickBot="1">
      <c r="A4" s="948" t="s">
        <v>363</v>
      </c>
      <c r="B4" s="948"/>
      <c r="C4" s="948"/>
      <c r="D4" s="948"/>
      <c r="E4" s="948"/>
    </row>
    <row r="5" spans="1:6" ht="33" customHeight="1" thickBot="1">
      <c r="A5" s="789" t="s">
        <v>8</v>
      </c>
      <c r="B5" s="467" t="s">
        <v>152</v>
      </c>
      <c r="C5" s="468" t="s">
        <v>545</v>
      </c>
      <c r="D5" s="790" t="s">
        <v>9</v>
      </c>
      <c r="E5" s="467" t="s">
        <v>152</v>
      </c>
      <c r="F5" s="17" t="s">
        <v>545</v>
      </c>
    </row>
    <row r="6" spans="1:6" ht="12.75">
      <c r="A6" s="791" t="s">
        <v>102</v>
      </c>
      <c r="B6" s="792">
        <f>B7+B8</f>
        <v>2024</v>
      </c>
      <c r="C6" s="167">
        <f>C7+C8</f>
        <v>2024</v>
      </c>
      <c r="D6" s="793" t="s">
        <v>331</v>
      </c>
      <c r="E6" s="794">
        <f>'[1]4.sz.m.ÖNK kiadás'!E7+'[1]5.1 sz. m'!D29+'[1]5.2 sz. m'!D28</f>
        <v>3984</v>
      </c>
      <c r="F6" s="165">
        <f>'[1]4.sz.m.ÖNK kiadás'!F7+'[1]5.1 sz. m'!E29+'[1]5.2 sz. m'!E28</f>
        <v>3990</v>
      </c>
    </row>
    <row r="7" spans="1:6" ht="12.75">
      <c r="A7" s="795" t="s">
        <v>103</v>
      </c>
      <c r="B7" s="796">
        <f>'[1]3.sz.m Önk  bev.'!E7</f>
        <v>1700</v>
      </c>
      <c r="C7" s="168">
        <f>'[1]3.sz.m Önk  bev.'!F7</f>
        <v>1700</v>
      </c>
      <c r="D7" s="797" t="s">
        <v>332</v>
      </c>
      <c r="E7" s="796">
        <f>'[1]4.sz.m.ÖNK kiadás'!E8+'[1]5.1 sz. m'!D30+'[1]5.2 sz. m'!D29</f>
        <v>798</v>
      </c>
      <c r="F7" s="98">
        <f>'[1]4.sz.m.ÖNK kiadás'!F8+'[1]5.1 sz. m'!E30+'[1]5.2 sz. m'!E29</f>
        <v>799</v>
      </c>
    </row>
    <row r="8" spans="1:6" ht="12.75">
      <c r="A8" s="795" t="s">
        <v>104</v>
      </c>
      <c r="B8" s="796">
        <f>'[1]3.sz.m Önk  bev.'!E15+'[1]5.1 sz. m'!D8+'[1]5.2 sz. m'!D8</f>
        <v>324</v>
      </c>
      <c r="C8" s="168">
        <f>'[1]3.sz.m Önk  bev.'!F15+'[1]5.1 sz. m'!E8+'[1]5.2 sz. m'!E8</f>
        <v>324</v>
      </c>
      <c r="D8" s="797" t="s">
        <v>333</v>
      </c>
      <c r="E8" s="796">
        <f>'[1]4.sz.m.ÖNK kiadás'!E9+'[1]5.1 sz. m'!D31+'[1]5.2 sz. m'!D30</f>
        <v>5931</v>
      </c>
      <c r="F8" s="98">
        <f>'[1]4.sz.m.ÖNK kiadás'!F9+'[1]5.1 sz. m'!E31+'[1]5.2 sz. m'!E30</f>
        <v>6028</v>
      </c>
    </row>
    <row r="9" spans="1:6" ht="12.75">
      <c r="A9" s="795" t="s">
        <v>313</v>
      </c>
      <c r="B9" s="796">
        <f>'[1]3.sz.m Önk  bev.'!E22</f>
        <v>250</v>
      </c>
      <c r="C9" s="168">
        <f>'[1]3.sz.m Önk  bev.'!F22</f>
        <v>250</v>
      </c>
      <c r="D9" s="797" t="s">
        <v>334</v>
      </c>
      <c r="E9" s="798">
        <f>'[1]4.sz.m.ÖNK kiadás'!E10+'[1]5.1 sz. m'!D32+'[1]5.2 sz. m'!D31</f>
        <v>689</v>
      </c>
      <c r="F9" s="549">
        <f>'[1]4.sz.m.ÖNK kiadás'!F10+'[1]5.1 sz. m'!E32+'[1]5.2 sz. m'!E31</f>
        <v>689</v>
      </c>
    </row>
    <row r="10" spans="1:6" ht="12.75">
      <c r="A10" s="795" t="s">
        <v>314</v>
      </c>
      <c r="B10" s="796">
        <f>'[1]3.sz.m Önk  bev.'!E23</f>
        <v>10132</v>
      </c>
      <c r="C10" s="168">
        <f>'[1]3.sz.m Önk  bev.'!F23</f>
        <v>10293</v>
      </c>
      <c r="D10" s="799" t="s">
        <v>335</v>
      </c>
      <c r="E10" s="796">
        <f>'[1]4.sz.m.ÖNK kiadás'!E11+'[1]5.1 sz. m'!D33+'[1]5.2 sz. m'!D32</f>
        <v>2787</v>
      </c>
      <c r="F10" s="98">
        <f>'[1]4.sz.m.ÖNK kiadás'!F11+'[1]5.1 sz. m'!E33+'[1]5.2 sz. m'!E32</f>
        <v>2787</v>
      </c>
    </row>
    <row r="11" spans="1:6" ht="12.75">
      <c r="A11" s="795" t="s">
        <v>315</v>
      </c>
      <c r="B11" s="796">
        <f>'[1]3.sz.m Önk  bev.'!E31+'[1]5.1 sz. m'!D10+'[1]5.2 sz. m'!D9</f>
        <v>766</v>
      </c>
      <c r="C11" s="168">
        <f>'[1]3.sz.m Önk  bev.'!F31+'[1]5.1 sz. m'!E10+'[1]5.2 sz. m'!E9</f>
        <v>766</v>
      </c>
      <c r="D11" s="797" t="s">
        <v>336</v>
      </c>
      <c r="E11" s="798">
        <f>'[1]4.sz.m.ÖNK kiadás'!E25</f>
        <v>1212</v>
      </c>
      <c r="F11" s="549">
        <f>'[1]4.sz.m.ÖNK kiadás'!F25</f>
        <v>1269</v>
      </c>
    </row>
    <row r="12" spans="1:6" ht="12.75">
      <c r="A12" s="800"/>
      <c r="B12" s="801"/>
      <c r="C12" s="478"/>
      <c r="D12" s="802"/>
      <c r="E12" s="801"/>
      <c r="F12" s="474"/>
    </row>
    <row r="13" spans="1:6" ht="16.5" customHeight="1" thickBot="1">
      <c r="A13" s="803" t="s">
        <v>316</v>
      </c>
      <c r="B13" s="804">
        <f>'[1]5.1 sz. m'!D15+'[1]5.2 sz. m'!D14</f>
        <v>0</v>
      </c>
      <c r="C13" s="470">
        <f>'[1]5.1 sz. m'!E15+'[1]5.2 sz. m'!E14</f>
        <v>0</v>
      </c>
      <c r="D13" s="805"/>
      <c r="E13" s="804"/>
      <c r="F13" s="471"/>
    </row>
    <row r="14" spans="1:6" ht="24" customHeight="1" thickBot="1">
      <c r="A14" s="806" t="s">
        <v>338</v>
      </c>
      <c r="B14" s="807">
        <f>B6+B9+B10+B11+B13</f>
        <v>13172</v>
      </c>
      <c r="C14" s="472">
        <f>C6+C9+C10+C11+C13</f>
        <v>13333</v>
      </c>
      <c r="D14" s="808" t="s">
        <v>339</v>
      </c>
      <c r="E14" s="807">
        <f>SUM(E6:E13)</f>
        <v>15401</v>
      </c>
      <c r="F14" s="473">
        <f>SUM(F6:F13)</f>
        <v>15562</v>
      </c>
    </row>
    <row r="15" spans="1:6" ht="18.75" customHeight="1">
      <c r="A15" s="809" t="s">
        <v>319</v>
      </c>
      <c r="B15" s="810">
        <f>'[1]3.sz.m Önk  bev.'!E51+'[1]5.1 sz. m'!D21+'[1]5.2 sz. m'!D20</f>
        <v>2229</v>
      </c>
      <c r="C15" s="811">
        <f>'[1]3.sz.m Önk  bev.'!F51+'[1]5.1 sz. m'!E21+'[1]5.2 sz. m'!E20</f>
        <v>2229</v>
      </c>
      <c r="D15" s="793" t="s">
        <v>322</v>
      </c>
      <c r="E15" s="792">
        <v>0</v>
      </c>
      <c r="F15" s="469">
        <v>0</v>
      </c>
    </row>
    <row r="16" spans="1:6" ht="15" customHeight="1" thickBot="1">
      <c r="A16" s="812" t="s">
        <v>320</v>
      </c>
      <c r="B16" s="813"/>
      <c r="C16" s="814"/>
      <c r="D16" s="802"/>
      <c r="E16" s="801"/>
      <c r="F16" s="474"/>
    </row>
    <row r="17" spans="1:6" ht="25.5" customHeight="1" thickBot="1">
      <c r="A17" s="815" t="s">
        <v>343</v>
      </c>
      <c r="B17" s="816">
        <f>SUM(B15:B16)</f>
        <v>2229</v>
      </c>
      <c r="C17" s="476">
        <f>SUM(C15:C16)</f>
        <v>2229</v>
      </c>
      <c r="D17" s="817" t="s">
        <v>350</v>
      </c>
      <c r="E17" s="816">
        <f>SUM(E15:E16)</f>
        <v>0</v>
      </c>
      <c r="F17" s="477">
        <f>SUM(F15:F16)</f>
        <v>0</v>
      </c>
    </row>
    <row r="18" spans="1:6" ht="22.5" customHeight="1" thickBot="1">
      <c r="A18" s="818" t="s">
        <v>321</v>
      </c>
      <c r="B18" s="819">
        <f>B14+B17</f>
        <v>15401</v>
      </c>
      <c r="C18" s="479">
        <f>C14+C17</f>
        <v>15562</v>
      </c>
      <c r="D18" s="820" t="s">
        <v>323</v>
      </c>
      <c r="E18" s="819">
        <f>E14+E17</f>
        <v>15401</v>
      </c>
      <c r="F18" s="480">
        <f>F14+F17</f>
        <v>15562</v>
      </c>
    </row>
    <row r="19" spans="1:6" ht="22.5" customHeight="1" thickBot="1">
      <c r="A19" s="948" t="s">
        <v>364</v>
      </c>
      <c r="B19" s="948"/>
      <c r="C19" s="948"/>
      <c r="D19" s="948"/>
      <c r="E19" s="948"/>
      <c r="F19" s="97"/>
    </row>
    <row r="20" spans="1:6" ht="12.75">
      <c r="A20" s="791" t="s">
        <v>324</v>
      </c>
      <c r="B20" s="821">
        <f>'[1]3.sz.m Önk  bev.'!E35</f>
        <v>5932</v>
      </c>
      <c r="C20" s="822">
        <f>'[1]3.sz.m Önk  bev.'!F35</f>
        <v>5932</v>
      </c>
      <c r="D20" s="823" t="s">
        <v>328</v>
      </c>
      <c r="E20" s="794">
        <f>'[1]4.sz.m.ÖNK kiadás'!E18+'[1]5.1 sz. m'!D35</f>
        <v>300</v>
      </c>
      <c r="F20" s="165">
        <f>'[1]4.sz.m.ÖNK kiadás'!F18+'[1]5.1 sz. m'!E35</f>
        <v>300</v>
      </c>
    </row>
    <row r="21" spans="1:6" ht="12.75">
      <c r="A21" s="795" t="s">
        <v>325</v>
      </c>
      <c r="B21" s="796"/>
      <c r="C21" s="168"/>
      <c r="D21" s="797" t="s">
        <v>329</v>
      </c>
      <c r="E21" s="796">
        <f>'[1]4.sz.m.ÖNK kiadás'!E19</f>
        <v>0</v>
      </c>
      <c r="F21" s="98">
        <f>'[1]4.sz.m.ÖNK kiadás'!F19</f>
        <v>1961</v>
      </c>
    </row>
    <row r="22" spans="1:6" ht="12.75">
      <c r="A22" s="795" t="s">
        <v>326</v>
      </c>
      <c r="B22" s="796">
        <f>'[1]3.sz.m Önk  bev.'!E42</f>
        <v>0</v>
      </c>
      <c r="C22" s="168">
        <f>'[1]3.sz.m Önk  bev.'!F42</f>
        <v>2389</v>
      </c>
      <c r="D22" s="797" t="s">
        <v>330</v>
      </c>
      <c r="E22" s="796">
        <f>'[1]4.sz.m.ÖNK kiadás'!E20</f>
        <v>363</v>
      </c>
      <c r="F22" s="98">
        <f>'[1]4.sz.m.ÖNK kiadás'!F20</f>
        <v>791</v>
      </c>
    </row>
    <row r="23" spans="1:6" ht="12.75">
      <c r="A23" s="795" t="s">
        <v>327</v>
      </c>
      <c r="B23" s="796"/>
      <c r="C23" s="168"/>
      <c r="D23" s="797" t="s">
        <v>337</v>
      </c>
      <c r="E23" s="796"/>
      <c r="F23" s="98"/>
    </row>
    <row r="24" spans="1:6" ht="13.5" thickBot="1">
      <c r="A24" s="824"/>
      <c r="B24" s="801"/>
      <c r="C24" s="478"/>
      <c r="D24" s="802"/>
      <c r="E24" s="801"/>
      <c r="F24" s="474"/>
    </row>
    <row r="25" spans="1:6" ht="13.5" thickBot="1">
      <c r="A25" s="825" t="s">
        <v>341</v>
      </c>
      <c r="B25" s="819">
        <f>SUM(B20:B23)</f>
        <v>5932</v>
      </c>
      <c r="C25" s="479">
        <f>SUM(C20:C23)</f>
        <v>8321</v>
      </c>
      <c r="D25" s="826" t="s">
        <v>340</v>
      </c>
      <c r="E25" s="827">
        <f>SUM(E20:E24)</f>
        <v>663</v>
      </c>
      <c r="F25" s="475">
        <f>SUM(F20:F24)</f>
        <v>3052</v>
      </c>
    </row>
    <row r="26" spans="1:6" ht="15" customHeight="1">
      <c r="A26" s="809" t="s">
        <v>319</v>
      </c>
      <c r="B26" s="828"/>
      <c r="C26" s="829"/>
      <c r="D26" s="830" t="s">
        <v>342</v>
      </c>
      <c r="E26" s="792">
        <f>'[1]4.sz.m.ÖNK kiadás'!E34</f>
        <v>6432</v>
      </c>
      <c r="F26" s="469">
        <f>'[1]4.sz.m.ÖNK kiadás'!F34</f>
        <v>6432</v>
      </c>
    </row>
    <row r="27" spans="1:6" ht="13.5" thickBot="1">
      <c r="A27" s="812" t="s">
        <v>320</v>
      </c>
      <c r="B27" s="831">
        <f>'[1]3.sz.m Önk  bev.'!E53</f>
        <v>1163</v>
      </c>
      <c r="C27" s="832">
        <f>'[1]3.sz.m Önk  bev.'!F53</f>
        <v>1163</v>
      </c>
      <c r="D27" s="833"/>
      <c r="E27" s="801"/>
      <c r="F27" s="474"/>
    </row>
    <row r="28" spans="1:6" ht="25.5" customHeight="1" thickBot="1">
      <c r="A28" s="834" t="s">
        <v>344</v>
      </c>
      <c r="B28" s="816">
        <f>SUM(B26:B27)</f>
        <v>1163</v>
      </c>
      <c r="C28" s="476">
        <f>SUM(C26:C27)</f>
        <v>1163</v>
      </c>
      <c r="D28" s="826" t="s">
        <v>345</v>
      </c>
      <c r="E28" s="819">
        <f>SUM(E26:E27)</f>
        <v>6432</v>
      </c>
      <c r="F28" s="480">
        <f>SUM(F26:F27)</f>
        <v>6432</v>
      </c>
    </row>
    <row r="29" spans="1:6" ht="26.25" customHeight="1" thickBot="1">
      <c r="A29" s="835" t="s">
        <v>346</v>
      </c>
      <c r="B29" s="819">
        <f>B25+B28</f>
        <v>7095</v>
      </c>
      <c r="C29" s="479">
        <f>C25+C28</f>
        <v>9484</v>
      </c>
      <c r="D29" s="836" t="s">
        <v>347</v>
      </c>
      <c r="E29" s="819">
        <f>E28+E25</f>
        <v>7095</v>
      </c>
      <c r="F29" s="480">
        <f>F28+F25</f>
        <v>9484</v>
      </c>
    </row>
    <row r="30" spans="1:6" ht="29.25" customHeight="1" thickBot="1">
      <c r="A30" s="837" t="s">
        <v>348</v>
      </c>
      <c r="B30" s="838">
        <f>B18+B29</f>
        <v>22496</v>
      </c>
      <c r="C30" s="481">
        <f>C18+C29</f>
        <v>25046</v>
      </c>
      <c r="D30" s="839" t="s">
        <v>349</v>
      </c>
      <c r="E30" s="840">
        <f>E29+E18</f>
        <v>22496</v>
      </c>
      <c r="F30" s="482">
        <f>F29+F18</f>
        <v>25046</v>
      </c>
    </row>
    <row r="32" spans="2:5" ht="12.75">
      <c r="B32" s="97"/>
      <c r="C32" s="97"/>
      <c r="E32" s="97"/>
    </row>
  </sheetData>
  <sheetProtection/>
  <mergeCells count="4">
    <mergeCell ref="D1:E1"/>
    <mergeCell ref="A2:E2"/>
    <mergeCell ref="A19:E19"/>
    <mergeCell ref="A4:E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zoomScale="70" zoomScaleNormal="70" zoomScalePageLayoutView="0" workbookViewId="0" topLeftCell="A1">
      <selection activeCell="M14" sqref="M14"/>
    </sheetView>
  </sheetViews>
  <sheetFormatPr defaultColWidth="9.140625" defaultRowHeight="12.75"/>
  <cols>
    <col min="1" max="2" width="5.7109375" style="279" customWidth="1"/>
    <col min="3" max="3" width="7.57421875" style="279" customWidth="1"/>
    <col min="4" max="4" width="56.7109375" style="69" customWidth="1"/>
    <col min="5" max="6" width="19.57421875" style="71" customWidth="1"/>
    <col min="7" max="8" width="19.57421875" style="9" customWidth="1"/>
    <col min="9" max="9" width="19.57421875" style="0" customWidth="1"/>
    <col min="10" max="10" width="19.57421875" style="9" customWidth="1"/>
    <col min="11" max="12" width="11.00390625" style="9" customWidth="1"/>
    <col min="13" max="13" width="12.7109375" style="0" customWidth="1"/>
  </cols>
  <sheetData>
    <row r="1" spans="1:9" ht="12.75">
      <c r="A1" s="276"/>
      <c r="B1" s="276"/>
      <c r="C1" s="276"/>
      <c r="D1" s="277"/>
      <c r="I1" s="150" t="s">
        <v>114</v>
      </c>
    </row>
    <row r="2" spans="1:12" s="24" customFormat="1" ht="34.5" customHeight="1">
      <c r="A2" s="949" t="s">
        <v>133</v>
      </c>
      <c r="B2" s="949"/>
      <c r="C2" s="949"/>
      <c r="D2" s="949"/>
      <c r="E2" s="949"/>
      <c r="F2" s="949"/>
      <c r="G2" s="949"/>
      <c r="H2" s="949"/>
      <c r="I2" s="949"/>
      <c r="J2" s="461"/>
      <c r="K2" s="62"/>
      <c r="L2" s="62"/>
    </row>
    <row r="3" spans="1:9" ht="13.5" thickBot="1">
      <c r="A3" s="278"/>
      <c r="B3" s="278"/>
      <c r="C3" s="278"/>
      <c r="D3" s="274"/>
      <c r="G3" s="227"/>
      <c r="H3" s="227"/>
      <c r="I3" s="126" t="s">
        <v>2</v>
      </c>
    </row>
    <row r="4" spans="1:12" ht="45.75" customHeight="1" thickBot="1">
      <c r="A4" s="899" t="s">
        <v>6</v>
      </c>
      <c r="B4" s="900"/>
      <c r="C4" s="900"/>
      <c r="D4" s="750" t="s">
        <v>10</v>
      </c>
      <c r="E4" s="907" t="s">
        <v>5</v>
      </c>
      <c r="F4" s="908"/>
      <c r="G4" s="907" t="s">
        <v>134</v>
      </c>
      <c r="H4" s="908"/>
      <c r="I4" s="907" t="s">
        <v>135</v>
      </c>
      <c r="J4" s="908"/>
      <c r="L4"/>
    </row>
    <row r="5" spans="1:12" ht="45.75" customHeight="1" thickBot="1">
      <c r="A5" s="744"/>
      <c r="B5" s="745"/>
      <c r="C5" s="745"/>
      <c r="D5" s="750"/>
      <c r="E5" s="751" t="s">
        <v>144</v>
      </c>
      <c r="F5" s="307" t="s">
        <v>545</v>
      </c>
      <c r="G5" s="751" t="s">
        <v>144</v>
      </c>
      <c r="H5" s="307" t="s">
        <v>545</v>
      </c>
      <c r="I5" s="751" t="s">
        <v>144</v>
      </c>
      <c r="J5" s="307" t="s">
        <v>545</v>
      </c>
      <c r="L5"/>
    </row>
    <row r="6" spans="1:11" s="8" customFormat="1" ht="21.75" customHeight="1" thickBot="1">
      <c r="A6" s="293" t="s">
        <v>45</v>
      </c>
      <c r="B6" s="894" t="s">
        <v>204</v>
      </c>
      <c r="C6" s="894"/>
      <c r="D6" s="894"/>
      <c r="E6" s="752">
        <f aca="true" t="shared" si="0" ref="E6:J6">E7+E15</f>
        <v>2024</v>
      </c>
      <c r="F6" s="294">
        <f t="shared" si="0"/>
        <v>2024</v>
      </c>
      <c r="G6" s="752">
        <f t="shared" si="0"/>
        <v>2024</v>
      </c>
      <c r="H6" s="294">
        <f t="shared" si="0"/>
        <v>2024</v>
      </c>
      <c r="I6" s="752">
        <f t="shared" si="0"/>
        <v>0</v>
      </c>
      <c r="J6" s="294">
        <f t="shared" si="0"/>
        <v>0</v>
      </c>
      <c r="K6" s="63"/>
    </row>
    <row r="7" spans="1:11" s="8" customFormat="1" ht="21.75" customHeight="1" thickBot="1">
      <c r="A7" s="293" t="s">
        <v>47</v>
      </c>
      <c r="B7" s="894" t="s">
        <v>154</v>
      </c>
      <c r="C7" s="894"/>
      <c r="D7" s="894"/>
      <c r="E7" s="752">
        <f aca="true" t="shared" si="1" ref="E7:J7">E8+E13+E14</f>
        <v>1700</v>
      </c>
      <c r="F7" s="294">
        <f t="shared" si="1"/>
        <v>1700</v>
      </c>
      <c r="G7" s="752">
        <f t="shared" si="1"/>
        <v>1700</v>
      </c>
      <c r="H7" s="294">
        <f t="shared" si="1"/>
        <v>1700</v>
      </c>
      <c r="I7" s="752">
        <f t="shared" si="1"/>
        <v>0</v>
      </c>
      <c r="J7" s="294">
        <f t="shared" si="1"/>
        <v>0</v>
      </c>
      <c r="K7" s="63"/>
    </row>
    <row r="8" spans="1:12" ht="21.75" customHeight="1">
      <c r="A8" s="291"/>
      <c r="B8" s="292" t="s">
        <v>85</v>
      </c>
      <c r="C8" s="896" t="s">
        <v>54</v>
      </c>
      <c r="D8" s="896"/>
      <c r="E8" s="754">
        <f>SUM(E9:E12)</f>
        <v>1700</v>
      </c>
      <c r="F8" s="290">
        <f>SUM(F9:F12)</f>
        <v>1700</v>
      </c>
      <c r="G8" s="754">
        <f>SUM(G9:G12)</f>
        <v>1700</v>
      </c>
      <c r="H8" s="290">
        <f>SUM(H9:H12)</f>
        <v>1700</v>
      </c>
      <c r="I8" s="754"/>
      <c r="J8" s="290"/>
      <c r="L8"/>
    </row>
    <row r="9" spans="1:12" ht="21.75" customHeight="1">
      <c r="A9" s="286"/>
      <c r="B9" s="282"/>
      <c r="C9" s="282" t="s">
        <v>158</v>
      </c>
      <c r="D9" s="748" t="s">
        <v>157</v>
      </c>
      <c r="E9" s="755">
        <v>0</v>
      </c>
      <c r="F9" s="492">
        <v>0</v>
      </c>
      <c r="G9" s="755">
        <v>0</v>
      </c>
      <c r="H9" s="492">
        <v>0</v>
      </c>
      <c r="I9" s="755"/>
      <c r="J9" s="492"/>
      <c r="L9"/>
    </row>
    <row r="10" spans="1:12" ht="21.75" customHeight="1">
      <c r="A10" s="286"/>
      <c r="B10" s="282"/>
      <c r="C10" s="282" t="s">
        <v>159</v>
      </c>
      <c r="D10" s="748" t="s">
        <v>155</v>
      </c>
      <c r="E10" s="755">
        <v>0</v>
      </c>
      <c r="F10" s="492">
        <v>0</v>
      </c>
      <c r="G10" s="755"/>
      <c r="H10" s="492"/>
      <c r="I10" s="755"/>
      <c r="J10" s="492"/>
      <c r="L10"/>
    </row>
    <row r="11" spans="1:12" ht="21.75" customHeight="1">
      <c r="A11" s="286"/>
      <c r="B11" s="282"/>
      <c r="C11" s="282" t="s">
        <v>160</v>
      </c>
      <c r="D11" s="748" t="s">
        <v>156</v>
      </c>
      <c r="E11" s="755">
        <v>1600</v>
      </c>
      <c r="F11" s="492">
        <v>1600</v>
      </c>
      <c r="G11" s="755">
        <v>1600</v>
      </c>
      <c r="H11" s="492">
        <v>1600</v>
      </c>
      <c r="I11" s="755"/>
      <c r="J11" s="492"/>
      <c r="L11"/>
    </row>
    <row r="12" spans="1:12" ht="21.75" customHeight="1">
      <c r="A12" s="286"/>
      <c r="B12" s="282"/>
      <c r="C12" s="282" t="s">
        <v>161</v>
      </c>
      <c r="D12" s="748" t="s">
        <v>393</v>
      </c>
      <c r="E12" s="755">
        <v>100</v>
      </c>
      <c r="F12" s="492">
        <v>100</v>
      </c>
      <c r="G12" s="755">
        <v>100</v>
      </c>
      <c r="H12" s="492">
        <v>100</v>
      </c>
      <c r="I12" s="755"/>
      <c r="J12" s="492"/>
      <c r="L12"/>
    </row>
    <row r="13" spans="1:12" ht="21.75" customHeight="1">
      <c r="A13" s="286"/>
      <c r="B13" s="282" t="s">
        <v>86</v>
      </c>
      <c r="C13" s="905" t="s">
        <v>162</v>
      </c>
      <c r="D13" s="905"/>
      <c r="E13" s="755"/>
      <c r="F13" s="492"/>
      <c r="G13" s="755"/>
      <c r="H13" s="492"/>
      <c r="I13" s="755"/>
      <c r="J13" s="492"/>
      <c r="L13"/>
    </row>
    <row r="14" spans="1:12" ht="21.75" customHeight="1" thickBot="1">
      <c r="A14" s="295"/>
      <c r="B14" s="296" t="s">
        <v>87</v>
      </c>
      <c r="C14" s="906" t="s">
        <v>169</v>
      </c>
      <c r="D14" s="906"/>
      <c r="E14" s="756"/>
      <c r="F14" s="757"/>
      <c r="G14" s="756"/>
      <c r="H14" s="757"/>
      <c r="I14" s="756"/>
      <c r="J14" s="757"/>
      <c r="L14"/>
    </row>
    <row r="15" spans="1:12" ht="21.75" customHeight="1" thickBot="1">
      <c r="A15" s="293" t="s">
        <v>11</v>
      </c>
      <c r="B15" s="894" t="s">
        <v>166</v>
      </c>
      <c r="C15" s="894"/>
      <c r="D15" s="894"/>
      <c r="E15" s="752">
        <f aca="true" t="shared" si="2" ref="E15:J15">SUM(E16:E21)</f>
        <v>324</v>
      </c>
      <c r="F15" s="294">
        <f t="shared" si="2"/>
        <v>324</v>
      </c>
      <c r="G15" s="752">
        <f t="shared" si="2"/>
        <v>324</v>
      </c>
      <c r="H15" s="294">
        <f t="shared" si="2"/>
        <v>324</v>
      </c>
      <c r="I15" s="752">
        <f t="shared" si="2"/>
        <v>0</v>
      </c>
      <c r="J15" s="294">
        <f t="shared" si="2"/>
        <v>0</v>
      </c>
      <c r="L15"/>
    </row>
    <row r="16" spans="1:12" ht="21.75" customHeight="1">
      <c r="A16" s="291"/>
      <c r="B16" s="292" t="s">
        <v>88</v>
      </c>
      <c r="C16" s="896" t="s">
        <v>171</v>
      </c>
      <c r="D16" s="896"/>
      <c r="E16" s="754">
        <v>174</v>
      </c>
      <c r="F16" s="290">
        <v>174</v>
      </c>
      <c r="G16" s="754">
        <v>174</v>
      </c>
      <c r="H16" s="290">
        <v>174</v>
      </c>
      <c r="I16" s="754"/>
      <c r="J16" s="290"/>
      <c r="L16"/>
    </row>
    <row r="17" spans="1:12" ht="21.75" customHeight="1">
      <c r="A17" s="286"/>
      <c r="B17" s="282" t="s">
        <v>89</v>
      </c>
      <c r="C17" s="891" t="s">
        <v>172</v>
      </c>
      <c r="D17" s="891"/>
      <c r="E17" s="767"/>
      <c r="F17" s="287"/>
      <c r="G17" s="767"/>
      <c r="H17" s="287"/>
      <c r="I17" s="767"/>
      <c r="J17" s="287"/>
      <c r="L17"/>
    </row>
    <row r="18" spans="1:12" ht="21.75" customHeight="1">
      <c r="A18" s="286"/>
      <c r="B18" s="282" t="s">
        <v>163</v>
      </c>
      <c r="C18" s="891" t="s">
        <v>173</v>
      </c>
      <c r="D18" s="891"/>
      <c r="E18" s="767">
        <v>150</v>
      </c>
      <c r="F18" s="287">
        <v>150</v>
      </c>
      <c r="G18" s="767">
        <v>150</v>
      </c>
      <c r="H18" s="287">
        <v>150</v>
      </c>
      <c r="I18" s="767"/>
      <c r="J18" s="287"/>
      <c r="L18"/>
    </row>
    <row r="19" spans="1:12" ht="21.75" customHeight="1">
      <c r="A19" s="286"/>
      <c r="B19" s="282" t="s">
        <v>164</v>
      </c>
      <c r="C19" s="891" t="s">
        <v>174</v>
      </c>
      <c r="D19" s="891"/>
      <c r="E19" s="767"/>
      <c r="F19" s="287"/>
      <c r="G19" s="767"/>
      <c r="H19" s="287"/>
      <c r="I19" s="767"/>
      <c r="J19" s="287"/>
      <c r="K19" s="96"/>
      <c r="L19" s="96"/>
    </row>
    <row r="20" spans="1:12" ht="21.75" customHeight="1">
      <c r="A20" s="286"/>
      <c r="B20" s="282" t="s">
        <v>165</v>
      </c>
      <c r="C20" s="891" t="s">
        <v>175</v>
      </c>
      <c r="D20" s="891"/>
      <c r="E20" s="767"/>
      <c r="F20" s="287"/>
      <c r="G20" s="767"/>
      <c r="H20" s="287"/>
      <c r="I20" s="767"/>
      <c r="J20" s="287"/>
      <c r="K20" s="96"/>
      <c r="L20" s="96"/>
    </row>
    <row r="21" spans="1:12" ht="21.75" customHeight="1" thickBot="1">
      <c r="A21" s="295"/>
      <c r="B21" s="296" t="s">
        <v>168</v>
      </c>
      <c r="C21" s="895" t="s">
        <v>170</v>
      </c>
      <c r="D21" s="895"/>
      <c r="E21" s="767"/>
      <c r="F21" s="287"/>
      <c r="G21" s="767"/>
      <c r="H21" s="287"/>
      <c r="I21" s="767"/>
      <c r="J21" s="287"/>
      <c r="K21" s="96"/>
      <c r="L21" s="96"/>
    </row>
    <row r="22" spans="1:12" ht="21.75" customHeight="1" thickBot="1">
      <c r="A22" s="298" t="s">
        <v>167</v>
      </c>
      <c r="B22" s="894" t="s">
        <v>205</v>
      </c>
      <c r="C22" s="894"/>
      <c r="D22" s="894"/>
      <c r="E22" s="759">
        <v>250</v>
      </c>
      <c r="F22" s="299">
        <v>250</v>
      </c>
      <c r="G22" s="759">
        <v>250</v>
      </c>
      <c r="H22" s="299">
        <v>250</v>
      </c>
      <c r="I22" s="759"/>
      <c r="J22" s="299"/>
      <c r="K22" s="96"/>
      <c r="L22" s="60"/>
    </row>
    <row r="23" spans="1:12" ht="21.75" customHeight="1" thickBot="1">
      <c r="A23" s="298" t="s">
        <v>13</v>
      </c>
      <c r="B23" s="902" t="s">
        <v>176</v>
      </c>
      <c r="C23" s="902"/>
      <c r="D23" s="902"/>
      <c r="E23" s="759">
        <f aca="true" t="shared" si="3" ref="E23:J23">SUM(E24:E29)</f>
        <v>10132</v>
      </c>
      <c r="F23" s="299">
        <f t="shared" si="3"/>
        <v>10293</v>
      </c>
      <c r="G23" s="759">
        <f t="shared" si="3"/>
        <v>10132</v>
      </c>
      <c r="H23" s="299">
        <f t="shared" si="3"/>
        <v>10293</v>
      </c>
      <c r="I23" s="759">
        <f t="shared" si="3"/>
        <v>0</v>
      </c>
      <c r="J23" s="299">
        <f t="shared" si="3"/>
        <v>0</v>
      </c>
      <c r="L23"/>
    </row>
    <row r="24" spans="1:12" ht="21.75" customHeight="1">
      <c r="A24" s="291"/>
      <c r="B24" s="300" t="s">
        <v>90</v>
      </c>
      <c r="C24" s="896" t="s">
        <v>203</v>
      </c>
      <c r="D24" s="896"/>
      <c r="E24" s="760">
        <f>10132-421</f>
        <v>9711</v>
      </c>
      <c r="F24" s="761">
        <f>10132-421-45</f>
        <v>9666</v>
      </c>
      <c r="G24" s="760">
        <v>9711</v>
      </c>
      <c r="H24" s="761">
        <v>9666</v>
      </c>
      <c r="I24" s="760"/>
      <c r="J24" s="761"/>
      <c r="L24"/>
    </row>
    <row r="25" spans="1:12" ht="21.75" customHeight="1">
      <c r="A25" s="286"/>
      <c r="B25" s="283" t="s">
        <v>91</v>
      </c>
      <c r="C25" s="891" t="s">
        <v>81</v>
      </c>
      <c r="D25" s="891"/>
      <c r="E25" s="767"/>
      <c r="F25" s="287"/>
      <c r="G25" s="767"/>
      <c r="H25" s="287"/>
      <c r="I25" s="767"/>
      <c r="J25" s="287"/>
      <c r="L25"/>
    </row>
    <row r="26" spans="1:12" ht="21.75" customHeight="1">
      <c r="A26" s="286"/>
      <c r="B26" s="283" t="s">
        <v>177</v>
      </c>
      <c r="C26" s="891" t="s">
        <v>179</v>
      </c>
      <c r="D26" s="891"/>
      <c r="E26" s="767"/>
      <c r="F26" s="287">
        <v>97</v>
      </c>
      <c r="G26" s="767">
        <v>0</v>
      </c>
      <c r="H26" s="287">
        <v>97</v>
      </c>
      <c r="I26" s="767"/>
      <c r="J26" s="287"/>
      <c r="L26"/>
    </row>
    <row r="27" spans="1:12" ht="21.75" customHeight="1">
      <c r="A27" s="295"/>
      <c r="B27" s="283" t="s">
        <v>178</v>
      </c>
      <c r="C27" s="891" t="s">
        <v>546</v>
      </c>
      <c r="D27" s="892"/>
      <c r="E27" s="841"/>
      <c r="F27" s="301">
        <v>7</v>
      </c>
      <c r="G27" s="841"/>
      <c r="H27" s="301"/>
      <c r="I27" s="841"/>
      <c r="J27" s="301"/>
      <c r="L27"/>
    </row>
    <row r="28" spans="1:12" ht="21.75" customHeight="1">
      <c r="A28" s="295"/>
      <c r="B28" s="283" t="s">
        <v>547</v>
      </c>
      <c r="C28" s="891" t="s">
        <v>180</v>
      </c>
      <c r="D28" s="891"/>
      <c r="E28" s="841">
        <v>421</v>
      </c>
      <c r="F28" s="301">
        <v>421</v>
      </c>
      <c r="G28" s="841">
        <v>421</v>
      </c>
      <c r="H28" s="301">
        <v>428</v>
      </c>
      <c r="I28" s="841"/>
      <c r="J28" s="301"/>
      <c r="L28"/>
    </row>
    <row r="29" spans="1:12" ht="21.75" customHeight="1" thickBot="1">
      <c r="A29" s="762"/>
      <c r="B29" s="763" t="s">
        <v>548</v>
      </c>
      <c r="C29" s="903" t="s">
        <v>549</v>
      </c>
      <c r="D29" s="903"/>
      <c r="E29" s="764"/>
      <c r="F29" s="765">
        <v>102</v>
      </c>
      <c r="G29" s="764"/>
      <c r="H29" s="765">
        <v>102</v>
      </c>
      <c r="I29" s="764"/>
      <c r="J29" s="765"/>
      <c r="L29"/>
    </row>
    <row r="30" spans="1:12" ht="21.75" customHeight="1" thickBot="1">
      <c r="A30" s="298" t="s">
        <v>14</v>
      </c>
      <c r="B30" s="894" t="s">
        <v>181</v>
      </c>
      <c r="C30" s="894"/>
      <c r="D30" s="894"/>
      <c r="E30" s="759">
        <f aca="true" t="shared" si="4" ref="E30:J30">E31+E35</f>
        <v>6698</v>
      </c>
      <c r="F30" s="299">
        <f t="shared" si="4"/>
        <v>6698</v>
      </c>
      <c r="G30" s="759">
        <f t="shared" si="4"/>
        <v>6698</v>
      </c>
      <c r="H30" s="299">
        <f t="shared" si="4"/>
        <v>6698</v>
      </c>
      <c r="I30" s="759">
        <f t="shared" si="4"/>
        <v>0</v>
      </c>
      <c r="J30" s="299">
        <f t="shared" si="4"/>
        <v>0</v>
      </c>
      <c r="L30"/>
    </row>
    <row r="31" spans="1:11" s="8" customFormat="1" ht="21.75" customHeight="1">
      <c r="A31" s="302"/>
      <c r="B31" s="300" t="s">
        <v>92</v>
      </c>
      <c r="C31" s="896" t="s">
        <v>182</v>
      </c>
      <c r="D31" s="896"/>
      <c r="E31" s="766">
        <f aca="true" t="shared" si="5" ref="E31:J31">SUM(E32:E34)</f>
        <v>766</v>
      </c>
      <c r="F31" s="303">
        <f t="shared" si="5"/>
        <v>766</v>
      </c>
      <c r="G31" s="766">
        <f t="shared" si="5"/>
        <v>766</v>
      </c>
      <c r="H31" s="303">
        <f t="shared" si="5"/>
        <v>766</v>
      </c>
      <c r="I31" s="766">
        <f t="shared" si="5"/>
        <v>0</v>
      </c>
      <c r="J31" s="303">
        <f t="shared" si="5"/>
        <v>0</v>
      </c>
      <c r="K31" s="63"/>
    </row>
    <row r="32" spans="1:11" s="8" customFormat="1" ht="31.5">
      <c r="A32" s="288"/>
      <c r="B32" s="282"/>
      <c r="C32" s="282" t="s">
        <v>183</v>
      </c>
      <c r="D32" s="748" t="s">
        <v>74</v>
      </c>
      <c r="E32" s="767"/>
      <c r="F32" s="287"/>
      <c r="G32" s="767"/>
      <c r="H32" s="287"/>
      <c r="I32" s="767"/>
      <c r="J32" s="287"/>
      <c r="K32" s="63"/>
    </row>
    <row r="33" spans="1:12" ht="21.75" customHeight="1">
      <c r="A33" s="286"/>
      <c r="B33" s="282"/>
      <c r="C33" s="282" t="s">
        <v>184</v>
      </c>
      <c r="D33" s="748" t="s">
        <v>73</v>
      </c>
      <c r="E33" s="769"/>
      <c r="F33" s="256"/>
      <c r="G33" s="769">
        <v>0</v>
      </c>
      <c r="H33" s="256">
        <v>0</v>
      </c>
      <c r="I33" s="769"/>
      <c r="J33" s="256"/>
      <c r="L33"/>
    </row>
    <row r="34" spans="1:12" ht="21.75" customHeight="1">
      <c r="A34" s="286"/>
      <c r="B34" s="282"/>
      <c r="C34" s="282" t="s">
        <v>185</v>
      </c>
      <c r="D34" s="748" t="s">
        <v>75</v>
      </c>
      <c r="E34" s="769">
        <v>766</v>
      </c>
      <c r="F34" s="256">
        <v>766</v>
      </c>
      <c r="G34" s="769">
        <v>766</v>
      </c>
      <c r="H34" s="256">
        <v>766</v>
      </c>
      <c r="I34" s="769"/>
      <c r="J34" s="256"/>
      <c r="L34"/>
    </row>
    <row r="35" spans="1:12" ht="21.75" customHeight="1">
      <c r="A35" s="286"/>
      <c r="B35" s="282" t="s">
        <v>186</v>
      </c>
      <c r="C35" s="891" t="s">
        <v>187</v>
      </c>
      <c r="D35" s="891"/>
      <c r="E35" s="768">
        <f aca="true" t="shared" si="6" ref="E35:J35">SUM(E36:E38)</f>
        <v>5932</v>
      </c>
      <c r="F35" s="289">
        <f t="shared" si="6"/>
        <v>5932</v>
      </c>
      <c r="G35" s="768">
        <f t="shared" si="6"/>
        <v>5932</v>
      </c>
      <c r="H35" s="289">
        <f t="shared" si="6"/>
        <v>5932</v>
      </c>
      <c r="I35" s="768">
        <f t="shared" si="6"/>
        <v>0</v>
      </c>
      <c r="J35" s="289">
        <f t="shared" si="6"/>
        <v>0</v>
      </c>
      <c r="L35"/>
    </row>
    <row r="36" spans="1:11" s="8" customFormat="1" ht="36" customHeight="1">
      <c r="A36" s="288"/>
      <c r="B36" s="282"/>
      <c r="C36" s="282" t="s">
        <v>188</v>
      </c>
      <c r="D36" s="748" t="s">
        <v>74</v>
      </c>
      <c r="E36" s="768">
        <v>0</v>
      </c>
      <c r="F36" s="289">
        <v>0</v>
      </c>
      <c r="G36" s="768">
        <v>0</v>
      </c>
      <c r="H36" s="289">
        <v>0</v>
      </c>
      <c r="I36" s="768"/>
      <c r="J36" s="289"/>
      <c r="K36" s="63"/>
    </row>
    <row r="37" spans="1:12" ht="21.75" customHeight="1">
      <c r="A37" s="286"/>
      <c r="B37" s="282"/>
      <c r="C37" s="282" t="s">
        <v>189</v>
      </c>
      <c r="D37" s="748" t="s">
        <v>73</v>
      </c>
      <c r="E37" s="769">
        <v>5932</v>
      </c>
      <c r="F37" s="256">
        <v>0</v>
      </c>
      <c r="G37" s="769">
        <v>5932</v>
      </c>
      <c r="H37" s="256"/>
      <c r="I37" s="769"/>
      <c r="J37" s="256"/>
      <c r="L37"/>
    </row>
    <row r="38" spans="1:12" ht="21.75" customHeight="1" thickBot="1">
      <c r="A38" s="295"/>
      <c r="B38" s="296"/>
      <c r="C38" s="296" t="s">
        <v>190</v>
      </c>
      <c r="D38" s="747" t="s">
        <v>76</v>
      </c>
      <c r="E38" s="770">
        <v>0</v>
      </c>
      <c r="F38" s="258">
        <v>5932</v>
      </c>
      <c r="G38" s="770">
        <v>0</v>
      </c>
      <c r="H38" s="258">
        <v>5932</v>
      </c>
      <c r="I38" s="770"/>
      <c r="J38" s="258"/>
      <c r="L38"/>
    </row>
    <row r="39" spans="1:12" ht="21.75" customHeight="1" thickBot="1">
      <c r="A39" s="298" t="s">
        <v>15</v>
      </c>
      <c r="B39" s="894" t="s">
        <v>191</v>
      </c>
      <c r="C39" s="894"/>
      <c r="D39" s="894"/>
      <c r="E39" s="771">
        <f aca="true" t="shared" si="7" ref="E39:J39">SUM(E40:E41)</f>
        <v>0</v>
      </c>
      <c r="F39" s="260">
        <f t="shared" si="7"/>
        <v>0</v>
      </c>
      <c r="G39" s="771">
        <f t="shared" si="7"/>
        <v>0</v>
      </c>
      <c r="H39" s="260">
        <f t="shared" si="7"/>
        <v>0</v>
      </c>
      <c r="I39" s="771">
        <f t="shared" si="7"/>
        <v>0</v>
      </c>
      <c r="J39" s="260">
        <f t="shared" si="7"/>
        <v>0</v>
      </c>
      <c r="L39"/>
    </row>
    <row r="40" spans="1:11" s="8" customFormat="1" ht="21.75" customHeight="1">
      <c r="A40" s="302"/>
      <c r="B40" s="292" t="s">
        <v>93</v>
      </c>
      <c r="C40" s="896" t="s">
        <v>66</v>
      </c>
      <c r="D40" s="896"/>
      <c r="E40" s="772">
        <v>0</v>
      </c>
      <c r="F40" s="304">
        <v>0</v>
      </c>
      <c r="G40" s="772">
        <v>0</v>
      </c>
      <c r="H40" s="304">
        <v>0</v>
      </c>
      <c r="I40" s="772"/>
      <c r="J40" s="304"/>
      <c r="K40" s="63"/>
    </row>
    <row r="41" spans="1:12" ht="21.75" customHeight="1" thickBot="1">
      <c r="A41" s="295"/>
      <c r="B41" s="296" t="s">
        <v>124</v>
      </c>
      <c r="C41" s="895" t="s">
        <v>67</v>
      </c>
      <c r="D41" s="895"/>
      <c r="E41" s="770">
        <v>0</v>
      </c>
      <c r="F41" s="258">
        <v>0</v>
      </c>
      <c r="G41" s="770">
        <v>0</v>
      </c>
      <c r="H41" s="258">
        <v>0</v>
      </c>
      <c r="I41" s="770"/>
      <c r="J41" s="258"/>
      <c r="L41"/>
    </row>
    <row r="42" spans="1:12" ht="21.75" customHeight="1" thickBot="1">
      <c r="A42" s="293" t="s">
        <v>125</v>
      </c>
      <c r="B42" s="894" t="s">
        <v>192</v>
      </c>
      <c r="C42" s="894"/>
      <c r="D42" s="894"/>
      <c r="E42" s="771">
        <f aca="true" t="shared" si="8" ref="E42:J42">SUM(E43:E46)</f>
        <v>0</v>
      </c>
      <c r="F42" s="260">
        <f t="shared" si="8"/>
        <v>2389</v>
      </c>
      <c r="G42" s="771">
        <f t="shared" si="8"/>
        <v>0</v>
      </c>
      <c r="H42" s="260">
        <f t="shared" si="8"/>
        <v>2389</v>
      </c>
      <c r="I42" s="771">
        <f t="shared" si="8"/>
        <v>0</v>
      </c>
      <c r="J42" s="260">
        <f t="shared" si="8"/>
        <v>0</v>
      </c>
      <c r="L42"/>
    </row>
    <row r="43" spans="1:12" ht="21.75" customHeight="1">
      <c r="A43" s="291"/>
      <c r="B43" s="292" t="s">
        <v>94</v>
      </c>
      <c r="C43" s="896" t="s">
        <v>64</v>
      </c>
      <c r="D43" s="896"/>
      <c r="E43" s="773">
        <v>0</v>
      </c>
      <c r="F43" s="255">
        <v>0</v>
      </c>
      <c r="G43" s="773">
        <v>0</v>
      </c>
      <c r="H43" s="255">
        <v>0</v>
      </c>
      <c r="I43" s="773"/>
      <c r="J43" s="255"/>
      <c r="L43"/>
    </row>
    <row r="44" spans="1:11" s="8" customFormat="1" ht="21.75" customHeight="1">
      <c r="A44" s="288"/>
      <c r="B44" s="282" t="s">
        <v>95</v>
      </c>
      <c r="C44" s="891" t="s">
        <v>79</v>
      </c>
      <c r="D44" s="891"/>
      <c r="E44" s="769">
        <v>0</v>
      </c>
      <c r="F44" s="256">
        <v>0</v>
      </c>
      <c r="G44" s="769">
        <v>0</v>
      </c>
      <c r="H44" s="256">
        <v>0</v>
      </c>
      <c r="I44" s="769"/>
      <c r="J44" s="256"/>
      <c r="K44" s="63"/>
    </row>
    <row r="45" spans="1:12" ht="21.75" customHeight="1">
      <c r="A45" s="286"/>
      <c r="B45" s="282" t="s">
        <v>193</v>
      </c>
      <c r="C45" s="891" t="s">
        <v>106</v>
      </c>
      <c r="D45" s="891"/>
      <c r="E45" s="769">
        <v>0</v>
      </c>
      <c r="F45" s="256">
        <v>0</v>
      </c>
      <c r="G45" s="769">
        <v>0</v>
      </c>
      <c r="H45" s="256">
        <v>0</v>
      </c>
      <c r="I45" s="769"/>
      <c r="J45" s="256"/>
      <c r="L45"/>
    </row>
    <row r="46" spans="1:12" ht="21.75" customHeight="1" thickBot="1">
      <c r="A46" s="295"/>
      <c r="B46" s="296" t="s">
        <v>194</v>
      </c>
      <c r="C46" s="895" t="s">
        <v>65</v>
      </c>
      <c r="D46" s="895"/>
      <c r="E46" s="769"/>
      <c r="F46" s="256">
        <f>1961+237+191</f>
        <v>2389</v>
      </c>
      <c r="G46" s="769"/>
      <c r="H46" s="256">
        <v>2389</v>
      </c>
      <c r="I46" s="769"/>
      <c r="J46" s="256"/>
      <c r="L46"/>
    </row>
    <row r="47" spans="1:11" s="64" customFormat="1" ht="21.75" customHeight="1" thickBot="1">
      <c r="A47" s="298" t="s">
        <v>126</v>
      </c>
      <c r="B47" s="894" t="s">
        <v>206</v>
      </c>
      <c r="C47" s="894"/>
      <c r="D47" s="894"/>
      <c r="E47" s="771">
        <v>0</v>
      </c>
      <c r="F47" s="260">
        <v>0</v>
      </c>
      <c r="G47" s="771">
        <v>0</v>
      </c>
      <c r="H47" s="260">
        <v>0</v>
      </c>
      <c r="I47" s="771">
        <v>0</v>
      </c>
      <c r="J47" s="260">
        <v>0</v>
      </c>
      <c r="K47" s="131"/>
    </row>
    <row r="48" spans="1:12" ht="21.75" customHeight="1" thickBot="1">
      <c r="A48" s="298" t="s">
        <v>127</v>
      </c>
      <c r="B48" s="897" t="s">
        <v>195</v>
      </c>
      <c r="C48" s="897"/>
      <c r="D48" s="897"/>
      <c r="E48" s="771">
        <f aca="true" t="shared" si="9" ref="E48:J48">E7+E15+E23+E30+E39+E42+E47+E22</f>
        <v>19104</v>
      </c>
      <c r="F48" s="260">
        <f t="shared" si="9"/>
        <v>21654</v>
      </c>
      <c r="G48" s="771">
        <f t="shared" si="9"/>
        <v>19104</v>
      </c>
      <c r="H48" s="260">
        <f t="shared" si="9"/>
        <v>21654</v>
      </c>
      <c r="I48" s="771">
        <f t="shared" si="9"/>
        <v>0</v>
      </c>
      <c r="J48" s="260">
        <f t="shared" si="9"/>
        <v>0</v>
      </c>
      <c r="L48"/>
    </row>
    <row r="49" spans="1:12" ht="24" customHeight="1" thickBot="1">
      <c r="A49" s="293" t="s">
        <v>128</v>
      </c>
      <c r="B49" s="894" t="s">
        <v>386</v>
      </c>
      <c r="C49" s="894"/>
      <c r="D49" s="894"/>
      <c r="E49" s="771">
        <f aca="true" t="shared" si="10" ref="E49:J49">E50+E53</f>
        <v>3392</v>
      </c>
      <c r="F49" s="260">
        <f t="shared" si="10"/>
        <v>3392</v>
      </c>
      <c r="G49" s="771">
        <f t="shared" si="10"/>
        <v>3392</v>
      </c>
      <c r="H49" s="260">
        <f t="shared" si="10"/>
        <v>3392</v>
      </c>
      <c r="I49" s="771">
        <f t="shared" si="10"/>
        <v>0</v>
      </c>
      <c r="J49" s="260">
        <f t="shared" si="10"/>
        <v>0</v>
      </c>
      <c r="L49"/>
    </row>
    <row r="50" spans="1:12" ht="21.75" customHeight="1">
      <c r="A50" s="291"/>
      <c r="B50" s="292" t="s">
        <v>196</v>
      </c>
      <c r="C50" s="896" t="s">
        <v>198</v>
      </c>
      <c r="D50" s="896"/>
      <c r="E50" s="772">
        <f aca="true" t="shared" si="11" ref="E50:J50">SUM(E51:E52)</f>
        <v>2229</v>
      </c>
      <c r="F50" s="304">
        <f t="shared" si="11"/>
        <v>2229</v>
      </c>
      <c r="G50" s="772">
        <f t="shared" si="11"/>
        <v>2229</v>
      </c>
      <c r="H50" s="304">
        <f t="shared" si="11"/>
        <v>2229</v>
      </c>
      <c r="I50" s="772">
        <f t="shared" si="11"/>
        <v>0</v>
      </c>
      <c r="J50" s="304">
        <f t="shared" si="11"/>
        <v>0</v>
      </c>
      <c r="L50"/>
    </row>
    <row r="51" spans="1:12" ht="21.75" customHeight="1">
      <c r="A51" s="286"/>
      <c r="B51" s="283"/>
      <c r="C51" s="283" t="s">
        <v>199</v>
      </c>
      <c r="D51" s="748" t="s">
        <v>318</v>
      </c>
      <c r="E51" s="769">
        <v>2229</v>
      </c>
      <c r="F51" s="256">
        <v>2229</v>
      </c>
      <c r="G51" s="769">
        <v>2229</v>
      </c>
      <c r="H51" s="256">
        <v>2229</v>
      </c>
      <c r="I51" s="769"/>
      <c r="J51" s="256"/>
      <c r="L51"/>
    </row>
    <row r="52" spans="1:12" ht="21.75" customHeight="1">
      <c r="A52" s="286"/>
      <c r="B52" s="283"/>
      <c r="C52" s="283" t="s">
        <v>200</v>
      </c>
      <c r="D52" s="748" t="s">
        <v>317</v>
      </c>
      <c r="E52" s="769"/>
      <c r="F52" s="256"/>
      <c r="G52" s="769"/>
      <c r="H52" s="256"/>
      <c r="I52" s="769"/>
      <c r="J52" s="256"/>
      <c r="L52"/>
    </row>
    <row r="53" spans="1:11" s="93" customFormat="1" ht="21.75" customHeight="1" thickBot="1">
      <c r="A53" s="305"/>
      <c r="B53" s="306" t="s">
        <v>197</v>
      </c>
      <c r="C53" s="895" t="s">
        <v>201</v>
      </c>
      <c r="D53" s="895"/>
      <c r="E53" s="774">
        <v>1163</v>
      </c>
      <c r="F53" s="775">
        <v>1163</v>
      </c>
      <c r="G53" s="774">
        <v>1163</v>
      </c>
      <c r="H53" s="775">
        <v>1163</v>
      </c>
      <c r="I53" s="774"/>
      <c r="J53" s="775"/>
      <c r="K53" s="94"/>
    </row>
    <row r="54" spans="1:12" ht="35.25" customHeight="1" thickBot="1">
      <c r="A54" s="298" t="s">
        <v>129</v>
      </c>
      <c r="B54" s="893" t="s">
        <v>202</v>
      </c>
      <c r="C54" s="893"/>
      <c r="D54" s="893"/>
      <c r="E54" s="771">
        <f aca="true" t="shared" si="12" ref="E54:J54">E48+E49</f>
        <v>22496</v>
      </c>
      <c r="F54" s="260">
        <f t="shared" si="12"/>
        <v>25046</v>
      </c>
      <c r="G54" s="771">
        <f t="shared" si="12"/>
        <v>22496</v>
      </c>
      <c r="H54" s="260">
        <f t="shared" si="12"/>
        <v>25046</v>
      </c>
      <c r="I54" s="771">
        <f t="shared" si="12"/>
        <v>0</v>
      </c>
      <c r="J54" s="260">
        <f t="shared" si="12"/>
        <v>0</v>
      </c>
      <c r="L54"/>
    </row>
    <row r="55" spans="1:10" ht="21.75" customHeight="1">
      <c r="A55" s="271"/>
      <c r="B55" s="330"/>
      <c r="C55" s="330"/>
      <c r="D55" s="330"/>
      <c r="E55" s="331"/>
      <c r="F55" s="331"/>
      <c r="G55" s="331"/>
      <c r="H55" s="331"/>
      <c r="I55" s="331"/>
      <c r="J55" s="331"/>
    </row>
    <row r="56" spans="1:12" ht="21.75" customHeight="1">
      <c r="A56" s="271"/>
      <c r="B56" s="330"/>
      <c r="C56" s="330"/>
      <c r="D56" s="330"/>
      <c r="E56"/>
      <c r="F56"/>
      <c r="G56"/>
      <c r="H56"/>
      <c r="J56"/>
      <c r="K56"/>
      <c r="L56"/>
    </row>
    <row r="57" spans="1:12" ht="21.75" customHeight="1">
      <c r="A57" s="271"/>
      <c r="B57" s="330"/>
      <c r="C57" s="330"/>
      <c r="D57" s="330"/>
      <c r="E57"/>
      <c r="F57"/>
      <c r="G57"/>
      <c r="H57"/>
      <c r="J57"/>
      <c r="K57"/>
      <c r="L57"/>
    </row>
    <row r="58" spans="1:12" ht="21.75" customHeight="1">
      <c r="A58" s="271"/>
      <c r="B58" s="330"/>
      <c r="C58" s="330"/>
      <c r="D58" s="330"/>
      <c r="E58"/>
      <c r="F58"/>
      <c r="G58"/>
      <c r="H58"/>
      <c r="J58"/>
      <c r="K58"/>
      <c r="L58"/>
    </row>
    <row r="59" spans="1:12" ht="35.25" customHeight="1">
      <c r="A59" s="271"/>
      <c r="B59" s="330"/>
      <c r="C59" s="330"/>
      <c r="D59" s="330"/>
      <c r="E59"/>
      <c r="F59"/>
      <c r="G59"/>
      <c r="H59"/>
      <c r="J59"/>
      <c r="K59"/>
      <c r="L59"/>
    </row>
    <row r="60" spans="1:12" ht="35.25" customHeight="1">
      <c r="A60" s="271"/>
      <c r="B60" s="330"/>
      <c r="C60" s="330"/>
      <c r="D60" s="330"/>
      <c r="E60"/>
      <c r="F60"/>
      <c r="G60"/>
      <c r="H60"/>
      <c r="J60"/>
      <c r="K60"/>
      <c r="L60"/>
    </row>
    <row r="61" spans="5:12" ht="12.75">
      <c r="E61"/>
      <c r="F61"/>
      <c r="G61"/>
      <c r="H61"/>
      <c r="J61"/>
      <c r="K61"/>
      <c r="L61"/>
    </row>
    <row r="62" spans="5:12" ht="12.75">
      <c r="E62"/>
      <c r="F62"/>
      <c r="G62"/>
      <c r="H62"/>
      <c r="J62"/>
      <c r="K62"/>
      <c r="L62"/>
    </row>
    <row r="63" spans="5:12" ht="12.75">
      <c r="E63"/>
      <c r="F63"/>
      <c r="G63"/>
      <c r="H63"/>
      <c r="J63"/>
      <c r="K63"/>
      <c r="L63"/>
    </row>
    <row r="64" spans="4:12" ht="12.75">
      <c r="D64" s="280"/>
      <c r="E64"/>
      <c r="F64"/>
      <c r="G64"/>
      <c r="H64"/>
      <c r="J64"/>
      <c r="K64"/>
      <c r="L64"/>
    </row>
    <row r="65" spans="4:12" ht="48.75" customHeight="1">
      <c r="D65" s="280"/>
      <c r="E65"/>
      <c r="F65"/>
      <c r="G65"/>
      <c r="H65"/>
      <c r="J65"/>
      <c r="K65"/>
      <c r="L65"/>
    </row>
    <row r="66" spans="4:12" ht="46.5" customHeight="1">
      <c r="D66" s="280"/>
      <c r="E66"/>
      <c r="F66"/>
      <c r="G66"/>
      <c r="H66"/>
      <c r="J66"/>
      <c r="K66"/>
      <c r="L66"/>
    </row>
    <row r="67" spans="5:12" ht="41.25" customHeight="1">
      <c r="E67"/>
      <c r="F67"/>
      <c r="G67"/>
      <c r="H67"/>
      <c r="J67"/>
      <c r="K67"/>
      <c r="L67"/>
    </row>
    <row r="68" spans="5:12" ht="12.75">
      <c r="E68"/>
      <c r="F68"/>
      <c r="G68"/>
      <c r="H68"/>
      <c r="J68"/>
      <c r="K68"/>
      <c r="L68"/>
    </row>
    <row r="69" spans="5:12" ht="12.75">
      <c r="E69"/>
      <c r="F69"/>
      <c r="G69"/>
      <c r="H69"/>
      <c r="J69"/>
      <c r="K69"/>
      <c r="L69"/>
    </row>
    <row r="70" spans="5:12" ht="12.75">
      <c r="E70"/>
      <c r="F70"/>
      <c r="G70"/>
      <c r="H70"/>
      <c r="J70"/>
      <c r="K70"/>
      <c r="L70"/>
    </row>
    <row r="71" spans="5:12" ht="12.75">
      <c r="E71"/>
      <c r="F71"/>
      <c r="G71"/>
      <c r="H71"/>
      <c r="J71"/>
      <c r="K71"/>
      <c r="L71"/>
    </row>
    <row r="72" spans="5:12" ht="12.75">
      <c r="E72"/>
      <c r="F72"/>
      <c r="G72"/>
      <c r="H72"/>
      <c r="J72"/>
      <c r="K72"/>
      <c r="L72"/>
    </row>
    <row r="73" spans="5:12" ht="12.75">
      <c r="E73"/>
      <c r="F73"/>
      <c r="G73"/>
      <c r="H73"/>
      <c r="J73"/>
      <c r="K73"/>
      <c r="L73"/>
    </row>
    <row r="74" spans="5:12" ht="12.75">
      <c r="E74"/>
      <c r="F74"/>
      <c r="G74"/>
      <c r="H74"/>
      <c r="J74"/>
      <c r="K74"/>
      <c r="L74"/>
    </row>
    <row r="75" spans="5:12" ht="12.75">
      <c r="E75"/>
      <c r="F75"/>
      <c r="G75"/>
      <c r="H75"/>
      <c r="J75"/>
      <c r="K75"/>
      <c r="L75"/>
    </row>
    <row r="76" spans="5:12" ht="12.75">
      <c r="E76"/>
      <c r="F76"/>
      <c r="G76"/>
      <c r="H76"/>
      <c r="J76"/>
      <c r="K76"/>
      <c r="L76"/>
    </row>
    <row r="77" spans="5:12" ht="12.75">
      <c r="E77"/>
      <c r="F77"/>
      <c r="G77"/>
      <c r="H77"/>
      <c r="J77"/>
      <c r="K77"/>
      <c r="L77"/>
    </row>
    <row r="78" spans="5:12" ht="12.75">
      <c r="E78"/>
      <c r="F78"/>
      <c r="G78"/>
      <c r="H78"/>
      <c r="J78"/>
      <c r="K78"/>
      <c r="L78"/>
    </row>
    <row r="79" spans="5:12" ht="12.75">
      <c r="E79"/>
      <c r="F79"/>
      <c r="G79"/>
      <c r="H79"/>
      <c r="J79"/>
      <c r="K79"/>
      <c r="L79"/>
    </row>
    <row r="80" spans="5:12" ht="12.75">
      <c r="E80"/>
      <c r="F80"/>
      <c r="G80"/>
      <c r="H80"/>
      <c r="J80"/>
      <c r="K80"/>
      <c r="L80"/>
    </row>
    <row r="81" spans="5:12" ht="12.75">
      <c r="E81"/>
      <c r="F81"/>
      <c r="G81"/>
      <c r="H81"/>
      <c r="J81"/>
      <c r="K81"/>
      <c r="L81"/>
    </row>
    <row r="82" spans="5:12" ht="12.75">
      <c r="E82"/>
      <c r="F82"/>
      <c r="G82"/>
      <c r="H82"/>
      <c r="J82"/>
      <c r="K82"/>
      <c r="L82"/>
    </row>
    <row r="83" spans="5:12" ht="12.75">
      <c r="E83"/>
      <c r="F83"/>
      <c r="G83"/>
      <c r="H83"/>
      <c r="J83"/>
      <c r="K83"/>
      <c r="L83"/>
    </row>
    <row r="84" spans="5:12" ht="12.75">
      <c r="E84"/>
      <c r="F84"/>
      <c r="G84"/>
      <c r="H84"/>
      <c r="J84"/>
      <c r="K84"/>
      <c r="L84"/>
    </row>
    <row r="85" spans="5:12" ht="12.75">
      <c r="E85"/>
      <c r="F85"/>
      <c r="G85"/>
      <c r="H85"/>
      <c r="J85"/>
      <c r="K85"/>
      <c r="L85"/>
    </row>
    <row r="86" spans="5:12" ht="12.75">
      <c r="E86"/>
      <c r="F86"/>
      <c r="G86"/>
      <c r="H86"/>
      <c r="J86"/>
      <c r="K86"/>
      <c r="L86"/>
    </row>
    <row r="87" spans="5:12" ht="12.75">
      <c r="E87"/>
      <c r="F87"/>
      <c r="G87"/>
      <c r="H87"/>
      <c r="J87"/>
      <c r="K87"/>
      <c r="L87"/>
    </row>
    <row r="88" spans="5:12" ht="12.75">
      <c r="E88"/>
      <c r="F88"/>
      <c r="G88"/>
      <c r="H88"/>
      <c r="J88"/>
      <c r="K88"/>
      <c r="L88"/>
    </row>
    <row r="89" spans="5:12" ht="12.75">
      <c r="E89"/>
      <c r="F89"/>
      <c r="G89"/>
      <c r="H89"/>
      <c r="J89"/>
      <c r="K89"/>
      <c r="L89"/>
    </row>
    <row r="90" spans="5:12" ht="12.75">
      <c r="E90"/>
      <c r="F90"/>
      <c r="G90"/>
      <c r="H90"/>
      <c r="J90"/>
      <c r="K90"/>
      <c r="L90"/>
    </row>
    <row r="91" spans="5:12" ht="12.75">
      <c r="E91"/>
      <c r="F91"/>
      <c r="G91"/>
      <c r="H91"/>
      <c r="J91"/>
      <c r="K91"/>
      <c r="L91"/>
    </row>
    <row r="92" spans="5:12" ht="12.75">
      <c r="E92"/>
      <c r="F92"/>
      <c r="G92"/>
      <c r="H92"/>
      <c r="J92"/>
      <c r="K92"/>
      <c r="L92"/>
    </row>
    <row r="93" spans="5:12" ht="12.75">
      <c r="E93"/>
      <c r="F93"/>
      <c r="G93"/>
      <c r="H93"/>
      <c r="J93"/>
      <c r="K93"/>
      <c r="L93"/>
    </row>
    <row r="94" spans="5:12" ht="12.75">
      <c r="E94"/>
      <c r="F94"/>
      <c r="G94"/>
      <c r="H94"/>
      <c r="J94"/>
      <c r="K94"/>
      <c r="L94"/>
    </row>
    <row r="95" spans="5:12" ht="12.75">
      <c r="E95"/>
      <c r="F95"/>
      <c r="G95"/>
      <c r="H95"/>
      <c r="J95"/>
      <c r="K95"/>
      <c r="L95"/>
    </row>
    <row r="96" spans="5:12" ht="12.75">
      <c r="E96"/>
      <c r="F96"/>
      <c r="G96"/>
      <c r="H96"/>
      <c r="J96"/>
      <c r="K96"/>
      <c r="L96"/>
    </row>
    <row r="97" spans="5:12" ht="12.75">
      <c r="E97"/>
      <c r="F97"/>
      <c r="G97"/>
      <c r="H97"/>
      <c r="J97"/>
      <c r="K97"/>
      <c r="L97"/>
    </row>
    <row r="98" spans="5:12" ht="12.75">
      <c r="E98"/>
      <c r="F98"/>
      <c r="G98"/>
      <c r="H98"/>
      <c r="J98"/>
      <c r="K98"/>
      <c r="L98"/>
    </row>
    <row r="99" spans="5:12" ht="12.75">
      <c r="E99"/>
      <c r="F99"/>
      <c r="G99"/>
      <c r="H99"/>
      <c r="J99"/>
      <c r="K99"/>
      <c r="L99"/>
    </row>
    <row r="100" spans="5:12" ht="12.75">
      <c r="E100"/>
      <c r="F100"/>
      <c r="G100"/>
      <c r="H100"/>
      <c r="J100"/>
      <c r="K100"/>
      <c r="L100"/>
    </row>
    <row r="101" spans="5:12" ht="12.75">
      <c r="E101"/>
      <c r="F101"/>
      <c r="G101"/>
      <c r="H101"/>
      <c r="J101"/>
      <c r="K101"/>
      <c r="L101"/>
    </row>
    <row r="102" spans="5:12" ht="12.75">
      <c r="E102"/>
      <c r="F102"/>
      <c r="G102"/>
      <c r="H102"/>
      <c r="J102"/>
      <c r="K102"/>
      <c r="L102"/>
    </row>
    <row r="103" spans="5:12" ht="12.75">
      <c r="E103"/>
      <c r="F103"/>
      <c r="G103"/>
      <c r="H103"/>
      <c r="J103"/>
      <c r="K103"/>
      <c r="L103"/>
    </row>
    <row r="104" spans="5:12" ht="12.75">
      <c r="E104"/>
      <c r="F104"/>
      <c r="G104"/>
      <c r="H104"/>
      <c r="J104"/>
      <c r="K104"/>
      <c r="L104"/>
    </row>
    <row r="105" spans="5:12" ht="12.75">
      <c r="E105"/>
      <c r="F105"/>
      <c r="G105"/>
      <c r="H105"/>
      <c r="J105"/>
      <c r="K105"/>
      <c r="L105"/>
    </row>
  </sheetData>
  <sheetProtection/>
  <mergeCells count="42">
    <mergeCell ref="A2:I2"/>
    <mergeCell ref="A4:C4"/>
    <mergeCell ref="B6:D6"/>
    <mergeCell ref="B7:D7"/>
    <mergeCell ref="E4:F4"/>
    <mergeCell ref="G4:H4"/>
    <mergeCell ref="I4:J4"/>
    <mergeCell ref="C8:D8"/>
    <mergeCell ref="B42:D42"/>
    <mergeCell ref="C43:D43"/>
    <mergeCell ref="C20:D20"/>
    <mergeCell ref="C21:D21"/>
    <mergeCell ref="C13:D13"/>
    <mergeCell ref="C14:D14"/>
    <mergeCell ref="B15:D15"/>
    <mergeCell ref="C16:D16"/>
    <mergeCell ref="C17:D17"/>
    <mergeCell ref="C18:D18"/>
    <mergeCell ref="C19:D19"/>
    <mergeCell ref="C31:D31"/>
    <mergeCell ref="C35:D35"/>
    <mergeCell ref="B22:D22"/>
    <mergeCell ref="B23:D23"/>
    <mergeCell ref="C24:D24"/>
    <mergeCell ref="C25:D25"/>
    <mergeCell ref="C29:D29"/>
    <mergeCell ref="B54:D54"/>
    <mergeCell ref="C46:D46"/>
    <mergeCell ref="B47:D47"/>
    <mergeCell ref="B48:D48"/>
    <mergeCell ref="B49:D49"/>
    <mergeCell ref="C50:D50"/>
    <mergeCell ref="C53:D53"/>
    <mergeCell ref="C44:D44"/>
    <mergeCell ref="C45:D45"/>
    <mergeCell ref="C26:D26"/>
    <mergeCell ref="C28:D28"/>
    <mergeCell ref="B30:D30"/>
    <mergeCell ref="B39:D39"/>
    <mergeCell ref="C40:D40"/>
    <mergeCell ref="C41:D41"/>
    <mergeCell ref="C27:D2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75" zoomScaleNormal="75" zoomScalePageLayoutView="0" workbookViewId="0" topLeftCell="A10">
      <selection activeCell="L5" sqref="L5"/>
    </sheetView>
  </sheetViews>
  <sheetFormatPr defaultColWidth="9.140625" defaultRowHeight="12.75"/>
  <cols>
    <col min="1" max="1" width="5.8515625" style="312" customWidth="1"/>
    <col min="2" max="2" width="8.140625" style="319" customWidth="1"/>
    <col min="3" max="3" width="6.8515625" style="319" customWidth="1"/>
    <col min="4" max="4" width="56.7109375" style="320" customWidth="1"/>
    <col min="5" max="6" width="17.28125" style="1" customWidth="1"/>
    <col min="7" max="10" width="17.28125" style="223" customWidth="1"/>
    <col min="11" max="16384" width="9.140625" style="1" customWidth="1"/>
  </cols>
  <sheetData>
    <row r="1" spans="5:9" ht="15.75">
      <c r="E1" s="950" t="s">
        <v>115</v>
      </c>
      <c r="F1" s="950"/>
      <c r="G1" s="950"/>
      <c r="H1" s="950"/>
      <c r="I1" s="950"/>
    </row>
    <row r="2" spans="1:10" ht="37.5" customHeight="1">
      <c r="A2" s="951" t="s">
        <v>136</v>
      </c>
      <c r="B2" s="951"/>
      <c r="C2" s="951"/>
      <c r="D2" s="951"/>
      <c r="E2" s="951"/>
      <c r="F2" s="951"/>
      <c r="G2" s="951"/>
      <c r="H2" s="951"/>
      <c r="I2" s="951"/>
      <c r="J2" s="462"/>
    </row>
    <row r="3" spans="1:9" ht="14.25" customHeight="1" thickBot="1">
      <c r="A3" s="271"/>
      <c r="B3" s="311"/>
      <c r="C3" s="311"/>
      <c r="D3" s="321"/>
      <c r="I3" s="327" t="s">
        <v>2</v>
      </c>
    </row>
    <row r="4" spans="1:10" s="2" customFormat="1" ht="48.75" customHeight="1" thickBot="1">
      <c r="A4" s="940" t="s">
        <v>4</v>
      </c>
      <c r="B4" s="897"/>
      <c r="C4" s="897"/>
      <c r="D4" s="897"/>
      <c r="E4" s="776" t="s">
        <v>5</v>
      </c>
      <c r="F4" s="777"/>
      <c r="G4" s="776" t="s">
        <v>134</v>
      </c>
      <c r="H4" s="777"/>
      <c r="I4" s="776" t="s">
        <v>135</v>
      </c>
      <c r="J4" s="777"/>
    </row>
    <row r="5" spans="1:10" s="2" customFormat="1" ht="48.75" customHeight="1" thickBot="1">
      <c r="A5" s="742"/>
      <c r="B5" s="743"/>
      <c r="C5" s="743"/>
      <c r="D5" s="743"/>
      <c r="E5" s="842" t="s">
        <v>144</v>
      </c>
      <c r="F5" s="843" t="s">
        <v>545</v>
      </c>
      <c r="G5" s="842" t="s">
        <v>144</v>
      </c>
      <c r="H5" s="843" t="s">
        <v>545</v>
      </c>
      <c r="I5" s="842" t="s">
        <v>144</v>
      </c>
      <c r="J5" s="843" t="s">
        <v>545</v>
      </c>
    </row>
    <row r="6" spans="1:10" s="222" customFormat="1" ht="22.5" customHeight="1" thickBot="1">
      <c r="A6" s="298" t="s">
        <v>45</v>
      </c>
      <c r="B6" s="934" t="s">
        <v>207</v>
      </c>
      <c r="C6" s="934"/>
      <c r="D6" s="934"/>
      <c r="E6" s="771">
        <f aca="true" t="shared" si="0" ref="E6:J6">SUM(E7:E11)</f>
        <v>14189</v>
      </c>
      <c r="F6" s="260">
        <f t="shared" si="0"/>
        <v>14293</v>
      </c>
      <c r="G6" s="771">
        <f t="shared" si="0"/>
        <v>13989</v>
      </c>
      <c r="H6" s="260">
        <f t="shared" si="0"/>
        <v>14093</v>
      </c>
      <c r="I6" s="771">
        <f t="shared" si="0"/>
        <v>200</v>
      </c>
      <c r="J6" s="260">
        <f t="shared" si="0"/>
        <v>200</v>
      </c>
    </row>
    <row r="7" spans="1:10" s="5" customFormat="1" ht="22.5" customHeight="1">
      <c r="A7" s="297"/>
      <c r="B7" s="308" t="s">
        <v>82</v>
      </c>
      <c r="C7" s="308"/>
      <c r="D7" s="778" t="s">
        <v>0</v>
      </c>
      <c r="E7" s="773">
        <v>3984</v>
      </c>
      <c r="F7" s="255">
        <f>3984+6</f>
        <v>3990</v>
      </c>
      <c r="G7" s="773">
        <v>3984</v>
      </c>
      <c r="H7" s="255">
        <v>3990</v>
      </c>
      <c r="I7" s="773"/>
      <c r="J7" s="255"/>
    </row>
    <row r="8" spans="1:10" s="5" customFormat="1" ht="22.5" customHeight="1">
      <c r="A8" s="275"/>
      <c r="B8" s="284" t="s">
        <v>83</v>
      </c>
      <c r="C8" s="284"/>
      <c r="D8" s="779" t="s">
        <v>208</v>
      </c>
      <c r="E8" s="844">
        <v>798</v>
      </c>
      <c r="F8" s="257">
        <f>798+1</f>
        <v>799</v>
      </c>
      <c r="G8" s="844">
        <v>798</v>
      </c>
      <c r="H8" s="257">
        <v>799</v>
      </c>
      <c r="I8" s="844"/>
      <c r="J8" s="257"/>
    </row>
    <row r="9" spans="1:10" s="5" customFormat="1" ht="22.5" customHeight="1">
      <c r="A9" s="275"/>
      <c r="B9" s="284" t="s">
        <v>84</v>
      </c>
      <c r="C9" s="284"/>
      <c r="D9" s="779" t="s">
        <v>209</v>
      </c>
      <c r="E9" s="844">
        <v>5931</v>
      </c>
      <c r="F9" s="257">
        <f>5931+76+21</f>
        <v>6028</v>
      </c>
      <c r="G9" s="844">
        <v>5931</v>
      </c>
      <c r="H9" s="257">
        <v>6028</v>
      </c>
      <c r="I9" s="844"/>
      <c r="J9" s="257"/>
    </row>
    <row r="10" spans="1:10" s="5" customFormat="1" ht="22.5" customHeight="1">
      <c r="A10" s="275"/>
      <c r="B10" s="284" t="s">
        <v>99</v>
      </c>
      <c r="C10" s="284"/>
      <c r="D10" s="779" t="s">
        <v>210</v>
      </c>
      <c r="E10" s="769">
        <v>689</v>
      </c>
      <c r="F10" s="256">
        <v>689</v>
      </c>
      <c r="G10" s="769">
        <v>509</v>
      </c>
      <c r="H10" s="256">
        <v>509</v>
      </c>
      <c r="I10" s="769">
        <v>180</v>
      </c>
      <c r="J10" s="256">
        <v>180</v>
      </c>
    </row>
    <row r="11" spans="1:10" s="5" customFormat="1" ht="22.5" customHeight="1">
      <c r="A11" s="275"/>
      <c r="B11" s="284" t="s">
        <v>100</v>
      </c>
      <c r="C11" s="284"/>
      <c r="D11" s="780" t="s">
        <v>212</v>
      </c>
      <c r="E11" s="844">
        <f>SUM(E12:E16)</f>
        <v>2787</v>
      </c>
      <c r="F11" s="257">
        <f>SUM(F12:F16)</f>
        <v>2787</v>
      </c>
      <c r="G11" s="844">
        <f>E11-I11</f>
        <v>2767</v>
      </c>
      <c r="H11" s="257">
        <f>F11-J11</f>
        <v>2767</v>
      </c>
      <c r="I11" s="844">
        <f>SUM(I12:I16)</f>
        <v>20</v>
      </c>
      <c r="J11" s="257">
        <f>SUM(J12:J16)</f>
        <v>20</v>
      </c>
    </row>
    <row r="12" spans="1:10" s="5" customFormat="1" ht="22.5" customHeight="1">
      <c r="A12" s="275"/>
      <c r="B12" s="318"/>
      <c r="C12" s="284" t="s">
        <v>211</v>
      </c>
      <c r="D12" s="781" t="s">
        <v>213</v>
      </c>
      <c r="E12" s="769"/>
      <c r="F12" s="256"/>
      <c r="G12" s="769"/>
      <c r="H12" s="256"/>
      <c r="I12" s="769"/>
      <c r="J12" s="256"/>
    </row>
    <row r="13" spans="1:10" s="5" customFormat="1" ht="22.5" customHeight="1">
      <c r="A13" s="275"/>
      <c r="B13" s="284"/>
      <c r="C13" s="284" t="s">
        <v>214</v>
      </c>
      <c r="D13" s="779" t="s">
        <v>216</v>
      </c>
      <c r="E13" s="769">
        <v>20</v>
      </c>
      <c r="F13" s="256">
        <v>20</v>
      </c>
      <c r="G13" s="769"/>
      <c r="H13" s="256"/>
      <c r="I13" s="769">
        <v>20</v>
      </c>
      <c r="J13" s="256">
        <v>20</v>
      </c>
    </row>
    <row r="14" spans="1:10" s="5" customFormat="1" ht="22.5" customHeight="1">
      <c r="A14" s="314"/>
      <c r="B14" s="315"/>
      <c r="C14" s="284" t="s">
        <v>215</v>
      </c>
      <c r="D14" s="315" t="s">
        <v>217</v>
      </c>
      <c r="E14" s="769">
        <v>2767</v>
      </c>
      <c r="F14" s="256">
        <v>2767</v>
      </c>
      <c r="G14" s="769">
        <v>2767</v>
      </c>
      <c r="H14" s="256">
        <v>2767</v>
      </c>
      <c r="I14" s="769"/>
      <c r="J14" s="256"/>
    </row>
    <row r="15" spans="1:10" s="5" customFormat="1" ht="22.5" customHeight="1">
      <c r="A15" s="275"/>
      <c r="B15" s="284"/>
      <c r="C15" s="284" t="s">
        <v>218</v>
      </c>
      <c r="D15" s="779" t="s">
        <v>220</v>
      </c>
      <c r="E15" s="844"/>
      <c r="F15" s="257"/>
      <c r="G15" s="844"/>
      <c r="H15" s="257"/>
      <c r="I15" s="844"/>
      <c r="J15" s="257"/>
    </row>
    <row r="16" spans="1:10" s="5" customFormat="1" ht="22.5" customHeight="1" thickBot="1">
      <c r="A16" s="322"/>
      <c r="B16" s="309"/>
      <c r="C16" s="309" t="s">
        <v>219</v>
      </c>
      <c r="D16" s="782" t="s">
        <v>221</v>
      </c>
      <c r="E16" s="786"/>
      <c r="F16" s="326"/>
      <c r="G16" s="786"/>
      <c r="H16" s="326"/>
      <c r="I16" s="786"/>
      <c r="J16" s="326"/>
    </row>
    <row r="17" spans="1:10" s="5" customFormat="1" ht="22.5" customHeight="1" thickBot="1">
      <c r="A17" s="298" t="s">
        <v>47</v>
      </c>
      <c r="B17" s="934" t="s">
        <v>222</v>
      </c>
      <c r="C17" s="934"/>
      <c r="D17" s="934"/>
      <c r="E17" s="783">
        <f aca="true" t="shared" si="1" ref="E17:J17">SUM(E18:E20)</f>
        <v>663</v>
      </c>
      <c r="F17" s="10">
        <f t="shared" si="1"/>
        <v>3052</v>
      </c>
      <c r="G17" s="783">
        <f t="shared" si="1"/>
        <v>363</v>
      </c>
      <c r="H17" s="10">
        <f t="shared" si="1"/>
        <v>2515</v>
      </c>
      <c r="I17" s="783">
        <f t="shared" si="1"/>
        <v>300</v>
      </c>
      <c r="J17" s="10">
        <f t="shared" si="1"/>
        <v>537</v>
      </c>
    </row>
    <row r="18" spans="1:10" s="5" customFormat="1" ht="22.5" customHeight="1">
      <c r="A18" s="297"/>
      <c r="B18" s="308" t="s">
        <v>85</v>
      </c>
      <c r="C18" s="935" t="s">
        <v>223</v>
      </c>
      <c r="D18" s="935"/>
      <c r="E18" s="773">
        <v>300</v>
      </c>
      <c r="F18" s="255">
        <v>300</v>
      </c>
      <c r="G18" s="773">
        <v>300</v>
      </c>
      <c r="H18" s="255">
        <v>300</v>
      </c>
      <c r="I18" s="773"/>
      <c r="J18" s="255"/>
    </row>
    <row r="19" spans="1:10" s="5" customFormat="1" ht="22.5" customHeight="1">
      <c r="A19" s="275"/>
      <c r="B19" s="284" t="s">
        <v>86</v>
      </c>
      <c r="C19" s="936" t="s">
        <v>224</v>
      </c>
      <c r="D19" s="936"/>
      <c r="E19" s="769"/>
      <c r="F19" s="256">
        <f>1544+417</f>
        <v>1961</v>
      </c>
      <c r="G19" s="769"/>
      <c r="H19" s="256">
        <v>1961</v>
      </c>
      <c r="I19" s="769"/>
      <c r="J19" s="256"/>
    </row>
    <row r="20" spans="1:10" s="5" customFormat="1" ht="22.5" customHeight="1">
      <c r="A20" s="316"/>
      <c r="B20" s="284" t="s">
        <v>87</v>
      </c>
      <c r="C20" s="937" t="s">
        <v>225</v>
      </c>
      <c r="D20" s="937"/>
      <c r="E20" s="844">
        <f aca="true" t="shared" si="2" ref="E20:J20">SUM(E21:E24)</f>
        <v>363</v>
      </c>
      <c r="F20" s="257">
        <f t="shared" si="2"/>
        <v>791</v>
      </c>
      <c r="G20" s="844">
        <f t="shared" si="2"/>
        <v>63</v>
      </c>
      <c r="H20" s="257">
        <f t="shared" si="2"/>
        <v>254</v>
      </c>
      <c r="I20" s="844">
        <f t="shared" si="2"/>
        <v>300</v>
      </c>
      <c r="J20" s="257">
        <f t="shared" si="2"/>
        <v>537</v>
      </c>
    </row>
    <row r="21" spans="1:10" s="5" customFormat="1" ht="22.5" customHeight="1">
      <c r="A21" s="281"/>
      <c r="B21" s="285"/>
      <c r="C21" s="285" t="s">
        <v>226</v>
      </c>
      <c r="D21" s="487" t="s">
        <v>216</v>
      </c>
      <c r="E21" s="769">
        <v>363</v>
      </c>
      <c r="F21" s="256">
        <f>363+191+237</f>
        <v>791</v>
      </c>
      <c r="G21" s="769">
        <v>63</v>
      </c>
      <c r="H21" s="256">
        <f>63+191</f>
        <v>254</v>
      </c>
      <c r="I21" s="769">
        <f>300</f>
        <v>300</v>
      </c>
      <c r="J21" s="256">
        <f>300+237</f>
        <v>537</v>
      </c>
    </row>
    <row r="22" spans="1:10" s="5" customFormat="1" ht="22.5" customHeight="1">
      <c r="A22" s="281"/>
      <c r="B22" s="285"/>
      <c r="C22" s="285" t="s">
        <v>227</v>
      </c>
      <c r="D22" s="487" t="s">
        <v>217</v>
      </c>
      <c r="E22" s="769">
        <v>0</v>
      </c>
      <c r="F22" s="256">
        <v>0</v>
      </c>
      <c r="G22" s="769">
        <v>0</v>
      </c>
      <c r="H22" s="256">
        <v>0</v>
      </c>
      <c r="I22" s="769">
        <v>0</v>
      </c>
      <c r="J22" s="256">
        <v>0</v>
      </c>
    </row>
    <row r="23" spans="1:10" s="5" customFormat="1" ht="22.5" customHeight="1">
      <c r="A23" s="316"/>
      <c r="B23" s="487"/>
      <c r="C23" s="285" t="s">
        <v>228</v>
      </c>
      <c r="D23" s="487" t="s">
        <v>220</v>
      </c>
      <c r="E23" s="844">
        <v>0</v>
      </c>
      <c r="F23" s="257">
        <v>0</v>
      </c>
      <c r="G23" s="844">
        <v>0</v>
      </c>
      <c r="H23" s="257">
        <v>0</v>
      </c>
      <c r="I23" s="844">
        <v>0</v>
      </c>
      <c r="J23" s="257">
        <v>0</v>
      </c>
    </row>
    <row r="24" spans="1:10" s="5" customFormat="1" ht="22.5" customHeight="1" thickBot="1">
      <c r="A24" s="535"/>
      <c r="B24" s="536"/>
      <c r="C24" s="537" t="s">
        <v>383</v>
      </c>
      <c r="D24" s="536" t="s">
        <v>384</v>
      </c>
      <c r="E24" s="845">
        <v>0</v>
      </c>
      <c r="F24" s="538">
        <v>0</v>
      </c>
      <c r="G24" s="845">
        <v>0</v>
      </c>
      <c r="H24" s="538">
        <v>0</v>
      </c>
      <c r="I24" s="845">
        <v>0</v>
      </c>
      <c r="J24" s="538">
        <v>0</v>
      </c>
    </row>
    <row r="25" spans="1:10" s="5" customFormat="1" ht="22.5" customHeight="1" thickBot="1">
      <c r="A25" s="298" t="s">
        <v>11</v>
      </c>
      <c r="B25" s="934" t="s">
        <v>229</v>
      </c>
      <c r="C25" s="934"/>
      <c r="D25" s="934"/>
      <c r="E25" s="783">
        <f aca="true" t="shared" si="3" ref="E25:J25">SUM(E26:E28)</f>
        <v>1212</v>
      </c>
      <c r="F25" s="10">
        <f t="shared" si="3"/>
        <v>1269</v>
      </c>
      <c r="G25" s="783">
        <f t="shared" si="3"/>
        <v>1212</v>
      </c>
      <c r="H25" s="10">
        <f t="shared" si="3"/>
        <v>1269</v>
      </c>
      <c r="I25" s="783">
        <f t="shared" si="3"/>
        <v>0</v>
      </c>
      <c r="J25" s="10">
        <f t="shared" si="3"/>
        <v>0</v>
      </c>
    </row>
    <row r="26" spans="1:10" s="5" customFormat="1" ht="22.5" customHeight="1">
      <c r="A26" s="297"/>
      <c r="B26" s="308" t="s">
        <v>88</v>
      </c>
      <c r="C26" s="935" t="s">
        <v>3</v>
      </c>
      <c r="D26" s="935"/>
      <c r="E26" s="773">
        <v>1212</v>
      </c>
      <c r="F26" s="255">
        <f>1212-45+102</f>
        <v>1269</v>
      </c>
      <c r="G26" s="773">
        <v>1212</v>
      </c>
      <c r="H26" s="255">
        <v>1269</v>
      </c>
      <c r="I26" s="773">
        <v>0</v>
      </c>
      <c r="J26" s="255">
        <v>0</v>
      </c>
    </row>
    <row r="27" spans="1:10" s="222" customFormat="1" ht="22.5" customHeight="1">
      <c r="A27" s="317"/>
      <c r="B27" s="284" t="s">
        <v>89</v>
      </c>
      <c r="C27" s="945" t="s">
        <v>230</v>
      </c>
      <c r="D27" s="945"/>
      <c r="E27" s="769">
        <v>0</v>
      </c>
      <c r="F27" s="256">
        <v>0</v>
      </c>
      <c r="G27" s="769">
        <v>0</v>
      </c>
      <c r="H27" s="256">
        <v>0</v>
      </c>
      <c r="I27" s="769">
        <v>0</v>
      </c>
      <c r="J27" s="256">
        <v>0</v>
      </c>
    </row>
    <row r="28" spans="1:10" s="222" customFormat="1" ht="22.5" customHeight="1" thickBot="1">
      <c r="A28" s="323"/>
      <c r="B28" s="309" t="s">
        <v>163</v>
      </c>
      <c r="C28" s="324" t="s">
        <v>231</v>
      </c>
      <c r="D28" s="324"/>
      <c r="E28" s="770">
        <v>0</v>
      </c>
      <c r="F28" s="258">
        <v>0</v>
      </c>
      <c r="G28" s="770">
        <v>0</v>
      </c>
      <c r="H28" s="258">
        <v>0</v>
      </c>
      <c r="I28" s="770">
        <v>0</v>
      </c>
      <c r="J28" s="258">
        <v>0</v>
      </c>
    </row>
    <row r="29" spans="1:10" s="222" customFormat="1" ht="22.5" customHeight="1" thickBot="1">
      <c r="A29" s="272" t="s">
        <v>12</v>
      </c>
      <c r="B29" s="310" t="s">
        <v>232</v>
      </c>
      <c r="C29" s="310"/>
      <c r="D29" s="310"/>
      <c r="E29" s="784">
        <v>0</v>
      </c>
      <c r="F29" s="785">
        <v>0</v>
      </c>
      <c r="G29" s="784">
        <v>0</v>
      </c>
      <c r="H29" s="785">
        <v>0</v>
      </c>
      <c r="I29" s="784">
        <v>0</v>
      </c>
      <c r="J29" s="785">
        <v>0</v>
      </c>
    </row>
    <row r="30" spans="1:10" s="222" customFormat="1" ht="22.5" customHeight="1" thickBot="1">
      <c r="A30" s="298" t="s">
        <v>13</v>
      </c>
      <c r="B30" s="934" t="s">
        <v>233</v>
      </c>
      <c r="C30" s="934"/>
      <c r="D30" s="934"/>
      <c r="E30" s="771"/>
      <c r="F30" s="260"/>
      <c r="G30" s="771"/>
      <c r="H30" s="260"/>
      <c r="I30" s="771">
        <v>0</v>
      </c>
      <c r="J30" s="260">
        <v>0</v>
      </c>
    </row>
    <row r="31" spans="1:10" s="222" customFormat="1" ht="22.5" customHeight="1" thickBot="1">
      <c r="A31" s="298" t="s">
        <v>14</v>
      </c>
      <c r="B31" s="923" t="s">
        <v>234</v>
      </c>
      <c r="C31" s="923"/>
      <c r="D31" s="923"/>
      <c r="E31" s="771">
        <f aca="true" t="shared" si="4" ref="E31:J31">E6+E17+E25+E29+E30</f>
        <v>16064</v>
      </c>
      <c r="F31" s="260">
        <f t="shared" si="4"/>
        <v>18614</v>
      </c>
      <c r="G31" s="771">
        <f t="shared" si="4"/>
        <v>15564</v>
      </c>
      <c r="H31" s="260">
        <f t="shared" si="4"/>
        <v>17877</v>
      </c>
      <c r="I31" s="771">
        <f t="shared" si="4"/>
        <v>500</v>
      </c>
      <c r="J31" s="260">
        <f t="shared" si="4"/>
        <v>737</v>
      </c>
    </row>
    <row r="32" spans="1:10" s="222" customFormat="1" ht="22.5" customHeight="1" thickBot="1">
      <c r="A32" s="270" t="s">
        <v>15</v>
      </c>
      <c r="B32" s="933" t="s">
        <v>235</v>
      </c>
      <c r="C32" s="933"/>
      <c r="D32" s="933"/>
      <c r="E32" s="759">
        <f>SUM(E33:E34)</f>
        <v>6432</v>
      </c>
      <c r="F32" s="299">
        <f>SUM(F33:F34)</f>
        <v>6432</v>
      </c>
      <c r="G32" s="759">
        <f>SUM(G33:G34)</f>
        <v>6432</v>
      </c>
      <c r="H32" s="299">
        <f>SUM(H33:H34)</f>
        <v>6432</v>
      </c>
      <c r="I32" s="759"/>
      <c r="J32" s="299"/>
    </row>
    <row r="33" spans="1:10" s="5" customFormat="1" ht="22.5" customHeight="1">
      <c r="A33" s="325"/>
      <c r="B33" s="308" t="s">
        <v>93</v>
      </c>
      <c r="C33" s="941" t="s">
        <v>236</v>
      </c>
      <c r="D33" s="941"/>
      <c r="E33" s="773"/>
      <c r="F33" s="255"/>
      <c r="G33" s="773"/>
      <c r="H33" s="255"/>
      <c r="I33" s="773"/>
      <c r="J33" s="255"/>
    </row>
    <row r="34" spans="1:10" s="5" customFormat="1" ht="22.5" customHeight="1" thickBot="1">
      <c r="A34" s="322"/>
      <c r="B34" s="309" t="s">
        <v>124</v>
      </c>
      <c r="C34" s="922" t="s">
        <v>238</v>
      </c>
      <c r="D34" s="922"/>
      <c r="E34" s="786">
        <v>6432</v>
      </c>
      <c r="F34" s="326">
        <v>6432</v>
      </c>
      <c r="G34" s="786">
        <v>6432</v>
      </c>
      <c r="H34" s="326">
        <v>6432</v>
      </c>
      <c r="I34" s="786"/>
      <c r="J34" s="326"/>
    </row>
    <row r="35" spans="1:10" s="5" customFormat="1" ht="22.5" customHeight="1" thickBot="1">
      <c r="A35" s="298" t="s">
        <v>125</v>
      </c>
      <c r="B35" s="923" t="s">
        <v>237</v>
      </c>
      <c r="C35" s="923"/>
      <c r="D35" s="923"/>
      <c r="E35" s="783">
        <f aca="true" t="shared" si="5" ref="E35:J35">E31+E32</f>
        <v>22496</v>
      </c>
      <c r="F35" s="10">
        <f t="shared" si="5"/>
        <v>25046</v>
      </c>
      <c r="G35" s="783">
        <f t="shared" si="5"/>
        <v>21996</v>
      </c>
      <c r="H35" s="10">
        <f t="shared" si="5"/>
        <v>24309</v>
      </c>
      <c r="I35" s="783">
        <f t="shared" si="5"/>
        <v>500</v>
      </c>
      <c r="J35" s="10">
        <f t="shared" si="5"/>
        <v>737</v>
      </c>
    </row>
    <row r="36" spans="1:10" s="5" customFormat="1" ht="19.5" customHeight="1">
      <c r="A36" s="157"/>
      <c r="B36" s="311"/>
      <c r="C36" s="157"/>
      <c r="D36" s="157"/>
      <c r="E36" s="6"/>
      <c r="F36" s="6"/>
      <c r="G36" s="328"/>
      <c r="H36" s="328"/>
      <c r="I36" s="328"/>
      <c r="J36" s="328"/>
    </row>
    <row r="37" spans="1:10" s="5" customFormat="1" ht="19.5" customHeight="1">
      <c r="A37" s="157"/>
      <c r="B37" s="311"/>
      <c r="C37" s="157"/>
      <c r="D37" s="157"/>
      <c r="E37" s="6"/>
      <c r="F37" s="6"/>
      <c r="G37" s="328"/>
      <c r="H37" s="328"/>
      <c r="I37" s="328"/>
      <c r="J37" s="328"/>
    </row>
    <row r="38" spans="1:10" s="5" customFormat="1" ht="19.5" customHeight="1">
      <c r="A38" s="157"/>
      <c r="B38" s="311"/>
      <c r="C38" s="157"/>
      <c r="D38" s="157"/>
      <c r="E38" s="6"/>
      <c r="F38" s="6"/>
      <c r="G38" s="328"/>
      <c r="H38" s="328"/>
      <c r="I38" s="328"/>
      <c r="J38" s="328"/>
    </row>
    <row r="39" spans="1:10" s="5" customFormat="1" ht="19.5" customHeight="1">
      <c r="A39" s="157"/>
      <c r="B39" s="162"/>
      <c r="C39" s="162"/>
      <c r="D39" s="95"/>
      <c r="E39" s="6"/>
      <c r="F39" s="6"/>
      <c r="G39" s="328"/>
      <c r="H39" s="328"/>
      <c r="I39" s="328"/>
      <c r="J39" s="328"/>
    </row>
    <row r="40" spans="1:6" ht="15.75">
      <c r="A40" s="313"/>
      <c r="B40" s="156"/>
      <c r="C40" s="156"/>
      <c r="D40" s="95"/>
      <c r="E40" s="4"/>
      <c r="F40" s="4"/>
    </row>
    <row r="41" spans="1:6" ht="15.75">
      <c r="A41" s="313"/>
      <c r="B41" s="156"/>
      <c r="C41" s="156"/>
      <c r="D41" s="95"/>
      <c r="E41" s="4"/>
      <c r="F41" s="4"/>
    </row>
    <row r="42" spans="1:10" ht="15.75">
      <c r="A42" s="313"/>
      <c r="B42" s="1"/>
      <c r="C42" s="1"/>
      <c r="D42" s="1"/>
      <c r="G42" s="1"/>
      <c r="H42" s="1"/>
      <c r="I42" s="1"/>
      <c r="J42" s="1"/>
    </row>
    <row r="43" spans="1:10" ht="15.75">
      <c r="A43" s="313"/>
      <c r="B43" s="1"/>
      <c r="C43" s="1"/>
      <c r="D43" s="1"/>
      <c r="G43" s="1"/>
      <c r="H43" s="1"/>
      <c r="I43" s="1"/>
      <c r="J43" s="1"/>
    </row>
    <row r="44" spans="1:10" ht="15.75">
      <c r="A44" s="313"/>
      <c r="B44" s="1"/>
      <c r="C44" s="1"/>
      <c r="D44" s="1"/>
      <c r="G44" s="1"/>
      <c r="H44" s="1"/>
      <c r="I44" s="1"/>
      <c r="J44" s="1"/>
    </row>
    <row r="45" spans="1:10" ht="15.75">
      <c r="A45" s="313"/>
      <c r="B45" s="1"/>
      <c r="C45" s="1"/>
      <c r="D45" s="1"/>
      <c r="G45" s="1"/>
      <c r="H45" s="1"/>
      <c r="I45" s="1"/>
      <c r="J45" s="1"/>
    </row>
    <row r="46" spans="1:10" ht="15.75">
      <c r="A46" s="313"/>
      <c r="B46" s="1"/>
      <c r="C46" s="1"/>
      <c r="D46" s="1"/>
      <c r="G46" s="1"/>
      <c r="H46" s="1"/>
      <c r="I46" s="1"/>
      <c r="J46" s="1"/>
    </row>
    <row r="47" spans="1:10" ht="15.75">
      <c r="A47" s="313"/>
      <c r="B47" s="1"/>
      <c r="C47" s="1"/>
      <c r="D47" s="1"/>
      <c r="G47" s="1"/>
      <c r="H47" s="1"/>
      <c r="I47" s="1"/>
      <c r="J47" s="1"/>
    </row>
    <row r="48" spans="1:10" ht="15.75">
      <c r="A48" s="313"/>
      <c r="B48" s="1"/>
      <c r="C48" s="1"/>
      <c r="D48" s="1"/>
      <c r="G48" s="1"/>
      <c r="H48" s="1"/>
      <c r="I48" s="1"/>
      <c r="J48" s="1"/>
    </row>
    <row r="49" spans="1:6" ht="15.75">
      <c r="A49" s="313"/>
      <c r="B49" s="156"/>
      <c r="C49" s="156"/>
      <c r="D49" s="95"/>
      <c r="E49" s="3"/>
      <c r="F49" s="3"/>
    </row>
    <row r="50" spans="1:6" ht="15.75">
      <c r="A50" s="313"/>
      <c r="B50" s="156"/>
      <c r="C50" s="156"/>
      <c r="D50" s="95"/>
      <c r="E50" s="3"/>
      <c r="F50" s="3"/>
    </row>
    <row r="51" spans="1:6" ht="15.75">
      <c r="A51" s="313"/>
      <c r="B51" s="156"/>
      <c r="C51" s="156"/>
      <c r="D51" s="95"/>
      <c r="E51" s="3"/>
      <c r="F51" s="3"/>
    </row>
    <row r="52" spans="1:6" ht="15.75">
      <c r="A52" s="313"/>
      <c r="B52" s="156"/>
      <c r="C52" s="156"/>
      <c r="D52" s="95"/>
      <c r="E52" s="3"/>
      <c r="F52" s="3"/>
    </row>
    <row r="53" spans="1:6" ht="15.75">
      <c r="A53" s="313"/>
      <c r="B53" s="156"/>
      <c r="C53" s="156"/>
      <c r="D53" s="95"/>
      <c r="E53" s="3"/>
      <c r="F53" s="3"/>
    </row>
    <row r="54" spans="1:6" ht="15.75">
      <c r="A54" s="313"/>
      <c r="B54" s="156"/>
      <c r="C54" s="156"/>
      <c r="D54" s="95"/>
      <c r="E54" s="3"/>
      <c r="F54" s="3"/>
    </row>
    <row r="55" spans="1:6" ht="15.75">
      <c r="A55" s="313"/>
      <c r="B55" s="156"/>
      <c r="C55" s="156"/>
      <c r="D55" s="95"/>
      <c r="E55" s="3"/>
      <c r="F55" s="3"/>
    </row>
    <row r="56" spans="1:6" ht="15.75">
      <c r="A56" s="313"/>
      <c r="B56" s="156"/>
      <c r="C56" s="156"/>
      <c r="D56" s="95"/>
      <c r="E56" s="3"/>
      <c r="F56" s="3"/>
    </row>
    <row r="57" spans="1:6" ht="15.75">
      <c r="A57" s="313"/>
      <c r="B57" s="156"/>
      <c r="C57" s="156"/>
      <c r="D57" s="95"/>
      <c r="E57" s="3"/>
      <c r="F57" s="3"/>
    </row>
    <row r="58" spans="1:6" ht="15.75">
      <c r="A58" s="313"/>
      <c r="B58" s="156"/>
      <c r="C58" s="156"/>
      <c r="D58" s="95"/>
      <c r="E58" s="3"/>
      <c r="F58" s="3"/>
    </row>
  </sheetData>
  <sheetProtection/>
  <mergeCells count="17">
    <mergeCell ref="B25:D25"/>
    <mergeCell ref="B6:D6"/>
    <mergeCell ref="A4:D4"/>
    <mergeCell ref="A2:I2"/>
    <mergeCell ref="C18:D18"/>
    <mergeCell ref="C19:D19"/>
    <mergeCell ref="C20:D20"/>
    <mergeCell ref="E1:I1"/>
    <mergeCell ref="B35:D35"/>
    <mergeCell ref="C27:D27"/>
    <mergeCell ref="B30:D30"/>
    <mergeCell ref="B31:D31"/>
    <mergeCell ref="B32:D32"/>
    <mergeCell ref="C33:D33"/>
    <mergeCell ref="C34:D34"/>
    <mergeCell ref="C26:D26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D2" sqref="D2:E2"/>
    </sheetView>
  </sheetViews>
  <sheetFormatPr defaultColWidth="9.140625" defaultRowHeight="12.75"/>
  <cols>
    <col min="1" max="1" width="48.28125" style="122" customWidth="1"/>
    <col min="2" max="3" width="14.8515625" style="72" customWidth="1"/>
    <col min="4" max="4" width="20.57421875" style="72" customWidth="1"/>
    <col min="5" max="5" width="14.8515625" style="72" customWidth="1"/>
    <col min="6" max="6" width="18.421875" style="72" customWidth="1"/>
    <col min="7" max="16384" width="9.140625" style="72" customWidth="1"/>
  </cols>
  <sheetData>
    <row r="2" spans="4:5" ht="12.75">
      <c r="D2" s="955" t="s">
        <v>503</v>
      </c>
      <c r="E2" s="955"/>
    </row>
    <row r="4" spans="1:5" ht="19.5">
      <c r="A4" s="961" t="s">
        <v>392</v>
      </c>
      <c r="B4" s="961"/>
      <c r="C4" s="961"/>
      <c r="D4" s="961"/>
      <c r="E4" s="961"/>
    </row>
    <row r="5" spans="2:5" ht="20.25" customHeight="1" thickBot="1">
      <c r="B5" s="73"/>
      <c r="C5" s="73"/>
      <c r="D5" s="73"/>
      <c r="E5" s="73"/>
    </row>
    <row r="6" spans="1:6" ht="36.75" customHeight="1">
      <c r="A6" s="959" t="s">
        <v>4</v>
      </c>
      <c r="B6" s="956" t="s">
        <v>245</v>
      </c>
      <c r="C6" s="957"/>
      <c r="D6" s="957"/>
      <c r="E6" s="958"/>
      <c r="F6" s="163"/>
    </row>
    <row r="7" spans="1:5" ht="41.25" customHeight="1" thickBot="1">
      <c r="A7" s="960"/>
      <c r="B7" s="82" t="s">
        <v>62</v>
      </c>
      <c r="C7" s="82" t="s">
        <v>375</v>
      </c>
      <c r="D7" s="82" t="s">
        <v>376</v>
      </c>
      <c r="E7" s="83" t="s">
        <v>1</v>
      </c>
    </row>
    <row r="8" spans="1:5" ht="30" customHeight="1">
      <c r="A8" s="74" t="s">
        <v>389</v>
      </c>
      <c r="B8" s="337">
        <v>1.2</v>
      </c>
      <c r="C8" s="337"/>
      <c r="D8" s="338"/>
      <c r="E8" s="655">
        <f>B8+C8</f>
        <v>1.2</v>
      </c>
    </row>
    <row r="9" spans="1:5" ht="30" customHeight="1" hidden="1">
      <c r="A9" s="74"/>
      <c r="B9" s="337"/>
      <c r="C9" s="337"/>
      <c r="D9" s="337"/>
      <c r="E9" s="656">
        <f>B9+C9</f>
        <v>0</v>
      </c>
    </row>
    <row r="10" spans="1:5" ht="30" customHeight="1" hidden="1">
      <c r="A10" s="74"/>
      <c r="B10" s="337"/>
      <c r="C10" s="339"/>
      <c r="D10" s="339"/>
      <c r="E10" s="656">
        <f>B10+C10+D10</f>
        <v>0</v>
      </c>
    </row>
    <row r="11" spans="1:5" ht="30" customHeight="1" hidden="1" thickBot="1">
      <c r="A11" s="336"/>
      <c r="B11" s="340"/>
      <c r="C11" s="340"/>
      <c r="D11" s="340"/>
      <c r="E11" s="657">
        <f>B11+C11+D11</f>
        <v>0</v>
      </c>
    </row>
    <row r="12" spans="1:5" ht="54.75" customHeight="1" thickBot="1">
      <c r="A12" s="335" t="s">
        <v>33</v>
      </c>
      <c r="B12" s="495">
        <f>SUM(B8:B11)</f>
        <v>1.2</v>
      </c>
      <c r="C12" s="495">
        <f>SUM(C8:C11)</f>
        <v>0</v>
      </c>
      <c r="D12" s="495">
        <f>SUM(D8:D11)</f>
        <v>0</v>
      </c>
      <c r="E12" s="658">
        <f>SUM(E8:E11)</f>
        <v>1.2</v>
      </c>
    </row>
    <row r="13" ht="13.5" thickBot="1"/>
    <row r="14" spans="1:5" ht="30.75" customHeight="1" thickBot="1">
      <c r="A14" s="952" t="s">
        <v>105</v>
      </c>
      <c r="B14" s="953"/>
      <c r="C14" s="953"/>
      <c r="D14" s="954"/>
      <c r="E14" s="659">
        <v>1</v>
      </c>
    </row>
    <row r="16" ht="12.75">
      <c r="A16" s="122" t="s">
        <v>246</v>
      </c>
    </row>
    <row r="18" ht="12.75">
      <c r="E18" s="650"/>
    </row>
  </sheetData>
  <sheetProtection/>
  <mergeCells count="5">
    <mergeCell ref="A14:D14"/>
    <mergeCell ref="D2:E2"/>
    <mergeCell ref="B6:E6"/>
    <mergeCell ref="A6:A7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E57" sqref="E57"/>
    </sheetView>
  </sheetViews>
  <sheetFormatPr defaultColWidth="9.140625" defaultRowHeight="12.75"/>
  <cols>
    <col min="1" max="1" width="9.140625" style="99" customWidth="1"/>
    <col min="2" max="2" width="54.28125" style="99" customWidth="1"/>
    <col min="3" max="3" width="5.57421875" style="189" customWidth="1"/>
    <col min="4" max="5" width="14.140625" style="198" customWidth="1"/>
    <col min="6" max="7" width="15.28125" style="99" customWidth="1"/>
    <col min="8" max="8" width="15.140625" style="99" customWidth="1"/>
    <col min="9" max="9" width="10.57421875" style="99" bestFit="1" customWidth="1"/>
    <col min="10" max="16384" width="9.140625" style="99" customWidth="1"/>
  </cols>
  <sheetData>
    <row r="1" spans="1:9" ht="15.75">
      <c r="A1" s="969" t="s">
        <v>130</v>
      </c>
      <c r="B1" s="969"/>
      <c r="C1" s="969"/>
      <c r="D1" s="969"/>
      <c r="E1" s="969"/>
      <c r="F1" s="969"/>
      <c r="G1" s="969"/>
      <c r="H1" s="969"/>
      <c r="I1" s="153"/>
    </row>
    <row r="2" spans="1:9" ht="16.5" thickBot="1">
      <c r="A2" s="179"/>
      <c r="B2" s="153"/>
      <c r="C2" s="153"/>
      <c r="D2" s="180"/>
      <c r="E2" s="180"/>
      <c r="F2" s="153"/>
      <c r="G2" s="153"/>
      <c r="H2" s="153" t="s">
        <v>2</v>
      </c>
      <c r="I2" s="153"/>
    </row>
    <row r="3" spans="1:9" s="181" customFormat="1" ht="31.5" customHeight="1" thickBot="1">
      <c r="A3" s="77" t="s">
        <v>6</v>
      </c>
      <c r="B3" s="78" t="s">
        <v>80</v>
      </c>
      <c r="C3" s="78"/>
      <c r="D3" s="964" t="s">
        <v>5</v>
      </c>
      <c r="E3" s="965"/>
      <c r="F3" s="966" t="s">
        <v>239</v>
      </c>
      <c r="G3" s="967"/>
      <c r="H3" s="966" t="s">
        <v>138</v>
      </c>
      <c r="I3" s="968"/>
    </row>
    <row r="4" spans="1:9" s="181" customFormat="1" ht="31.5" customHeight="1" thickBot="1">
      <c r="A4" s="847"/>
      <c r="B4" s="848"/>
      <c r="C4" s="849"/>
      <c r="D4" s="850" t="s">
        <v>144</v>
      </c>
      <c r="E4" s="850" t="s">
        <v>550</v>
      </c>
      <c r="F4" s="850" t="s">
        <v>144</v>
      </c>
      <c r="G4" s="850" t="s">
        <v>550</v>
      </c>
      <c r="H4" s="79" t="s">
        <v>144</v>
      </c>
      <c r="I4" s="851" t="s">
        <v>550</v>
      </c>
    </row>
    <row r="5" spans="1:10" ht="29.25" customHeight="1" thickBot="1">
      <c r="A5" s="190">
        <v>1</v>
      </c>
      <c r="B5" s="264" t="s">
        <v>498</v>
      </c>
      <c r="C5" s="191" t="s">
        <v>17</v>
      </c>
      <c r="D5" s="233">
        <v>300</v>
      </c>
      <c r="E5" s="233">
        <v>300</v>
      </c>
      <c r="F5" s="192">
        <v>300</v>
      </c>
      <c r="G5" s="233">
        <v>300</v>
      </c>
      <c r="H5" s="852"/>
      <c r="I5" s="195"/>
      <c r="J5" s="100"/>
    </row>
    <row r="6" spans="1:10" ht="29.25" customHeight="1" hidden="1">
      <c r="A6" s="151">
        <v>2</v>
      </c>
      <c r="B6" s="265"/>
      <c r="C6" s="229" t="s">
        <v>17</v>
      </c>
      <c r="D6" s="194"/>
      <c r="E6" s="194"/>
      <c r="F6" s="230"/>
      <c r="G6" s="194"/>
      <c r="H6" s="187"/>
      <c r="I6" s="188"/>
      <c r="J6" s="100"/>
    </row>
    <row r="7" spans="1:10" ht="29.25" customHeight="1" hidden="1">
      <c r="A7" s="151">
        <v>3</v>
      </c>
      <c r="B7" s="263"/>
      <c r="C7" s="185" t="s">
        <v>17</v>
      </c>
      <c r="D7" s="187"/>
      <c r="E7" s="187"/>
      <c r="F7" s="186"/>
      <c r="G7" s="187"/>
      <c r="H7" s="187"/>
      <c r="I7" s="188"/>
      <c r="J7" s="100"/>
    </row>
    <row r="8" spans="1:10" ht="29.25" customHeight="1" hidden="1" thickBot="1">
      <c r="A8" s="151">
        <v>4</v>
      </c>
      <c r="B8" s="262"/>
      <c r="C8" s="184" t="s">
        <v>17</v>
      </c>
      <c r="D8" s="182"/>
      <c r="E8" s="182"/>
      <c r="F8" s="186"/>
      <c r="G8" s="182"/>
      <c r="H8" s="195"/>
      <c r="I8" s="195"/>
      <c r="J8" s="100"/>
    </row>
    <row r="9" spans="1:10" ht="29.25" customHeight="1" hidden="1">
      <c r="A9" s="151">
        <v>5</v>
      </c>
      <c r="B9" s="262"/>
      <c r="C9" s="184" t="s">
        <v>17</v>
      </c>
      <c r="D9" s="182"/>
      <c r="E9" s="182"/>
      <c r="F9" s="186"/>
      <c r="G9" s="182"/>
      <c r="H9" s="195"/>
      <c r="I9" s="195"/>
      <c r="J9" s="100"/>
    </row>
    <row r="10" spans="1:10" ht="29.25" customHeight="1" hidden="1">
      <c r="A10" s="151">
        <v>6</v>
      </c>
      <c r="B10" s="262"/>
      <c r="C10" s="196" t="s">
        <v>17</v>
      </c>
      <c r="D10" s="182"/>
      <c r="E10" s="182"/>
      <c r="F10" s="183"/>
      <c r="G10" s="182"/>
      <c r="H10" s="195"/>
      <c r="I10" s="195"/>
      <c r="J10" s="100"/>
    </row>
    <row r="11" spans="1:10" ht="29.25" customHeight="1" hidden="1">
      <c r="A11" s="151">
        <v>7</v>
      </c>
      <c r="B11" s="262"/>
      <c r="C11" s="196" t="s">
        <v>17</v>
      </c>
      <c r="D11" s="182"/>
      <c r="E11" s="182"/>
      <c r="F11" s="183"/>
      <c r="G11" s="182"/>
      <c r="H11" s="195"/>
      <c r="I11" s="195"/>
      <c r="J11" s="853"/>
    </row>
    <row r="12" spans="1:10" ht="29.25" customHeight="1" hidden="1">
      <c r="A12" s="151">
        <v>8</v>
      </c>
      <c r="B12" s="262"/>
      <c r="C12" s="196" t="s">
        <v>17</v>
      </c>
      <c r="D12" s="182"/>
      <c r="E12" s="182"/>
      <c r="F12" s="183"/>
      <c r="G12" s="182"/>
      <c r="H12" s="195"/>
      <c r="I12" s="195"/>
      <c r="J12" s="853"/>
    </row>
    <row r="13" spans="1:10" ht="29.25" customHeight="1" hidden="1">
      <c r="A13" s="151">
        <v>9</v>
      </c>
      <c r="B13" s="262"/>
      <c r="C13" s="196" t="s">
        <v>17</v>
      </c>
      <c r="D13" s="182"/>
      <c r="E13" s="182"/>
      <c r="F13" s="183"/>
      <c r="G13" s="182"/>
      <c r="H13" s="197"/>
      <c r="I13" s="197"/>
      <c r="J13" s="100"/>
    </row>
    <row r="14" spans="1:10" ht="29.25" customHeight="1" hidden="1" thickBot="1">
      <c r="A14" s="151">
        <v>10</v>
      </c>
      <c r="B14" s="266"/>
      <c r="C14" s="184" t="s">
        <v>17</v>
      </c>
      <c r="D14" s="182"/>
      <c r="E14" s="182"/>
      <c r="F14" s="183"/>
      <c r="G14" s="182"/>
      <c r="H14" s="197"/>
      <c r="I14" s="197"/>
      <c r="J14" s="100"/>
    </row>
    <row r="15" spans="1:10" ht="31.5" customHeight="1" thickBot="1">
      <c r="A15" s="962" t="s">
        <v>1</v>
      </c>
      <c r="B15" s="963"/>
      <c r="C15" s="76" t="s">
        <v>17</v>
      </c>
      <c r="D15" s="14">
        <f>SUM(D5:D14)</f>
        <v>300</v>
      </c>
      <c r="E15" s="14">
        <v>300</v>
      </c>
      <c r="F15" s="14">
        <f>SUM(F5:F14)</f>
        <v>300</v>
      </c>
      <c r="G15" s="14">
        <v>300</v>
      </c>
      <c r="H15" s="14"/>
      <c r="I15" s="686"/>
      <c r="J15" s="100"/>
    </row>
    <row r="16" spans="1:8" ht="15.75">
      <c r="A16" s="153"/>
      <c r="B16" s="153"/>
      <c r="C16" s="154"/>
      <c r="D16" s="155"/>
      <c r="E16" s="155"/>
      <c r="F16" s="155"/>
      <c r="G16" s="155"/>
      <c r="H16" s="155"/>
    </row>
    <row r="17" spans="1:8" ht="14.25" hidden="1">
      <c r="A17" s="969" t="s">
        <v>131</v>
      </c>
      <c r="B17" s="969"/>
      <c r="C17" s="969"/>
      <c r="D17" s="969"/>
      <c r="E17" s="969"/>
      <c r="F17" s="969"/>
      <c r="G17" s="969"/>
      <c r="H17" s="969"/>
    </row>
    <row r="18" spans="1:8" ht="13.5" hidden="1" thickBot="1">
      <c r="A18" s="189"/>
      <c r="B18" s="189"/>
      <c r="D18" s="189"/>
      <c r="E18" s="189"/>
      <c r="F18" s="189"/>
      <c r="G18" s="189"/>
      <c r="H18" s="189"/>
    </row>
    <row r="19" spans="1:8" ht="29.25" customHeight="1" hidden="1" thickBot="1">
      <c r="A19" s="77" t="s">
        <v>6</v>
      </c>
      <c r="B19" s="78" t="s">
        <v>68</v>
      </c>
      <c r="C19" s="78"/>
      <c r="D19" s="79" t="s">
        <v>5</v>
      </c>
      <c r="E19" s="79"/>
      <c r="F19" s="78" t="s">
        <v>239</v>
      </c>
      <c r="G19" s="846"/>
      <c r="H19" s="80" t="s">
        <v>138</v>
      </c>
    </row>
    <row r="20" spans="1:10" ht="29.25" customHeight="1" hidden="1">
      <c r="A20" s="190">
        <v>1</v>
      </c>
      <c r="B20" s="264"/>
      <c r="C20" s="191" t="s">
        <v>18</v>
      </c>
      <c r="D20" s="233"/>
      <c r="E20" s="233"/>
      <c r="F20" s="192"/>
      <c r="G20" s="854"/>
      <c r="H20" s="193"/>
      <c r="J20" s="100"/>
    </row>
    <row r="21" spans="1:10" ht="29.25" customHeight="1" hidden="1">
      <c r="A21" s="151">
        <v>2</v>
      </c>
      <c r="B21" s="265"/>
      <c r="C21" s="229" t="s">
        <v>18</v>
      </c>
      <c r="D21" s="194"/>
      <c r="E21" s="194"/>
      <c r="F21" s="230"/>
      <c r="G21" s="855"/>
      <c r="H21" s="195"/>
      <c r="J21" s="100"/>
    </row>
    <row r="22" spans="1:10" ht="29.25" customHeight="1" hidden="1" thickBot="1">
      <c r="A22" s="151">
        <v>3</v>
      </c>
      <c r="B22" s="263"/>
      <c r="C22" s="185" t="s">
        <v>18</v>
      </c>
      <c r="D22" s="187"/>
      <c r="E22" s="187"/>
      <c r="F22" s="186"/>
      <c r="G22" s="856"/>
      <c r="H22" s="195"/>
      <c r="J22" s="100"/>
    </row>
    <row r="23" spans="1:10" ht="29.25" customHeight="1" hidden="1">
      <c r="A23" s="151">
        <v>4</v>
      </c>
      <c r="B23" s="262"/>
      <c r="C23" s="184" t="s">
        <v>18</v>
      </c>
      <c r="D23" s="182"/>
      <c r="E23" s="182"/>
      <c r="F23" s="186"/>
      <c r="G23" s="856"/>
      <c r="H23" s="195"/>
      <c r="J23" s="100"/>
    </row>
    <row r="24" spans="1:10" ht="29.25" customHeight="1" hidden="1">
      <c r="A24" s="151">
        <v>5</v>
      </c>
      <c r="B24" s="262"/>
      <c r="C24" s="184" t="s">
        <v>18</v>
      </c>
      <c r="D24" s="182"/>
      <c r="E24" s="182"/>
      <c r="F24" s="186"/>
      <c r="G24" s="856"/>
      <c r="H24" s="195"/>
      <c r="J24" s="100"/>
    </row>
    <row r="25" spans="1:8" ht="29.25" customHeight="1" hidden="1">
      <c r="A25" s="151">
        <v>6</v>
      </c>
      <c r="B25" s="262"/>
      <c r="C25" s="196" t="s">
        <v>18</v>
      </c>
      <c r="D25" s="182"/>
      <c r="E25" s="182"/>
      <c r="F25" s="183"/>
      <c r="G25" s="857"/>
      <c r="H25" s="195"/>
    </row>
    <row r="26" spans="1:8" ht="29.25" customHeight="1" hidden="1">
      <c r="A26" s="151">
        <v>7</v>
      </c>
      <c r="B26" s="262"/>
      <c r="C26" s="196" t="s">
        <v>18</v>
      </c>
      <c r="D26" s="182"/>
      <c r="E26" s="182"/>
      <c r="F26" s="183"/>
      <c r="G26" s="857"/>
      <c r="H26" s="195"/>
    </row>
    <row r="27" spans="1:8" ht="29.25" customHeight="1" hidden="1">
      <c r="A27" s="151">
        <v>8</v>
      </c>
      <c r="B27" s="262"/>
      <c r="C27" s="196" t="s">
        <v>18</v>
      </c>
      <c r="D27" s="182"/>
      <c r="E27" s="182"/>
      <c r="F27" s="183"/>
      <c r="G27" s="857"/>
      <c r="H27" s="195"/>
    </row>
    <row r="28" spans="1:8" ht="29.25" customHeight="1" hidden="1">
      <c r="A28" s="151">
        <v>9</v>
      </c>
      <c r="B28" s="262"/>
      <c r="C28" s="196" t="s">
        <v>18</v>
      </c>
      <c r="D28" s="182"/>
      <c r="E28" s="182"/>
      <c r="F28" s="183"/>
      <c r="G28" s="858"/>
      <c r="H28" s="197"/>
    </row>
    <row r="29" spans="1:8" ht="29.25" customHeight="1" hidden="1" thickBot="1">
      <c r="A29" s="151">
        <v>10</v>
      </c>
      <c r="B29" s="266"/>
      <c r="C29" s="184" t="s">
        <v>18</v>
      </c>
      <c r="D29" s="182"/>
      <c r="E29" s="182"/>
      <c r="F29" s="183"/>
      <c r="G29" s="858"/>
      <c r="H29" s="197"/>
    </row>
    <row r="30" spans="1:8" ht="29.25" customHeight="1" hidden="1" thickBot="1">
      <c r="A30" s="962" t="s">
        <v>1</v>
      </c>
      <c r="B30" s="963"/>
      <c r="C30" s="76" t="s">
        <v>18</v>
      </c>
      <c r="D30" s="14">
        <f>SUM(D20:D29)</f>
        <v>0</v>
      </c>
      <c r="E30" s="14"/>
      <c r="F30" s="14">
        <f>SUM(F20:F29)</f>
        <v>0</v>
      </c>
      <c r="G30" s="859"/>
      <c r="H30" s="686"/>
    </row>
    <row r="32" spans="6:8" ht="12.75">
      <c r="F32" s="198"/>
      <c r="G32" s="198"/>
      <c r="H32" s="198"/>
    </row>
    <row r="33" spans="1:8" ht="14.25">
      <c r="A33" s="969" t="s">
        <v>131</v>
      </c>
      <c r="B33" s="969"/>
      <c r="C33" s="969"/>
      <c r="D33" s="969"/>
      <c r="E33" s="969"/>
      <c r="F33" s="969"/>
      <c r="G33" s="969"/>
      <c r="H33" s="969"/>
    </row>
    <row r="34" spans="1:8" ht="13.5" thickBot="1">
      <c r="A34" s="189"/>
      <c r="B34" s="189"/>
      <c r="D34" s="189"/>
      <c r="E34" s="189"/>
      <c r="F34" s="189"/>
      <c r="G34" s="189"/>
      <c r="H34" s="189"/>
    </row>
    <row r="35" spans="1:9" ht="21" customHeight="1" thickBot="1">
      <c r="A35" s="77" t="s">
        <v>6</v>
      </c>
      <c r="B35" s="78" t="s">
        <v>68</v>
      </c>
      <c r="C35" s="78"/>
      <c r="D35" s="964" t="s">
        <v>5</v>
      </c>
      <c r="E35" s="965"/>
      <c r="F35" s="966" t="s">
        <v>239</v>
      </c>
      <c r="G35" s="967"/>
      <c r="H35" s="966" t="s">
        <v>138</v>
      </c>
      <c r="I35" s="968"/>
    </row>
    <row r="36" spans="1:9" ht="21" customHeight="1" thickBot="1">
      <c r="A36" s="847"/>
      <c r="B36" s="848"/>
      <c r="C36" s="849"/>
      <c r="D36" s="850" t="s">
        <v>144</v>
      </c>
      <c r="E36" s="850" t="s">
        <v>550</v>
      </c>
      <c r="F36" s="850" t="s">
        <v>144</v>
      </c>
      <c r="G36" s="850" t="s">
        <v>550</v>
      </c>
      <c r="H36" s="79" t="s">
        <v>144</v>
      </c>
      <c r="I36" s="851" t="s">
        <v>550</v>
      </c>
    </row>
    <row r="37" spans="1:9" ht="21" customHeight="1" thickBot="1">
      <c r="A37" s="190">
        <v>1</v>
      </c>
      <c r="B37" s="264" t="s">
        <v>551</v>
      </c>
      <c r="C37" s="191" t="s">
        <v>18</v>
      </c>
      <c r="D37" s="233">
        <v>0</v>
      </c>
      <c r="E37" s="233">
        <f>1544+417</f>
        <v>1961</v>
      </c>
      <c r="F37" s="192">
        <v>0</v>
      </c>
      <c r="G37" s="233">
        <v>1961</v>
      </c>
      <c r="H37" s="852"/>
      <c r="I37" s="195"/>
    </row>
    <row r="38" spans="1:9" ht="21" customHeight="1" hidden="1">
      <c r="A38" s="151">
        <v>2</v>
      </c>
      <c r="B38" s="265"/>
      <c r="C38" s="229" t="s">
        <v>18</v>
      </c>
      <c r="D38" s="194"/>
      <c r="E38" s="194"/>
      <c r="F38" s="230"/>
      <c r="G38" s="194"/>
      <c r="H38" s="187"/>
      <c r="I38" s="188"/>
    </row>
    <row r="39" spans="1:9" ht="21" customHeight="1" hidden="1">
      <c r="A39" s="151">
        <v>3</v>
      </c>
      <c r="B39" s="263"/>
      <c r="C39" s="185" t="s">
        <v>18</v>
      </c>
      <c r="D39" s="187"/>
      <c r="E39" s="187"/>
      <c r="F39" s="186"/>
      <c r="G39" s="187"/>
      <c r="H39" s="187"/>
      <c r="I39" s="188"/>
    </row>
    <row r="40" spans="1:9" ht="21" customHeight="1" hidden="1">
      <c r="A40" s="151">
        <v>4</v>
      </c>
      <c r="B40" s="262"/>
      <c r="C40" s="184" t="s">
        <v>18</v>
      </c>
      <c r="D40" s="182"/>
      <c r="E40" s="182"/>
      <c r="F40" s="186"/>
      <c r="G40" s="182"/>
      <c r="H40" s="195"/>
      <c r="I40" s="195"/>
    </row>
    <row r="41" spans="1:9" ht="21" customHeight="1" hidden="1">
      <c r="A41" s="151">
        <v>5</v>
      </c>
      <c r="B41" s="262"/>
      <c r="C41" s="184" t="s">
        <v>18</v>
      </c>
      <c r="D41" s="182"/>
      <c r="E41" s="182"/>
      <c r="F41" s="186"/>
      <c r="G41" s="182"/>
      <c r="H41" s="195"/>
      <c r="I41" s="195"/>
    </row>
    <row r="42" spans="1:9" ht="21" customHeight="1" hidden="1">
      <c r="A42" s="151">
        <v>6</v>
      </c>
      <c r="B42" s="262"/>
      <c r="C42" s="196" t="s">
        <v>18</v>
      </c>
      <c r="D42" s="182"/>
      <c r="E42" s="182"/>
      <c r="F42" s="183"/>
      <c r="G42" s="182"/>
      <c r="H42" s="195"/>
      <c r="I42" s="195"/>
    </row>
    <row r="43" spans="1:9" ht="21" customHeight="1" hidden="1">
      <c r="A43" s="151">
        <v>7</v>
      </c>
      <c r="B43" s="262"/>
      <c r="C43" s="196" t="s">
        <v>18</v>
      </c>
      <c r="D43" s="182"/>
      <c r="E43" s="182"/>
      <c r="F43" s="183"/>
      <c r="G43" s="182"/>
      <c r="H43" s="195"/>
      <c r="I43" s="195"/>
    </row>
    <row r="44" spans="1:9" ht="21" customHeight="1" hidden="1">
      <c r="A44" s="151">
        <v>8</v>
      </c>
      <c r="B44" s="262"/>
      <c r="C44" s="196" t="s">
        <v>18</v>
      </c>
      <c r="D44" s="182"/>
      <c r="E44" s="182"/>
      <c r="F44" s="183"/>
      <c r="G44" s="182"/>
      <c r="H44" s="195"/>
      <c r="I44" s="195"/>
    </row>
    <row r="45" spans="1:9" ht="21" customHeight="1" hidden="1">
      <c r="A45" s="151">
        <v>9</v>
      </c>
      <c r="B45" s="262"/>
      <c r="C45" s="196" t="s">
        <v>18</v>
      </c>
      <c r="D45" s="182"/>
      <c r="E45" s="182"/>
      <c r="F45" s="183"/>
      <c r="G45" s="182"/>
      <c r="H45" s="197"/>
      <c r="I45" s="197"/>
    </row>
    <row r="46" spans="1:9" ht="21" customHeight="1" hidden="1" thickBot="1">
      <c r="A46" s="151">
        <v>10</v>
      </c>
      <c r="B46" s="266"/>
      <c r="C46" s="184" t="s">
        <v>18</v>
      </c>
      <c r="D46" s="182"/>
      <c r="E46" s="182"/>
      <c r="F46" s="183"/>
      <c r="G46" s="182"/>
      <c r="H46" s="197"/>
      <c r="I46" s="197"/>
    </row>
    <row r="47" spans="1:9" ht="21" customHeight="1" thickBot="1">
      <c r="A47" s="962" t="s">
        <v>1</v>
      </c>
      <c r="B47" s="963"/>
      <c r="C47" s="76" t="s">
        <v>18</v>
      </c>
      <c r="D47" s="14">
        <f>SUM(D37:D46)</f>
        <v>0</v>
      </c>
      <c r="E47" s="14">
        <f>SUM(E37:E46)</f>
        <v>1961</v>
      </c>
      <c r="F47" s="14">
        <f>SUM(F37:F46)</f>
        <v>0</v>
      </c>
      <c r="G47" s="14">
        <f>SUM(G37:G46)</f>
        <v>1961</v>
      </c>
      <c r="H47" s="14"/>
      <c r="I47" s="686"/>
    </row>
  </sheetData>
  <sheetProtection/>
  <mergeCells count="12">
    <mergeCell ref="A1:H1"/>
    <mergeCell ref="A15:B15"/>
    <mergeCell ref="A30:B30"/>
    <mergeCell ref="A17:H17"/>
    <mergeCell ref="A47:B47"/>
    <mergeCell ref="D3:E3"/>
    <mergeCell ref="F3:G3"/>
    <mergeCell ref="H3:I3"/>
    <mergeCell ref="A33:H33"/>
    <mergeCell ref="D35:E35"/>
    <mergeCell ref="F35:G35"/>
    <mergeCell ref="H35:I35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9" r:id="rId1"/>
  <headerFooter alignWithMargins="0">
    <oddHeader>&amp;CÖNKORMÁNYZATI BERUHÁZÁSOK
2013
&amp;R&amp;"Arial CE,Félkövér dőlt"6. számú melléklet&amp;"Arial CE,Normál"
</oddHead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11" customWidth="1"/>
    <col min="2" max="2" width="12.00390625" style="11" customWidth="1"/>
    <col min="3" max="3" width="41.7109375" style="11" bestFit="1" customWidth="1"/>
    <col min="4" max="5" width="12.7109375" style="123" customWidth="1"/>
    <col min="6" max="7" width="15.7109375" style="228" customWidth="1"/>
    <col min="8" max="8" width="15.28125" style="228" customWidth="1"/>
    <col min="9" max="16384" width="9.140625" style="11" customWidth="1"/>
  </cols>
  <sheetData>
    <row r="1" spans="4:8" ht="12.75">
      <c r="D1" s="273"/>
      <c r="E1" s="273"/>
      <c r="F1" s="978" t="s">
        <v>504</v>
      </c>
      <c r="G1" s="978"/>
      <c r="H1" s="978"/>
    </row>
    <row r="2" spans="1:8" ht="16.5" customHeight="1">
      <c r="A2" s="972" t="s">
        <v>78</v>
      </c>
      <c r="B2" s="972"/>
      <c r="C2" s="972"/>
      <c r="D2" s="972"/>
      <c r="E2" s="972"/>
      <c r="F2" s="972"/>
      <c r="G2" s="972"/>
      <c r="H2" s="972"/>
    </row>
    <row r="3" spans="1:8" ht="15" customHeight="1">
      <c r="A3" s="973" t="s">
        <v>139</v>
      </c>
      <c r="B3" s="973"/>
      <c r="C3" s="973"/>
      <c r="D3" s="973"/>
      <c r="E3" s="973"/>
      <c r="F3" s="973"/>
      <c r="G3" s="973"/>
      <c r="H3" s="973"/>
    </row>
    <row r="4" spans="1:8" ht="15" customHeight="1">
      <c r="A4" s="979" t="s">
        <v>351</v>
      </c>
      <c r="B4" s="979"/>
      <c r="C4" s="979"/>
      <c r="D4" s="979"/>
      <c r="E4" s="979"/>
      <c r="F4" s="979"/>
      <c r="G4" s="979"/>
      <c r="H4" s="979"/>
    </row>
    <row r="5" spans="2:3" ht="13.5" thickBot="1">
      <c r="B5" s="16"/>
      <c r="C5" s="16"/>
    </row>
    <row r="6" spans="1:9" s="333" customFormat="1" ht="41.25" customHeight="1" thickBot="1">
      <c r="A6" s="332" t="s">
        <v>6</v>
      </c>
      <c r="B6" s="971" t="s">
        <v>4</v>
      </c>
      <c r="C6" s="971"/>
      <c r="D6" s="975" t="s">
        <v>5</v>
      </c>
      <c r="E6" s="976"/>
      <c r="F6" s="975" t="s">
        <v>137</v>
      </c>
      <c r="G6" s="976"/>
      <c r="H6" s="975" t="s">
        <v>138</v>
      </c>
      <c r="I6" s="977"/>
    </row>
    <row r="7" spans="1:9" s="333" customFormat="1" ht="41.25" customHeight="1" thickBot="1">
      <c r="A7" s="860"/>
      <c r="B7" s="861"/>
      <c r="C7" s="861"/>
      <c r="D7" s="862" t="s">
        <v>144</v>
      </c>
      <c r="E7" s="862" t="s">
        <v>545</v>
      </c>
      <c r="F7" s="862" t="s">
        <v>144</v>
      </c>
      <c r="G7" s="862" t="s">
        <v>545</v>
      </c>
      <c r="H7" s="863" t="s">
        <v>144</v>
      </c>
      <c r="I7" s="483" t="s">
        <v>545</v>
      </c>
    </row>
    <row r="8" spans="1:9" ht="27.75" customHeight="1">
      <c r="A8" s="151">
        <v>1</v>
      </c>
      <c r="B8" s="974" t="s">
        <v>394</v>
      </c>
      <c r="C8" s="974"/>
      <c r="D8" s="268">
        <v>348</v>
      </c>
      <c r="E8" s="268">
        <v>348</v>
      </c>
      <c r="F8" s="268">
        <v>348</v>
      </c>
      <c r="G8" s="268">
        <v>348</v>
      </c>
      <c r="H8" s="864"/>
      <c r="I8" s="865"/>
    </row>
    <row r="9" spans="1:9" ht="27.75" customHeight="1">
      <c r="A9" s="152">
        <v>2</v>
      </c>
      <c r="B9" s="970" t="s">
        <v>508</v>
      </c>
      <c r="C9" s="970"/>
      <c r="D9" s="225">
        <v>1408</v>
      </c>
      <c r="E9" s="225">
        <v>1408</v>
      </c>
      <c r="F9" s="225">
        <v>1408</v>
      </c>
      <c r="G9" s="225">
        <v>1408</v>
      </c>
      <c r="H9" s="866"/>
      <c r="I9" s="484"/>
    </row>
    <row r="10" spans="1:9" ht="27.75" customHeight="1">
      <c r="A10" s="152">
        <v>3</v>
      </c>
      <c r="B10" s="970" t="s">
        <v>395</v>
      </c>
      <c r="C10" s="970"/>
      <c r="D10" s="225">
        <v>94</v>
      </c>
      <c r="E10" s="225">
        <v>94</v>
      </c>
      <c r="F10" s="225">
        <v>94</v>
      </c>
      <c r="G10" s="225">
        <v>94</v>
      </c>
      <c r="H10" s="866"/>
      <c r="I10" s="484"/>
    </row>
    <row r="11" spans="1:9" ht="27.75" customHeight="1">
      <c r="A11" s="152">
        <v>4</v>
      </c>
      <c r="B11" s="970" t="s">
        <v>509</v>
      </c>
      <c r="C11" s="970"/>
      <c r="D11" s="225">
        <v>25</v>
      </c>
      <c r="E11" s="225">
        <v>25</v>
      </c>
      <c r="F11" s="225">
        <v>25</v>
      </c>
      <c r="G11" s="225">
        <v>25</v>
      </c>
      <c r="H11" s="866"/>
      <c r="I11" s="484"/>
    </row>
    <row r="12" spans="1:9" ht="27.75" customHeight="1">
      <c r="A12" s="152">
        <v>5</v>
      </c>
      <c r="B12" s="970" t="s">
        <v>23</v>
      </c>
      <c r="C12" s="970"/>
      <c r="D12" s="225">
        <v>368</v>
      </c>
      <c r="E12" s="225">
        <v>368</v>
      </c>
      <c r="F12" s="225">
        <v>368</v>
      </c>
      <c r="G12" s="225">
        <v>368</v>
      </c>
      <c r="H12" s="866"/>
      <c r="I12" s="484"/>
    </row>
    <row r="13" spans="1:9" ht="27.75" customHeight="1">
      <c r="A13" s="152">
        <v>6</v>
      </c>
      <c r="B13" s="970" t="s">
        <v>396</v>
      </c>
      <c r="C13" s="970"/>
      <c r="D13" s="225">
        <v>2436</v>
      </c>
      <c r="E13" s="225">
        <v>2436</v>
      </c>
      <c r="F13" s="225">
        <v>2436</v>
      </c>
      <c r="G13" s="225">
        <v>2436</v>
      </c>
      <c r="H13" s="866"/>
      <c r="I13" s="484"/>
    </row>
    <row r="14" spans="1:9" ht="27.75" customHeight="1">
      <c r="A14" s="152">
        <v>7</v>
      </c>
      <c r="B14" s="267" t="s">
        <v>397</v>
      </c>
      <c r="C14" s="267"/>
      <c r="D14" s="225">
        <v>90</v>
      </c>
      <c r="E14" s="225">
        <f>90+97</f>
        <v>187</v>
      </c>
      <c r="F14" s="225">
        <v>90</v>
      </c>
      <c r="G14" s="225">
        <v>187</v>
      </c>
      <c r="H14" s="866"/>
      <c r="I14" s="484"/>
    </row>
    <row r="15" spans="1:9" ht="27.75" customHeight="1">
      <c r="A15" s="152">
        <v>8</v>
      </c>
      <c r="B15" s="970" t="s">
        <v>506</v>
      </c>
      <c r="C15" s="970"/>
      <c r="D15" s="225">
        <v>279</v>
      </c>
      <c r="E15" s="225">
        <v>279</v>
      </c>
      <c r="F15" s="225">
        <v>279</v>
      </c>
      <c r="G15" s="225">
        <v>279</v>
      </c>
      <c r="H15" s="866"/>
      <c r="I15" s="484"/>
    </row>
    <row r="16" spans="1:9" ht="27.75" customHeight="1">
      <c r="A16" s="152">
        <v>9</v>
      </c>
      <c r="B16" s="970" t="s">
        <v>507</v>
      </c>
      <c r="C16" s="970"/>
      <c r="D16" s="225">
        <v>789</v>
      </c>
      <c r="E16" s="225">
        <v>789</v>
      </c>
      <c r="F16" s="225">
        <v>789</v>
      </c>
      <c r="G16" s="225">
        <v>789</v>
      </c>
      <c r="H16" s="866"/>
      <c r="I16" s="484"/>
    </row>
    <row r="17" spans="1:9" ht="27.75" customHeight="1" thickBot="1">
      <c r="A17" s="152">
        <v>10</v>
      </c>
      <c r="B17" s="981" t="s">
        <v>398</v>
      </c>
      <c r="C17" s="981"/>
      <c r="D17" s="269">
        <v>94</v>
      </c>
      <c r="E17" s="269">
        <v>94</v>
      </c>
      <c r="F17" s="269">
        <v>94</v>
      </c>
      <c r="G17" s="269">
        <v>94</v>
      </c>
      <c r="H17" s="866"/>
      <c r="I17" s="484"/>
    </row>
    <row r="18" spans="1:9" ht="32.25" customHeight="1" thickBot="1">
      <c r="A18" s="485"/>
      <c r="B18" s="980" t="s">
        <v>24</v>
      </c>
      <c r="C18" s="980"/>
      <c r="D18" s="226">
        <f aca="true" t="shared" si="0" ref="D18:I18">SUM(D8:D17)</f>
        <v>5931</v>
      </c>
      <c r="E18" s="226">
        <f t="shared" si="0"/>
        <v>6028</v>
      </c>
      <c r="F18" s="226">
        <f t="shared" si="0"/>
        <v>5931</v>
      </c>
      <c r="G18" s="226">
        <f t="shared" si="0"/>
        <v>6028</v>
      </c>
      <c r="H18" s="867">
        <f t="shared" si="0"/>
        <v>0</v>
      </c>
      <c r="I18" s="486">
        <f t="shared" si="0"/>
        <v>0</v>
      </c>
    </row>
    <row r="20" spans="4:8" ht="12.75">
      <c r="D20" s="11"/>
      <c r="E20" s="11"/>
      <c r="F20" s="11"/>
      <c r="G20" s="11"/>
      <c r="H20" s="11"/>
    </row>
    <row r="21" spans="4:8" ht="12.75">
      <c r="D21" s="11"/>
      <c r="E21" s="11"/>
      <c r="F21" s="11"/>
      <c r="G21" s="11"/>
      <c r="H21" s="11"/>
    </row>
    <row r="22" spans="4:8" ht="12.75">
      <c r="D22" s="11"/>
      <c r="E22" s="11"/>
      <c r="F22" s="11"/>
      <c r="G22" s="11"/>
      <c r="H22" s="11"/>
    </row>
    <row r="23" spans="4:8" ht="12.75">
      <c r="D23" s="11"/>
      <c r="E23" s="11"/>
      <c r="F23" s="11"/>
      <c r="G23" s="11"/>
      <c r="H23" s="11"/>
    </row>
    <row r="24" spans="4:8" ht="12.75">
      <c r="D24" s="11"/>
      <c r="E24" s="11"/>
      <c r="F24" s="11"/>
      <c r="G24" s="11"/>
      <c r="H24" s="11"/>
    </row>
    <row r="25" spans="4:8" ht="12.75">
      <c r="D25" s="11"/>
      <c r="E25" s="11"/>
      <c r="F25" s="11"/>
      <c r="G25" s="11"/>
      <c r="H25" s="11"/>
    </row>
    <row r="26" spans="4:8" ht="12.75">
      <c r="D26" s="11"/>
      <c r="E26" s="11"/>
      <c r="F26" s="11"/>
      <c r="G26" s="11"/>
      <c r="H26" s="11"/>
    </row>
    <row r="27" spans="4:8" ht="12.75">
      <c r="D27" s="11"/>
      <c r="E27" s="11"/>
      <c r="F27" s="11"/>
      <c r="G27" s="11"/>
      <c r="H27" s="11"/>
    </row>
    <row r="28" spans="4:8" ht="12.75">
      <c r="D28" s="11"/>
      <c r="E28" s="11"/>
      <c r="F28" s="11"/>
      <c r="G28" s="11"/>
      <c r="H28" s="11"/>
    </row>
    <row r="29" spans="4:8" ht="12.75">
      <c r="D29" s="11"/>
      <c r="E29" s="11"/>
      <c r="F29" s="11"/>
      <c r="G29" s="11"/>
      <c r="H29" s="11"/>
    </row>
    <row r="30" spans="4:8" ht="12.75">
      <c r="D30" s="11"/>
      <c r="E30" s="11"/>
      <c r="F30" s="11"/>
      <c r="G30" s="11"/>
      <c r="H30" s="11"/>
    </row>
    <row r="31" spans="4:8" ht="12.75">
      <c r="D31" s="11"/>
      <c r="E31" s="11"/>
      <c r="F31" s="11"/>
      <c r="G31" s="11"/>
      <c r="H31" s="11"/>
    </row>
    <row r="32" spans="4:8" ht="12.75">
      <c r="D32" s="11"/>
      <c r="E32" s="11"/>
      <c r="F32" s="11"/>
      <c r="G32" s="11"/>
      <c r="H32" s="11"/>
    </row>
    <row r="33" spans="4:8" ht="12.75">
      <c r="D33" s="11"/>
      <c r="E33" s="11"/>
      <c r="F33" s="11"/>
      <c r="G33" s="11"/>
      <c r="H33" s="11"/>
    </row>
    <row r="34" spans="4:8" ht="12.75">
      <c r="D34" s="11"/>
      <c r="E34" s="11"/>
      <c r="F34" s="11"/>
      <c r="G34" s="11"/>
      <c r="H34" s="11"/>
    </row>
    <row r="35" spans="4:8" ht="12.75">
      <c r="D35" s="11"/>
      <c r="E35" s="11"/>
      <c r="F35" s="11"/>
      <c r="G35" s="11"/>
      <c r="H35" s="11"/>
    </row>
  </sheetData>
  <sheetProtection/>
  <mergeCells count="18">
    <mergeCell ref="F1:H1"/>
    <mergeCell ref="A4:H4"/>
    <mergeCell ref="B9:C9"/>
    <mergeCell ref="B10:C10"/>
    <mergeCell ref="B12:C12"/>
    <mergeCell ref="B18:C18"/>
    <mergeCell ref="B13:C13"/>
    <mergeCell ref="B15:C15"/>
    <mergeCell ref="B17:C17"/>
    <mergeCell ref="B16:C16"/>
    <mergeCell ref="B11:C11"/>
    <mergeCell ref="B6:C6"/>
    <mergeCell ref="A2:H2"/>
    <mergeCell ref="A3:H3"/>
    <mergeCell ref="B8:C8"/>
    <mergeCell ref="D6:E6"/>
    <mergeCell ref="F6:G6"/>
    <mergeCell ref="H6:I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0.00390625" style="18" customWidth="1"/>
    <col min="2" max="2" width="13.28125" style="18" customWidth="1"/>
    <col min="3" max="7" width="17.00390625" style="97" customWidth="1"/>
    <col min="8" max="11" width="9.140625" style="18" customWidth="1"/>
    <col min="12" max="12" width="17.7109375" style="18" customWidth="1"/>
    <col min="13" max="13" width="9.140625" style="18" customWidth="1"/>
    <col min="14" max="14" width="13.28125" style="18" bestFit="1" customWidth="1"/>
    <col min="15" max="15" width="15.57421875" style="18" bestFit="1" customWidth="1"/>
    <col min="16" max="16384" width="9.140625" style="18" customWidth="1"/>
  </cols>
  <sheetData>
    <row r="1" spans="5:7" ht="24.75" customHeight="1">
      <c r="E1" s="999" t="s">
        <v>360</v>
      </c>
      <c r="F1" s="999"/>
      <c r="G1" s="999"/>
    </row>
    <row r="2" spans="1:7" ht="37.5" customHeight="1">
      <c r="A2" s="994" t="s">
        <v>380</v>
      </c>
      <c r="B2" s="994"/>
      <c r="C2" s="995"/>
      <c r="D2" s="995"/>
      <c r="E2" s="995"/>
      <c r="F2" s="995"/>
      <c r="G2" s="995"/>
    </row>
    <row r="3" spans="1:7" ht="18.75" customHeight="1">
      <c r="A3" s="1003" t="s">
        <v>139</v>
      </c>
      <c r="B3" s="1003"/>
      <c r="C3" s="1003"/>
      <c r="D3" s="1003"/>
      <c r="E3" s="1003"/>
      <c r="F3" s="1003"/>
      <c r="G3" s="1003"/>
    </row>
    <row r="4" spans="1:7" ht="15.75">
      <c r="A4" s="1004" t="s">
        <v>132</v>
      </c>
      <c r="B4" s="1004"/>
      <c r="C4" s="1004"/>
      <c r="D4" s="1004"/>
      <c r="E4" s="1004"/>
      <c r="F4" s="1004"/>
      <c r="G4" s="1004"/>
    </row>
    <row r="5" spans="1:7" ht="19.5" thickBot="1">
      <c r="A5" s="124"/>
      <c r="B5" s="124"/>
      <c r="G5" s="247" t="s">
        <v>2</v>
      </c>
    </row>
    <row r="6" spans="1:12" ht="19.5" customHeight="1">
      <c r="A6" s="996" t="s">
        <v>34</v>
      </c>
      <c r="B6" s="1000" t="s">
        <v>378</v>
      </c>
      <c r="C6" s="982" t="s">
        <v>5</v>
      </c>
      <c r="D6" s="983"/>
      <c r="E6" s="982" t="s">
        <v>143</v>
      </c>
      <c r="F6" s="983"/>
      <c r="G6" s="988" t="s">
        <v>35</v>
      </c>
      <c r="H6" s="989"/>
      <c r="L6" s="125"/>
    </row>
    <row r="7" spans="1:8" ht="12.75" customHeight="1">
      <c r="A7" s="997"/>
      <c r="B7" s="1001"/>
      <c r="C7" s="984"/>
      <c r="D7" s="985"/>
      <c r="E7" s="984"/>
      <c r="F7" s="985"/>
      <c r="G7" s="990"/>
      <c r="H7" s="991"/>
    </row>
    <row r="8" spans="1:8" ht="20.25" customHeight="1" thickBot="1">
      <c r="A8" s="998"/>
      <c r="B8" s="1002"/>
      <c r="C8" s="986"/>
      <c r="D8" s="987"/>
      <c r="E8" s="986"/>
      <c r="F8" s="987"/>
      <c r="G8" s="992"/>
      <c r="H8" s="993"/>
    </row>
    <row r="9" spans="1:8" ht="27" customHeight="1" hidden="1" thickTop="1">
      <c r="A9" s="868" t="s">
        <v>145</v>
      </c>
      <c r="B9" s="869" t="s">
        <v>379</v>
      </c>
      <c r="C9" s="870"/>
      <c r="D9" s="870"/>
      <c r="E9" s="870">
        <v>0</v>
      </c>
      <c r="F9" s="871"/>
      <c r="G9" s="872">
        <f>C9+E9</f>
        <v>0</v>
      </c>
      <c r="H9" s="873"/>
    </row>
    <row r="10" spans="1:8" ht="27" customHeight="1">
      <c r="A10" s="235"/>
      <c r="B10" s="520"/>
      <c r="C10" s="874" t="s">
        <v>142</v>
      </c>
      <c r="D10" s="874" t="s">
        <v>545</v>
      </c>
      <c r="E10" s="874" t="s">
        <v>142</v>
      </c>
      <c r="F10" s="874" t="s">
        <v>545</v>
      </c>
      <c r="G10" s="874" t="s">
        <v>142</v>
      </c>
      <c r="H10" s="875" t="s">
        <v>545</v>
      </c>
    </row>
    <row r="11" spans="1:8" ht="15">
      <c r="A11" s="235" t="s">
        <v>399</v>
      </c>
      <c r="B11" s="520" t="s">
        <v>379</v>
      </c>
      <c r="C11" s="81">
        <v>100</v>
      </c>
      <c r="D11" s="81">
        <v>100</v>
      </c>
      <c r="E11" s="81">
        <v>0</v>
      </c>
      <c r="F11" s="81">
        <v>0</v>
      </c>
      <c r="G11" s="876">
        <f aca="true" t="shared" si="0" ref="G11:H14">C11+E11</f>
        <v>100</v>
      </c>
      <c r="H11" s="877">
        <f t="shared" si="0"/>
        <v>100</v>
      </c>
    </row>
    <row r="12" spans="1:8" ht="27" customHeight="1" thickBot="1">
      <c r="A12" s="235" t="s">
        <v>77</v>
      </c>
      <c r="B12" s="520" t="s">
        <v>379</v>
      </c>
      <c r="C12" s="81">
        <v>80</v>
      </c>
      <c r="D12" s="81">
        <v>80</v>
      </c>
      <c r="E12" s="81">
        <v>0</v>
      </c>
      <c r="F12" s="81">
        <v>0</v>
      </c>
      <c r="G12" s="876">
        <f t="shared" si="0"/>
        <v>80</v>
      </c>
      <c r="H12" s="877">
        <f t="shared" si="0"/>
        <v>80</v>
      </c>
    </row>
    <row r="13" spans="1:8" ht="28.5" customHeight="1" hidden="1">
      <c r="A13" s="235" t="s">
        <v>146</v>
      </c>
      <c r="B13" s="520" t="s">
        <v>379</v>
      </c>
      <c r="C13" s="81"/>
      <c r="D13" s="81"/>
      <c r="E13" s="81">
        <v>0</v>
      </c>
      <c r="F13" s="81">
        <v>0</v>
      </c>
      <c r="G13" s="876">
        <f t="shared" si="0"/>
        <v>0</v>
      </c>
      <c r="H13" s="877">
        <f t="shared" si="0"/>
        <v>0</v>
      </c>
    </row>
    <row r="14" spans="1:8" ht="32.25" customHeight="1" hidden="1" thickBot="1">
      <c r="A14" s="235" t="s">
        <v>147</v>
      </c>
      <c r="B14" s="520" t="s">
        <v>379</v>
      </c>
      <c r="C14" s="81"/>
      <c r="D14" s="81"/>
      <c r="E14" s="81">
        <v>0</v>
      </c>
      <c r="F14" s="244"/>
      <c r="G14" s="876">
        <f t="shared" si="0"/>
        <v>0</v>
      </c>
      <c r="H14" s="877">
        <f t="shared" si="0"/>
        <v>0</v>
      </c>
    </row>
    <row r="15" spans="1:8" ht="33" customHeight="1" hidden="1" thickBot="1" thickTop="1">
      <c r="A15" s="252" t="s">
        <v>97</v>
      </c>
      <c r="B15" s="518"/>
      <c r="C15" s="244"/>
      <c r="D15" s="244"/>
      <c r="E15" s="244"/>
      <c r="F15" s="245"/>
      <c r="G15" s="878"/>
      <c r="H15" s="879"/>
    </row>
    <row r="16" spans="1:8" ht="33" customHeight="1" hidden="1" thickBot="1" thickTop="1">
      <c r="A16" s="235" t="s">
        <v>150</v>
      </c>
      <c r="B16" s="520" t="s">
        <v>381</v>
      </c>
      <c r="C16" s="245"/>
      <c r="D16" s="245"/>
      <c r="E16" s="245"/>
      <c r="F16" s="251">
        <f>SUM(F8:F15)</f>
        <v>0</v>
      </c>
      <c r="G16" s="880">
        <v>0</v>
      </c>
      <c r="H16" s="881">
        <v>0</v>
      </c>
    </row>
    <row r="17" spans="1:8" ht="39" customHeight="1" thickBot="1" thickTop="1">
      <c r="A17" s="250" t="s">
        <v>26</v>
      </c>
      <c r="B17" s="519"/>
      <c r="C17" s="251">
        <f>SUM(C9:C16)</f>
        <v>180</v>
      </c>
      <c r="D17" s="251">
        <f>SUM(D9:D16)</f>
        <v>180</v>
      </c>
      <c r="E17" s="251">
        <f>SUM(E9:E16)</f>
        <v>0</v>
      </c>
      <c r="F17" s="251"/>
      <c r="G17" s="882">
        <f>SUM(G9:G16)</f>
        <v>180</v>
      </c>
      <c r="H17" s="883">
        <f>SUM(H9:H16)</f>
        <v>180</v>
      </c>
    </row>
    <row r="18" spans="1:12" ht="19.5" customHeight="1">
      <c r="A18" s="236"/>
      <c r="B18" s="236"/>
      <c r="C18" s="237"/>
      <c r="D18" s="237"/>
      <c r="E18" s="237"/>
      <c r="F18" s="237"/>
      <c r="G18" s="237"/>
      <c r="L18" s="125"/>
    </row>
    <row r="19" spans="1:7" ht="66" customHeight="1" thickBot="1">
      <c r="A19" s="994"/>
      <c r="B19" s="994"/>
      <c r="C19" s="995"/>
      <c r="D19" s="995"/>
      <c r="E19" s="995"/>
      <c r="F19" s="995"/>
      <c r="G19" s="995"/>
    </row>
    <row r="20" spans="1:8" ht="19.5" customHeight="1">
      <c r="A20" s="996" t="s">
        <v>34</v>
      </c>
      <c r="B20" s="1000" t="s">
        <v>378</v>
      </c>
      <c r="C20" s="982" t="s">
        <v>5</v>
      </c>
      <c r="D20" s="983"/>
      <c r="E20" s="982" t="s">
        <v>143</v>
      </c>
      <c r="F20" s="983"/>
      <c r="G20" s="988" t="s">
        <v>35</v>
      </c>
      <c r="H20" s="989"/>
    </row>
    <row r="21" spans="1:8" s="240" customFormat="1" ht="19.5" customHeight="1">
      <c r="A21" s="997"/>
      <c r="B21" s="1001"/>
      <c r="C21" s="984"/>
      <c r="D21" s="985"/>
      <c r="E21" s="984"/>
      <c r="F21" s="985"/>
      <c r="G21" s="990"/>
      <c r="H21" s="991"/>
    </row>
    <row r="22" spans="1:8" s="240" customFormat="1" ht="19.5" customHeight="1" thickBot="1">
      <c r="A22" s="998"/>
      <c r="B22" s="1002"/>
      <c r="C22" s="986"/>
      <c r="D22" s="987"/>
      <c r="E22" s="986"/>
      <c r="F22" s="987"/>
      <c r="G22" s="992"/>
      <c r="H22" s="993"/>
    </row>
    <row r="23" spans="1:8" s="240" customFormat="1" ht="34.5" customHeight="1" hidden="1">
      <c r="A23" s="253" t="s">
        <v>148</v>
      </c>
      <c r="B23" s="521" t="s">
        <v>381</v>
      </c>
      <c r="C23" s="239"/>
      <c r="D23" s="239"/>
      <c r="E23" s="239"/>
      <c r="F23" s="884"/>
      <c r="G23" s="885">
        <f>C23-E23</f>
        <v>0</v>
      </c>
      <c r="H23" s="886"/>
    </row>
    <row r="24" spans="1:8" s="240" customFormat="1" ht="30" hidden="1">
      <c r="A24" s="253" t="s">
        <v>400</v>
      </c>
      <c r="B24" s="521" t="s">
        <v>381</v>
      </c>
      <c r="C24" s="239"/>
      <c r="D24" s="239"/>
      <c r="E24" s="239"/>
      <c r="F24" s="884"/>
      <c r="G24" s="880">
        <f>C24-E24</f>
        <v>0</v>
      </c>
      <c r="H24" s="887"/>
    </row>
    <row r="25" spans="1:8" s="240" customFormat="1" ht="15">
      <c r="A25" s="253"/>
      <c r="B25" s="874"/>
      <c r="C25" s="874" t="s">
        <v>142</v>
      </c>
      <c r="D25" s="874" t="s">
        <v>545</v>
      </c>
      <c r="E25" s="874" t="s">
        <v>142</v>
      </c>
      <c r="F25" s="874" t="s">
        <v>545</v>
      </c>
      <c r="G25" s="874" t="s">
        <v>142</v>
      </c>
      <c r="H25" s="875" t="s">
        <v>545</v>
      </c>
    </row>
    <row r="26" spans="1:8" s="240" customFormat="1" ht="30.75" customHeight="1">
      <c r="A26" s="241" t="s">
        <v>401</v>
      </c>
      <c r="B26" s="522" t="s">
        <v>381</v>
      </c>
      <c r="C26" s="242">
        <v>365</v>
      </c>
      <c r="D26" s="242">
        <v>365</v>
      </c>
      <c r="E26" s="242">
        <v>292</v>
      </c>
      <c r="F26" s="242">
        <v>292</v>
      </c>
      <c r="G26" s="880">
        <f>C26-E26</f>
        <v>73</v>
      </c>
      <c r="H26" s="881">
        <f>D26-F26</f>
        <v>73</v>
      </c>
    </row>
    <row r="27" spans="1:8" s="240" customFormat="1" ht="31.5" customHeight="1" thickBot="1">
      <c r="A27" s="243" t="s">
        <v>96</v>
      </c>
      <c r="B27" s="523" t="s">
        <v>381</v>
      </c>
      <c r="C27" s="242">
        <v>144</v>
      </c>
      <c r="D27" s="242">
        <v>144</v>
      </c>
      <c r="E27" s="242">
        <v>129</v>
      </c>
      <c r="F27" s="242">
        <v>129</v>
      </c>
      <c r="G27" s="880">
        <f>C27-E27</f>
        <v>15</v>
      </c>
      <c r="H27" s="881">
        <f>D27-F27</f>
        <v>15</v>
      </c>
    </row>
    <row r="28" spans="1:8" s="240" customFormat="1" ht="31.5" customHeight="1" hidden="1" thickBot="1" thickTop="1">
      <c r="A28" s="252" t="s">
        <v>97</v>
      </c>
      <c r="B28" s="518"/>
      <c r="C28" s="244"/>
      <c r="D28" s="244"/>
      <c r="E28" s="244"/>
      <c r="F28" s="244"/>
      <c r="G28" s="878"/>
      <c r="H28" s="879"/>
    </row>
    <row r="29" spans="1:8" s="240" customFormat="1" ht="31.5" customHeight="1" hidden="1" thickTop="1">
      <c r="A29" s="238" t="s">
        <v>98</v>
      </c>
      <c r="B29" s="524" t="s">
        <v>381</v>
      </c>
      <c r="C29" s="248"/>
      <c r="D29" s="248"/>
      <c r="E29" s="248"/>
      <c r="F29" s="248"/>
      <c r="G29" s="880"/>
      <c r="H29" s="881"/>
    </row>
    <row r="30" spans="1:8" s="240" customFormat="1" ht="27.75" customHeight="1" hidden="1">
      <c r="A30" s="253" t="s">
        <v>149</v>
      </c>
      <c r="B30" s="521" t="s">
        <v>381</v>
      </c>
      <c r="C30" s="249"/>
      <c r="D30" s="249"/>
      <c r="E30" s="249"/>
      <c r="F30" s="249"/>
      <c r="G30" s="880"/>
      <c r="H30" s="881"/>
    </row>
    <row r="31" spans="1:8" ht="33" customHeight="1" hidden="1" thickBot="1">
      <c r="A31" s="254" t="s">
        <v>151</v>
      </c>
      <c r="B31" s="525" t="s">
        <v>381</v>
      </c>
      <c r="C31" s="246"/>
      <c r="D31" s="246"/>
      <c r="E31" s="246"/>
      <c r="F31" s="246"/>
      <c r="G31" s="880"/>
      <c r="H31" s="881"/>
    </row>
    <row r="32" spans="1:8" ht="33" customHeight="1" thickBot="1" thickTop="1">
      <c r="A32" s="250" t="s">
        <v>26</v>
      </c>
      <c r="B32" s="519"/>
      <c r="C32" s="251">
        <f aca="true" t="shared" si="1" ref="C32:H32">SUM(C23:C31)</f>
        <v>509</v>
      </c>
      <c r="D32" s="251">
        <f t="shared" si="1"/>
        <v>509</v>
      </c>
      <c r="E32" s="251">
        <f t="shared" si="1"/>
        <v>421</v>
      </c>
      <c r="F32" s="251">
        <f t="shared" si="1"/>
        <v>421</v>
      </c>
      <c r="G32" s="882">
        <f t="shared" si="1"/>
        <v>88</v>
      </c>
      <c r="H32" s="883">
        <f t="shared" si="1"/>
        <v>88</v>
      </c>
    </row>
    <row r="36" ht="12.75">
      <c r="C36" s="97">
        <f>C32+C17</f>
        <v>689</v>
      </c>
    </row>
  </sheetData>
  <sheetProtection/>
  <mergeCells count="15">
    <mergeCell ref="A20:A22"/>
    <mergeCell ref="A4:G4"/>
    <mergeCell ref="C20:D22"/>
    <mergeCell ref="E6:F8"/>
    <mergeCell ref="G6:H8"/>
    <mergeCell ref="E20:F22"/>
    <mergeCell ref="G20:H22"/>
    <mergeCell ref="A19:G19"/>
    <mergeCell ref="A6:A8"/>
    <mergeCell ref="C6:D8"/>
    <mergeCell ref="E1:G1"/>
    <mergeCell ref="B6:B8"/>
    <mergeCell ref="B20:B22"/>
    <mergeCell ref="A2:G2"/>
    <mergeCell ref="A3:G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8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Önkormányzat Beled</cp:lastModifiedBy>
  <cp:lastPrinted>2013-10-07T07:41:31Z</cp:lastPrinted>
  <dcterms:created xsi:type="dcterms:W3CDTF">2000-01-07T08:44:52Z</dcterms:created>
  <dcterms:modified xsi:type="dcterms:W3CDTF">2013-10-07T10:04:36Z</dcterms:modified>
  <cp:category/>
  <cp:version/>
  <cp:contentType/>
  <cp:contentStatus/>
</cp:coreProperties>
</file>